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تسجيل ف2 للعام 2024-2025\الاستمارات مقسومة سنوات\رياض الأطفال\"/>
    </mc:Choice>
  </mc:AlternateContent>
  <xr:revisionPtr revIDLastSave="0" documentId="13_ncr:1_{8EC51B0B-2E37-4F17-BDFC-7B58D1FB24D6}" xr6:coauthVersionLast="47" xr6:coauthVersionMax="47" xr10:uidLastSave="{00000000-0000-0000-0000-000000000000}"/>
  <workbookProtection workbookAlgorithmName="SHA-512" workbookHashValue="uqXpfWml63k/Pu+gjy8kw6hBItFjfeIYdSDy1zZMas81x0/nK5eM/svYKHP16iakul+2yk+PqSPMzklXUI5MZg==" workbookSaltValue="CNWQlqlbS0/xvA0Rbr7Xlg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kin" sheetId="15" r:id="rId5"/>
    <sheet name="ورقة4" sheetId="10" state="hidden" r:id="rId6"/>
    <sheet name="ورقة2" sheetId="4" state="hidden" r:id="rId7"/>
  </sheets>
  <externalReferences>
    <externalReference r:id="rId8"/>
  </externalReferences>
  <definedNames>
    <definedName name="_xlnm._FilterDatabase" localSheetId="1" hidden="1">'إدخال البيانات'!$I$4:$I$19</definedName>
    <definedName name="_xlnm._FilterDatabase" localSheetId="6" hidden="1">ورقة2!$A$2:$AL$716</definedName>
    <definedName name="_xlnm._FilterDatabase" localSheetId="5" hidden="1">ورقة4!$A$2:$CE$716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4" l="1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2" i="4"/>
  <c r="AC443" i="4"/>
  <c r="AC444" i="4"/>
  <c r="AC445" i="4"/>
  <c r="AC446" i="4"/>
  <c r="AC447" i="4"/>
  <c r="AC448" i="4"/>
  <c r="AC449" i="4"/>
  <c r="AC450" i="4"/>
  <c r="AC451" i="4"/>
  <c r="AC452" i="4"/>
  <c r="AC453" i="4"/>
  <c r="AC454" i="4"/>
  <c r="AC455" i="4"/>
  <c r="AC456" i="4"/>
  <c r="AC457" i="4"/>
  <c r="AC458" i="4"/>
  <c r="AC459" i="4"/>
  <c r="AC460" i="4"/>
  <c r="AC461" i="4"/>
  <c r="AC462" i="4"/>
  <c r="AC463" i="4"/>
  <c r="AC464" i="4"/>
  <c r="AC465" i="4"/>
  <c r="AC466" i="4"/>
  <c r="AC467" i="4"/>
  <c r="AC468" i="4"/>
  <c r="AC469" i="4"/>
  <c r="AC470" i="4"/>
  <c r="AC471" i="4"/>
  <c r="AC472" i="4"/>
  <c r="AC473" i="4"/>
  <c r="AC474" i="4"/>
  <c r="AC475" i="4"/>
  <c r="AC476" i="4"/>
  <c r="AC477" i="4"/>
  <c r="AC478" i="4"/>
  <c r="AC479" i="4"/>
  <c r="AC480" i="4"/>
  <c r="AC481" i="4"/>
  <c r="AC482" i="4"/>
  <c r="AC483" i="4"/>
  <c r="AC484" i="4"/>
  <c r="AC485" i="4"/>
  <c r="AC486" i="4"/>
  <c r="AC487" i="4"/>
  <c r="AC488" i="4"/>
  <c r="AC489" i="4"/>
  <c r="AC490" i="4"/>
  <c r="AC491" i="4"/>
  <c r="AC492" i="4"/>
  <c r="AC493" i="4"/>
  <c r="AC494" i="4"/>
  <c r="AC495" i="4"/>
  <c r="AC496" i="4"/>
  <c r="AC497" i="4"/>
  <c r="AC498" i="4"/>
  <c r="AC499" i="4"/>
  <c r="AC500" i="4"/>
  <c r="AC501" i="4"/>
  <c r="AC502" i="4"/>
  <c r="AC503" i="4"/>
  <c r="AC504" i="4"/>
  <c r="AC505" i="4"/>
  <c r="AC506" i="4"/>
  <c r="AC507" i="4"/>
  <c r="AC508" i="4"/>
  <c r="AC509" i="4"/>
  <c r="AC510" i="4"/>
  <c r="AC511" i="4"/>
  <c r="AC512" i="4"/>
  <c r="AC513" i="4"/>
  <c r="AC514" i="4"/>
  <c r="AC515" i="4"/>
  <c r="AC516" i="4"/>
  <c r="AC517" i="4"/>
  <c r="AC518" i="4"/>
  <c r="AC519" i="4"/>
  <c r="AC520" i="4"/>
  <c r="AC521" i="4"/>
  <c r="AC522" i="4"/>
  <c r="AC523" i="4"/>
  <c r="AC524" i="4"/>
  <c r="AC525" i="4"/>
  <c r="AC526" i="4"/>
  <c r="AC527" i="4"/>
  <c r="AC528" i="4"/>
  <c r="AC529" i="4"/>
  <c r="AC530" i="4"/>
  <c r="AC531" i="4"/>
  <c r="AC532" i="4"/>
  <c r="AC533" i="4"/>
  <c r="AC534" i="4"/>
  <c r="AC535" i="4"/>
  <c r="AC536" i="4"/>
  <c r="AC537" i="4"/>
  <c r="AC538" i="4"/>
  <c r="AC539" i="4"/>
  <c r="AC540" i="4"/>
  <c r="AC541" i="4"/>
  <c r="AC542" i="4"/>
  <c r="AC543" i="4"/>
  <c r="AC544" i="4"/>
  <c r="AC545" i="4"/>
  <c r="AC546" i="4"/>
  <c r="AC547" i="4"/>
  <c r="AC548" i="4"/>
  <c r="AC549" i="4"/>
  <c r="AC550" i="4"/>
  <c r="AC551" i="4"/>
  <c r="AC552" i="4"/>
  <c r="AC553" i="4"/>
  <c r="AC554" i="4"/>
  <c r="AC555" i="4"/>
  <c r="AC556" i="4"/>
  <c r="AC557" i="4"/>
  <c r="AC558" i="4"/>
  <c r="AC559" i="4"/>
  <c r="AC560" i="4"/>
  <c r="AC561" i="4"/>
  <c r="AC562" i="4"/>
  <c r="AC563" i="4"/>
  <c r="AC564" i="4"/>
  <c r="AC565" i="4"/>
  <c r="AC566" i="4"/>
  <c r="AC567" i="4"/>
  <c r="AC568" i="4"/>
  <c r="AC569" i="4"/>
  <c r="AC570" i="4"/>
  <c r="AC571" i="4"/>
  <c r="AC572" i="4"/>
  <c r="AC573" i="4"/>
  <c r="AC574" i="4"/>
  <c r="AC575" i="4"/>
  <c r="AC576" i="4"/>
  <c r="AC577" i="4"/>
  <c r="AC578" i="4"/>
  <c r="AC579" i="4"/>
  <c r="AC580" i="4"/>
  <c r="AC581" i="4"/>
  <c r="AC582" i="4"/>
  <c r="AC583" i="4"/>
  <c r="AC584" i="4"/>
  <c r="AC585" i="4"/>
  <c r="AC586" i="4"/>
  <c r="AC587" i="4"/>
  <c r="AC588" i="4"/>
  <c r="AC589" i="4"/>
  <c r="AC590" i="4"/>
  <c r="AC591" i="4"/>
  <c r="AC592" i="4"/>
  <c r="AC593" i="4"/>
  <c r="AC594" i="4"/>
  <c r="AC595" i="4"/>
  <c r="AC596" i="4"/>
  <c r="AC597" i="4"/>
  <c r="AC598" i="4"/>
  <c r="AC599" i="4"/>
  <c r="AC600" i="4"/>
  <c r="AC601" i="4"/>
  <c r="AC602" i="4"/>
  <c r="AC603" i="4"/>
  <c r="AC604" i="4"/>
  <c r="AC605" i="4"/>
  <c r="AC606" i="4"/>
  <c r="AC607" i="4"/>
  <c r="AC608" i="4"/>
  <c r="AC609" i="4"/>
  <c r="AC610" i="4"/>
  <c r="AC611" i="4"/>
  <c r="AC612" i="4"/>
  <c r="AC613" i="4"/>
  <c r="AC614" i="4"/>
  <c r="AC615" i="4"/>
  <c r="AC616" i="4"/>
  <c r="AC617" i="4"/>
  <c r="AC618" i="4"/>
  <c r="AC619" i="4"/>
  <c r="AC620" i="4"/>
  <c r="AC621" i="4"/>
  <c r="AC622" i="4"/>
  <c r="AC623" i="4"/>
  <c r="AC624" i="4"/>
  <c r="AC625" i="4"/>
  <c r="AC626" i="4"/>
  <c r="AC627" i="4"/>
  <c r="AC628" i="4"/>
  <c r="AC629" i="4"/>
  <c r="AC630" i="4"/>
  <c r="AC631" i="4"/>
  <c r="AC632" i="4"/>
  <c r="AC633" i="4"/>
  <c r="AC634" i="4"/>
  <c r="AC635" i="4"/>
  <c r="AC636" i="4"/>
  <c r="AC637" i="4"/>
  <c r="AC638" i="4"/>
  <c r="AC639" i="4"/>
  <c r="AC640" i="4"/>
  <c r="AC641" i="4"/>
  <c r="AC642" i="4"/>
  <c r="AC643" i="4"/>
  <c r="AC644" i="4"/>
  <c r="AC645" i="4"/>
  <c r="AC646" i="4"/>
  <c r="AC647" i="4"/>
  <c r="AC648" i="4"/>
  <c r="AC649" i="4"/>
  <c r="AC650" i="4"/>
  <c r="AC651" i="4"/>
  <c r="AC652" i="4"/>
  <c r="AC653" i="4"/>
  <c r="AC654" i="4"/>
  <c r="AC655" i="4"/>
  <c r="AC656" i="4"/>
  <c r="AC657" i="4"/>
  <c r="AC658" i="4"/>
  <c r="AC659" i="4"/>
  <c r="AC660" i="4"/>
  <c r="AC661" i="4"/>
  <c r="AC662" i="4"/>
  <c r="AC663" i="4"/>
  <c r="AC664" i="4"/>
  <c r="AC665" i="4"/>
  <c r="AC666" i="4"/>
  <c r="AC667" i="4"/>
  <c r="AC668" i="4"/>
  <c r="AC669" i="4"/>
  <c r="AC670" i="4"/>
  <c r="AC671" i="4"/>
  <c r="AC672" i="4"/>
  <c r="AC673" i="4"/>
  <c r="AC674" i="4"/>
  <c r="AC675" i="4"/>
  <c r="AC676" i="4"/>
  <c r="AC677" i="4"/>
  <c r="AC678" i="4"/>
  <c r="AC679" i="4"/>
  <c r="AC680" i="4"/>
  <c r="AC681" i="4"/>
  <c r="AC682" i="4"/>
  <c r="AC683" i="4"/>
  <c r="AC684" i="4"/>
  <c r="AC685" i="4"/>
  <c r="AC686" i="4"/>
  <c r="AC687" i="4"/>
  <c r="AC688" i="4"/>
  <c r="AC689" i="4"/>
  <c r="AC690" i="4"/>
  <c r="AC691" i="4"/>
  <c r="AC692" i="4"/>
  <c r="AC693" i="4"/>
  <c r="AC694" i="4"/>
  <c r="AC695" i="4"/>
  <c r="AC696" i="4"/>
  <c r="AC697" i="4"/>
  <c r="AC698" i="4"/>
  <c r="AC699" i="4"/>
  <c r="AC700" i="4"/>
  <c r="AC701" i="4"/>
  <c r="AC702" i="4"/>
  <c r="AC703" i="4"/>
  <c r="AC704" i="4"/>
  <c r="AC705" i="4"/>
  <c r="AC706" i="4"/>
  <c r="AC707" i="4"/>
  <c r="AC708" i="4"/>
  <c r="AC709" i="4"/>
  <c r="AC710" i="4"/>
  <c r="AC711" i="4"/>
  <c r="AC712" i="4"/>
  <c r="AC713" i="4"/>
  <c r="AC714" i="4"/>
  <c r="AC715" i="4"/>
  <c r="AC716" i="4"/>
  <c r="G11" i="17"/>
  <c r="F11" i="17"/>
  <c r="E11" i="17"/>
  <c r="D11" i="17"/>
  <c r="C11" i="17"/>
  <c r="B11" i="17"/>
  <c r="A11" i="17"/>
  <c r="B8" i="17"/>
  <c r="A8" i="17"/>
  <c r="F1" i="17"/>
  <c r="A2" i="17" s="1"/>
  <c r="D1" i="17"/>
  <c r="F8" i="17" l="1"/>
  <c r="E8" i="17"/>
  <c r="D8" i="17"/>
  <c r="C8" i="17"/>
  <c r="AE4" i="5" l="1"/>
  <c r="AB4" i="5"/>
  <c r="W4" i="5"/>
  <c r="H2" i="5"/>
  <c r="N4" i="11" s="1"/>
  <c r="Q2" i="5"/>
  <c r="F3" i="11" s="1"/>
  <c r="W2" i="5"/>
  <c r="J3" i="11" s="1"/>
  <c r="AB2" i="5"/>
  <c r="N3" i="11" s="1"/>
  <c r="Q4" i="5" l="1"/>
  <c r="L4" i="5"/>
  <c r="E4" i="5"/>
  <c r="B20" i="11" l="1"/>
  <c r="Z28" i="5" l="1"/>
  <c r="EK5" i="15" l="1"/>
  <c r="L3" i="5"/>
  <c r="E3" i="5"/>
  <c r="AE1" i="5"/>
  <c r="AB1" i="5"/>
  <c r="AB3" i="5" l="1"/>
  <c r="W3" i="5"/>
  <c r="Q3" i="5"/>
  <c r="AE3" i="5"/>
  <c r="DS5" i="15"/>
  <c r="DM5" i="15"/>
  <c r="J25" i="11"/>
  <c r="E22" i="11"/>
  <c r="G39" i="11"/>
  <c r="AE22" i="11"/>
  <c r="B1" i="11"/>
  <c r="K7" i="11"/>
  <c r="Z22" i="11" s="1"/>
  <c r="Y22" i="11" s="1"/>
  <c r="H7" i="11"/>
  <c r="Z21" i="11" s="1"/>
  <c r="Y21" i="11" s="1"/>
  <c r="D7" i="11"/>
  <c r="Z20" i="11" s="1"/>
  <c r="Y20" i="11" s="1"/>
  <c r="Z6" i="11"/>
  <c r="Y6" i="11" s="1"/>
  <c r="Z7" i="11"/>
  <c r="Y7" i="11" s="1"/>
  <c r="Z11" i="11"/>
  <c r="Y11" i="11" s="1"/>
  <c r="E1" i="5"/>
  <c r="Z5" i="11"/>
  <c r="Y5" i="11" s="1"/>
  <c r="C50" i="5" l="1"/>
  <c r="E2" i="5"/>
  <c r="N27" i="5" s="1"/>
  <c r="Q5" i="5"/>
  <c r="L1" i="5"/>
  <c r="C51" i="5"/>
  <c r="W5" i="5"/>
  <c r="Q1" i="5"/>
  <c r="AB5" i="5"/>
  <c r="W1" i="5"/>
  <c r="AY49" i="5"/>
  <c r="AY47" i="5"/>
  <c r="AY45" i="5"/>
  <c r="AY43" i="5"/>
  <c r="AY41" i="5"/>
  <c r="AY39" i="5"/>
  <c r="AY35" i="5"/>
  <c r="AY30" i="5"/>
  <c r="AY26" i="5"/>
  <c r="Q23" i="5"/>
  <c r="K23" i="5" s="1"/>
  <c r="I22" i="5"/>
  <c r="B22" i="5" s="1"/>
  <c r="Q21" i="5"/>
  <c r="K21" i="5" s="1"/>
  <c r="Y20" i="5"/>
  <c r="S20" i="5" s="1"/>
  <c r="AG19" i="5"/>
  <c r="AA19" i="5" s="1"/>
  <c r="AY18" i="5"/>
  <c r="I18" i="5"/>
  <c r="B18" i="5" s="1"/>
  <c r="Q17" i="5"/>
  <c r="K17" i="5" s="1"/>
  <c r="AY14" i="5"/>
  <c r="I13" i="5"/>
  <c r="B13" i="5" s="1"/>
  <c r="Q12" i="5"/>
  <c r="K12" i="5" s="1"/>
  <c r="Y11" i="5"/>
  <c r="S11" i="5" s="1"/>
  <c r="AG10" i="5"/>
  <c r="AA10" i="5" s="1"/>
  <c r="AY9" i="5"/>
  <c r="I9" i="5"/>
  <c r="B9" i="5" s="1"/>
  <c r="Q8" i="5"/>
  <c r="K8" i="5" s="1"/>
  <c r="AY5" i="5"/>
  <c r="AY48" i="5"/>
  <c r="AY52" i="5"/>
  <c r="C49" i="5"/>
  <c r="C47" i="5"/>
  <c r="C45" i="5"/>
  <c r="C43" i="5"/>
  <c r="C41" i="5"/>
  <c r="AY38" i="5"/>
  <c r="AY33" i="5"/>
  <c r="AY29" i="5"/>
  <c r="AY25" i="5"/>
  <c r="I23" i="5"/>
  <c r="B23" i="5" s="1"/>
  <c r="AY21" i="5"/>
  <c r="I21" i="5"/>
  <c r="B21" i="5" s="1"/>
  <c r="Q20" i="5"/>
  <c r="K20" i="5" s="1"/>
  <c r="Y19" i="5"/>
  <c r="S19" i="5" s="1"/>
  <c r="AG18" i="5"/>
  <c r="AA18" i="5" s="1"/>
  <c r="AY17" i="5"/>
  <c r="I17" i="5"/>
  <c r="B17" i="5" s="1"/>
  <c r="AY13" i="5"/>
  <c r="AY12" i="5"/>
  <c r="I12" i="5"/>
  <c r="B12" i="5" s="1"/>
  <c r="Q11" i="5"/>
  <c r="K11" i="5" s="1"/>
  <c r="Y10" i="5"/>
  <c r="S10" i="5" s="1"/>
  <c r="AG9" i="5"/>
  <c r="AA9" i="5" s="1"/>
  <c r="AY8" i="5"/>
  <c r="I8" i="5"/>
  <c r="B8" i="5" s="1"/>
  <c r="AY50" i="5"/>
  <c r="C48" i="5"/>
  <c r="C46" i="5"/>
  <c r="C44" i="5"/>
  <c r="C42" i="5"/>
  <c r="C40" i="5"/>
  <c r="AY36" i="5"/>
  <c r="AY31" i="5"/>
  <c r="AY27" i="5"/>
  <c r="AY23" i="5"/>
  <c r="Q22" i="5"/>
  <c r="K22" i="5" s="1"/>
  <c r="Y21" i="5"/>
  <c r="S21" i="5" s="1"/>
  <c r="AG20" i="5"/>
  <c r="AA20" i="5" s="1"/>
  <c r="AY19" i="5"/>
  <c r="I19" i="5"/>
  <c r="B19" i="5" s="1"/>
  <c r="Q18" i="5"/>
  <c r="K18" i="5" s="1"/>
  <c r="Y17" i="5"/>
  <c r="S17" i="5" s="1"/>
  <c r="AY15" i="5"/>
  <c r="Y13" i="5"/>
  <c r="S13" i="5" s="1"/>
  <c r="Y12" i="5"/>
  <c r="S12" i="5" s="1"/>
  <c r="AG11" i="5"/>
  <c r="AA11" i="5" s="1"/>
  <c r="AY10" i="5"/>
  <c r="I10" i="5"/>
  <c r="B10" i="5" s="1"/>
  <c r="Q9" i="5"/>
  <c r="K9" i="5" s="1"/>
  <c r="Y8" i="5"/>
  <c r="S8" i="5" s="1"/>
  <c r="AY6" i="5"/>
  <c r="AY51" i="5"/>
  <c r="AY46" i="5"/>
  <c r="AY44" i="5"/>
  <c r="AY42" i="5"/>
  <c r="AY40" i="5"/>
  <c r="AY37" i="5"/>
  <c r="AY32" i="5"/>
  <c r="AY28" i="5"/>
  <c r="AY24" i="5"/>
  <c r="AY22" i="5"/>
  <c r="AG21" i="5"/>
  <c r="AA21" i="5" s="1"/>
  <c r="AY20" i="5"/>
  <c r="I20" i="5"/>
  <c r="B20" i="5" s="1"/>
  <c r="Q19" i="5"/>
  <c r="K19" i="5" s="1"/>
  <c r="Y18" i="5"/>
  <c r="S18" i="5" s="1"/>
  <c r="AG17" i="5"/>
  <c r="AA17" i="5" s="1"/>
  <c r="AY16" i="5"/>
  <c r="AG13" i="5"/>
  <c r="AA13" i="5" s="1"/>
  <c r="AG12" i="5"/>
  <c r="AA12" i="5" s="1"/>
  <c r="AY11" i="5"/>
  <c r="I11" i="5"/>
  <c r="B11" i="5" s="1"/>
  <c r="Q10" i="5"/>
  <c r="K10" i="5" s="1"/>
  <c r="Y9" i="5"/>
  <c r="S9" i="5" s="1"/>
  <c r="AG8" i="5"/>
  <c r="AA8" i="5" s="1"/>
  <c r="AY7" i="5"/>
  <c r="A5" i="15"/>
  <c r="BM5" i="15" s="1"/>
  <c r="H4" i="11"/>
  <c r="Z9" i="11" s="1"/>
  <c r="Y9" i="11" s="1"/>
  <c r="EC5" i="15"/>
  <c r="EA5" i="15"/>
  <c r="EB5" i="15"/>
  <c r="DZ5" i="15"/>
  <c r="D2" i="11"/>
  <c r="E34" i="11" s="1"/>
  <c r="E39" i="11" s="1"/>
  <c r="D4" i="11"/>
  <c r="B34" i="11" s="1"/>
  <c r="B39" i="11" s="1"/>
  <c r="H6" i="11"/>
  <c r="Z17" i="11" s="1"/>
  <c r="Y17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B37" i="5" l="1"/>
  <c r="C37" i="5" s="1"/>
  <c r="B33" i="5"/>
  <c r="B29" i="5"/>
  <c r="C29" i="5" s="1"/>
  <c r="B38" i="5"/>
  <c r="C38" i="5" s="1"/>
  <c r="B34" i="5"/>
  <c r="C34" i="5" s="1"/>
  <c r="B30" i="5"/>
  <c r="B35" i="5"/>
  <c r="B31" i="5"/>
  <c r="B36" i="5"/>
  <c r="C36" i="5" s="1"/>
  <c r="B32" i="5"/>
  <c r="B28" i="5"/>
  <c r="C28" i="5" s="1"/>
  <c r="BE5" i="15"/>
  <c r="DE5" i="15"/>
  <c r="BC5" i="15"/>
  <c r="BK5" i="15"/>
  <c r="CI5" i="15"/>
  <c r="CO5" i="15"/>
  <c r="CK5" i="15"/>
  <c r="CQ5" i="15"/>
  <c r="AQ5" i="15"/>
  <c r="AW5" i="15"/>
  <c r="BO5" i="15"/>
  <c r="BW5" i="15"/>
  <c r="CC5" i="15"/>
  <c r="CU5" i="15"/>
  <c r="DC5" i="15"/>
  <c r="DI5" i="15"/>
  <c r="CG5" i="15"/>
  <c r="AS5" i="15"/>
  <c r="CE5" i="15"/>
  <c r="CW5" i="15"/>
  <c r="CY5" i="15"/>
  <c r="DA5" i="15"/>
  <c r="CM5" i="15"/>
  <c r="BY5" i="15"/>
  <c r="AU5" i="15"/>
  <c r="DG5" i="15"/>
  <c r="CS5" i="15"/>
  <c r="AY5" i="15"/>
  <c r="BQ5" i="15"/>
  <c r="BS5" i="15"/>
  <c r="BU5" i="15"/>
  <c r="BG5" i="15"/>
  <c r="BA5" i="15"/>
  <c r="BI5" i="15"/>
  <c r="CA5" i="15"/>
  <c r="H2" i="11"/>
  <c r="H33" i="11" s="1"/>
  <c r="H38" i="11" s="1"/>
  <c r="B5" i="15"/>
  <c r="M2" i="11"/>
  <c r="Z3" i="11" s="1"/>
  <c r="Y3" i="11" s="1"/>
  <c r="C5" i="15"/>
  <c r="P2" i="11"/>
  <c r="Z4" i="11" s="1"/>
  <c r="Y4" i="11" s="1"/>
  <c r="D5" i="15"/>
  <c r="DJ5" i="15"/>
  <c r="K22" i="11"/>
  <c r="N22" i="11"/>
  <c r="DK5" i="15"/>
  <c r="J23" i="11"/>
  <c r="DL5" i="15"/>
  <c r="D3" i="11"/>
  <c r="Z8" i="11"/>
  <c r="Y8" i="11" s="1"/>
  <c r="B6" i="5"/>
  <c r="DP5" i="1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C32" i="5" l="1"/>
  <c r="B30" i="11" s="1"/>
  <c r="C33" i="5"/>
  <c r="EI5" i="15" s="1"/>
  <c r="C35" i="5"/>
  <c r="EJ5" i="15" s="1"/>
  <c r="C31" i="5"/>
  <c r="EG5" i="15" s="1"/>
  <c r="C30" i="5"/>
  <c r="B29" i="11" s="1"/>
  <c r="B28" i="11"/>
  <c r="G28" i="11"/>
  <c r="EE5" i="15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EH5" i="15" l="1"/>
  <c r="EF5" i="15"/>
  <c r="G29" i="11"/>
  <c r="G30" i="11"/>
  <c r="AJ1" i="11"/>
  <c r="AK4" i="5" s="1"/>
  <c r="ED5" i="15"/>
  <c r="AE3" i="11"/>
  <c r="AN3" i="15"/>
  <c r="AO5" i="15" s="1"/>
  <c r="AL3" i="15"/>
  <c r="AM5" i="15" s="1"/>
  <c r="AJ3" i="15"/>
  <c r="AK5" i="15" s="1"/>
  <c r="AH3" i="15"/>
  <c r="AI5" i="15" s="1"/>
  <c r="AF3" i="15"/>
  <c r="AG5" i="15" s="1"/>
  <c r="AD3" i="15"/>
  <c r="AE5" i="15" s="1"/>
  <c r="AB3" i="15"/>
  <c r="AC5" i="15" s="1"/>
  <c r="Z3" i="15"/>
  <c r="AA5" i="15" s="1"/>
  <c r="X3" i="15"/>
  <c r="Y5" i="15" s="1"/>
  <c r="V3" i="15"/>
  <c r="W5" i="15" s="1"/>
  <c r="T3" i="15"/>
  <c r="U5" i="15" s="1"/>
  <c r="AC1" i="11" l="1"/>
  <c r="B8" i="11" s="1"/>
  <c r="AX42" i="5"/>
  <c r="AX49" i="5"/>
  <c r="AX50" i="5"/>
  <c r="AX51" i="5"/>
  <c r="AX52" i="5"/>
  <c r="AX44" i="5"/>
  <c r="AX45" i="5"/>
  <c r="AX46" i="5"/>
  <c r="AX47" i="5"/>
  <c r="AX38" i="5"/>
  <c r="AX39" i="5"/>
  <c r="AX40" i="5"/>
  <c r="AX41" i="5"/>
  <c r="AX31" i="5"/>
  <c r="AX32" i="5"/>
  <c r="AX33" i="5"/>
  <c r="AX35" i="5"/>
  <c r="AX36" i="5"/>
  <c r="AX24" i="5"/>
  <c r="AX25" i="5"/>
  <c r="AX26" i="5"/>
  <c r="AX27" i="5"/>
  <c r="AX28" i="5"/>
  <c r="AX29" i="5"/>
  <c r="AX17" i="5"/>
  <c r="AX18" i="5"/>
  <c r="AX19" i="5"/>
  <c r="AX20" i="5"/>
  <c r="AX21" i="5"/>
  <c r="AX22" i="5"/>
  <c r="AX12" i="5"/>
  <c r="AX13" i="5"/>
  <c r="AX14" i="5"/>
  <c r="AX15" i="5"/>
  <c r="AX6" i="5"/>
  <c r="AX7" i="5"/>
  <c r="AX8" i="5"/>
  <c r="AX9" i="5"/>
  <c r="AX10" i="5"/>
  <c r="AX48" i="5"/>
  <c r="AX43" i="5"/>
  <c r="AX37" i="5"/>
  <c r="AX30" i="5"/>
  <c r="AX23" i="5"/>
  <c r="AX16" i="5"/>
  <c r="AX11" i="5"/>
  <c r="W27" i="5" l="1"/>
  <c r="AD27" i="5" s="1"/>
  <c r="DN5" i="15" l="1"/>
  <c r="A23" i="5"/>
  <c r="AL25" i="5" s="1"/>
  <c r="Y15" i="5"/>
  <c r="X15" i="5"/>
  <c r="X24" i="5"/>
  <c r="Y24" i="5"/>
  <c r="AF15" i="5"/>
  <c r="AG15" i="5"/>
  <c r="I24" i="5"/>
  <c r="W15" i="5"/>
  <c r="W24" i="5"/>
  <c r="AE15" i="5"/>
  <c r="A19" i="5"/>
  <c r="AL21" i="5" s="1"/>
  <c r="R11" i="5"/>
  <c r="AL37" i="5" s="1"/>
  <c r="R20" i="5"/>
  <c r="AL49" i="5" s="1"/>
  <c r="A20" i="5"/>
  <c r="AL22" i="5" s="1"/>
  <c r="R8" i="5"/>
  <c r="R12" i="5"/>
  <c r="AL38" i="5" s="1"/>
  <c r="Z10" i="5"/>
  <c r="AL42" i="5" s="1"/>
  <c r="R17" i="5"/>
  <c r="R21" i="5"/>
  <c r="AL50" i="5" s="1"/>
  <c r="Z9" i="5"/>
  <c r="AL41" i="5" s="1"/>
  <c r="A17" i="5"/>
  <c r="A21" i="5"/>
  <c r="AL23" i="5" s="1"/>
  <c r="R9" i="5"/>
  <c r="AL35" i="5" s="1"/>
  <c r="R13" i="5"/>
  <c r="AL39" i="5" s="1"/>
  <c r="Z11" i="5"/>
  <c r="AL43" i="5" s="1"/>
  <c r="R18" i="5"/>
  <c r="AL47" i="5" s="1"/>
  <c r="Z13" i="5"/>
  <c r="AL45" i="5" s="1"/>
  <c r="A18" i="5"/>
  <c r="AL20" i="5" s="1"/>
  <c r="A22" i="5"/>
  <c r="AL24" i="5" s="1"/>
  <c r="R10" i="5"/>
  <c r="AL36" i="5" s="1"/>
  <c r="Z8" i="5"/>
  <c r="Z12" i="5"/>
  <c r="AL44" i="5" s="1"/>
  <c r="R19" i="5"/>
  <c r="AL48" i="5" s="1"/>
  <c r="J23" i="5"/>
  <c r="AL32" i="5" s="1"/>
  <c r="AX5" i="5"/>
  <c r="E24" i="11" l="1"/>
  <c r="DO5" i="15"/>
  <c r="Z17" i="5"/>
  <c r="A9" i="5"/>
  <c r="AL9" i="5" s="1"/>
  <c r="A8" i="5"/>
  <c r="E23" i="11" l="1"/>
  <c r="J8" i="5"/>
  <c r="L5" i="15" l="1"/>
  <c r="M5" i="15"/>
  <c r="N5" i="15"/>
  <c r="G5" i="15"/>
  <c r="O5" i="15"/>
  <c r="H5" i="15"/>
  <c r="S5" i="15"/>
  <c r="P5" i="15"/>
  <c r="I15" i="5"/>
  <c r="H15" i="5"/>
  <c r="P24" i="5"/>
  <c r="Q24" i="5"/>
  <c r="Q15" i="5"/>
  <c r="P15" i="5"/>
  <c r="AG24" i="5"/>
  <c r="AF24" i="5"/>
  <c r="G15" i="5"/>
  <c r="AE24" i="5"/>
  <c r="O24" i="5"/>
  <c r="S15" i="5"/>
  <c r="A13" i="5"/>
  <c r="AL13" i="5" s="1"/>
  <c r="J12" i="5"/>
  <c r="AL18" i="5" s="1"/>
  <c r="J17" i="5"/>
  <c r="J21" i="5"/>
  <c r="AL30" i="5" s="1"/>
  <c r="Z19" i="5"/>
  <c r="AL53" i="5" s="1"/>
  <c r="J9" i="5"/>
  <c r="AL15" i="5" s="1"/>
  <c r="A10" i="5"/>
  <c r="AL10" i="5" s="1"/>
  <c r="J18" i="5"/>
  <c r="AL27" i="5" s="1"/>
  <c r="J22" i="5"/>
  <c r="AL31" i="5" s="1"/>
  <c r="Z20" i="5"/>
  <c r="AL54" i="5" s="1"/>
  <c r="A11" i="5"/>
  <c r="AL11" i="5" s="1"/>
  <c r="J10" i="5"/>
  <c r="AL16" i="5" s="1"/>
  <c r="J19" i="5"/>
  <c r="AL28" i="5" s="1"/>
  <c r="Z21" i="5"/>
  <c r="AL55" i="5" s="1"/>
  <c r="A12" i="5"/>
  <c r="AL12" i="5" s="1"/>
  <c r="J11" i="5"/>
  <c r="AL17" i="5" s="1"/>
  <c r="J20" i="5"/>
  <c r="AL29" i="5" s="1"/>
  <c r="Z18" i="5"/>
  <c r="AL52" i="5" s="1"/>
  <c r="AA15" i="5"/>
  <c r="O15" i="5"/>
  <c r="S24" i="5"/>
  <c r="B24" i="5"/>
  <c r="E5" i="15"/>
  <c r="V30" i="5" l="1"/>
  <c r="J5" i="15"/>
  <c r="F5" i="15"/>
  <c r="Q5" i="15"/>
  <c r="R5" i="15"/>
  <c r="K5" i="15"/>
  <c r="I5" i="15"/>
  <c r="B27" i="11"/>
  <c r="AF30" i="5"/>
  <c r="AB30" i="5"/>
  <c r="AA24" i="5"/>
  <c r="K24" i="5"/>
  <c r="K15" i="5"/>
  <c r="B15" i="5"/>
  <c r="F21" i="11" l="1"/>
  <c r="DV5" i="15"/>
  <c r="K21" i="11"/>
  <c r="DW5" i="15"/>
  <c r="Q21" i="11"/>
  <c r="DX5" i="15"/>
  <c r="T25" i="5"/>
  <c r="N28" i="5" s="1"/>
  <c r="W28" i="5" l="1"/>
  <c r="W29" i="5" s="1"/>
  <c r="DY5" i="15"/>
  <c r="E25" i="11"/>
  <c r="DQ5" i="15"/>
  <c r="AL46" i="5"/>
  <c r="AL33" i="5"/>
  <c r="AL8" i="5"/>
  <c r="AL51" i="5"/>
  <c r="AL40" i="5"/>
  <c r="AL26" i="5"/>
  <c r="AL19" i="5"/>
  <c r="AL14" i="5"/>
  <c r="E26" i="11" l="1"/>
  <c r="DR5" i="15"/>
  <c r="V15" i="11"/>
  <c r="B16" i="11" s="1"/>
  <c r="V19" i="11"/>
  <c r="J12" i="11" s="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B12" i="11" s="1"/>
  <c r="H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T1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F33" i="11" l="1"/>
  <c r="K17" i="11"/>
  <c r="Z5" i="15" s="1"/>
  <c r="P17" i="11"/>
  <c r="L17" i="11"/>
  <c r="DT5" i="15" l="1"/>
  <c r="AN5" i="15"/>
  <c r="AJ5" i="15"/>
  <c r="AH5" i="15"/>
  <c r="AL5" i="15"/>
  <c r="T5" i="15"/>
  <c r="AF5" i="15"/>
  <c r="AB5" i="15"/>
  <c r="V5" i="15"/>
  <c r="X5" i="15"/>
  <c r="AD5" i="15"/>
  <c r="AP5" i="15"/>
  <c r="BD5" i="15"/>
  <c r="CD5" i="15"/>
  <c r="CV5" i="15"/>
  <c r="AX5" i="15"/>
  <c r="BN5" i="15"/>
  <c r="BX5" i="15"/>
  <c r="CN5" i="15"/>
  <c r="CP5" i="15"/>
  <c r="DD5" i="15"/>
  <c r="AR5" i="15"/>
  <c r="BH5" i="15"/>
  <c r="BR5" i="15"/>
  <c r="CH5" i="15"/>
  <c r="BB5" i="15"/>
  <c r="CB5" i="15"/>
  <c r="CT5" i="15"/>
  <c r="DH5" i="15"/>
  <c r="AV5" i="15"/>
  <c r="BL5" i="15"/>
  <c r="BV5" i="15"/>
  <c r="CL5" i="15"/>
  <c r="DB5" i="15"/>
  <c r="BF5" i="15"/>
  <c r="CF5" i="15"/>
  <c r="CX5" i="15"/>
  <c r="AZ5" i="15"/>
  <c r="BP5" i="15"/>
  <c r="BZ5" i="15"/>
  <c r="CR5" i="15"/>
  <c r="DF5" i="15"/>
  <c r="AT5" i="15"/>
  <c r="BJ5" i="15"/>
  <c r="BT5" i="15"/>
  <c r="CJ5" i="15"/>
  <c r="CZ5" i="15"/>
  <c r="AD29" i="5"/>
  <c r="F38" i="11" l="1"/>
  <c r="DU5" i="15"/>
  <c r="Q16" i="11"/>
  <c r="I17" i="11"/>
  <c r="Q17" i="11"/>
  <c r="I15" i="11"/>
  <c r="I12" i="11"/>
  <c r="I16" i="11"/>
  <c r="Q15" i="11"/>
  <c r="Q12" i="11"/>
  <c r="Q14" i="11"/>
  <c r="I14" i="11"/>
  <c r="Q13" i="11"/>
  <c r="I13" i="11"/>
  <c r="A15" i="5"/>
</calcChain>
</file>

<file path=xl/sharedStrings.xml><?xml version="1.0" encoding="utf-8"?>
<sst xmlns="http://schemas.openxmlformats.org/spreadsheetml/2006/main" count="36056" uniqueCount="3541">
  <si>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</si>
  <si>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</si>
  <si>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</si>
  <si>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</si>
  <si>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</si>
  <si>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</si>
  <si>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</si>
  <si>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</si>
  <si>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</si>
  <si>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</si>
  <si>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</si>
  <si>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</si>
  <si>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</si>
  <si>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</si>
  <si>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</si>
  <si>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</si>
  <si>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</si>
  <si>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</si>
  <si>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</si>
  <si>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</si>
  <si>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</si>
  <si>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</si>
  <si>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</si>
  <si>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</si>
  <si>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</si>
  <si>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</si>
  <si>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</si>
  <si>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</si>
  <si>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</si>
  <si>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</si>
  <si>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</si>
  <si>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</si>
  <si>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</si>
  <si>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</si>
  <si>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</si>
  <si>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</si>
  <si>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</si>
  <si>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</si>
  <si>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</si>
  <si>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</si>
  <si>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</si>
  <si>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</si>
  <si>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</si>
  <si>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</si>
  <si>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</si>
  <si>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</si>
  <si>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</si>
  <si>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</si>
  <si>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</si>
  <si>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</si>
  <si>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</si>
  <si>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</si>
  <si>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</si>
  <si>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</si>
  <si>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</si>
  <si>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</si>
  <si>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</si>
  <si>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</si>
  <si>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</si>
  <si>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</si>
  <si>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</si>
  <si>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</si>
  <si>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</si>
  <si>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</si>
  <si>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</si>
  <si>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</si>
  <si>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محمد</t>
  </si>
  <si>
    <t>سالم</t>
  </si>
  <si>
    <t>عدنان</t>
  </si>
  <si>
    <t>علي</t>
  </si>
  <si>
    <t>يوسف</t>
  </si>
  <si>
    <t>سليمان</t>
  </si>
  <si>
    <t>فواز</t>
  </si>
  <si>
    <t>ماهر</t>
  </si>
  <si>
    <t>بسام</t>
  </si>
  <si>
    <t>غسان</t>
  </si>
  <si>
    <t>حسن</t>
  </si>
  <si>
    <t>كامل</t>
  </si>
  <si>
    <t>ابراهيم</t>
  </si>
  <si>
    <t>محمد خير</t>
  </si>
  <si>
    <t>ناصر</t>
  </si>
  <si>
    <t>عصام</t>
  </si>
  <si>
    <t>احمد</t>
  </si>
  <si>
    <t>نذير</t>
  </si>
  <si>
    <t>بشار</t>
  </si>
  <si>
    <t>سعيد</t>
  </si>
  <si>
    <t>خالد</t>
  </si>
  <si>
    <t>أيمن</t>
  </si>
  <si>
    <t>مصطفى</t>
  </si>
  <si>
    <t>نبيل</t>
  </si>
  <si>
    <t>عماد</t>
  </si>
  <si>
    <t>رضوان</t>
  </si>
  <si>
    <t>وليد</t>
  </si>
  <si>
    <t>سمير</t>
  </si>
  <si>
    <t>كمال</t>
  </si>
  <si>
    <t>قاسم</t>
  </si>
  <si>
    <t>ممدوح</t>
  </si>
  <si>
    <t>فايز</t>
  </si>
  <si>
    <t>هيثم</t>
  </si>
  <si>
    <t>نعيم</t>
  </si>
  <si>
    <t>فهد</t>
  </si>
  <si>
    <t>فارس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</si>
  <si>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</si>
  <si>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</si>
  <si>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</si>
  <si>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</si>
  <si>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</si>
  <si>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</si>
  <si>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</si>
  <si>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</si>
  <si>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</si>
  <si>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</si>
  <si>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</si>
  <si>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</si>
  <si>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</si>
  <si>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</si>
  <si>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</si>
  <si>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</si>
  <si>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</si>
  <si>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</si>
  <si>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</si>
  <si>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</si>
  <si>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</si>
  <si>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</si>
  <si>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</si>
  <si>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</si>
  <si>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</si>
  <si>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</si>
  <si>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</si>
  <si>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</si>
  <si>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</si>
  <si>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</si>
  <si>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</si>
  <si>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</si>
  <si>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</si>
  <si>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</si>
  <si>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</si>
  <si>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</si>
  <si>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</si>
  <si>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</si>
  <si>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</si>
  <si>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</si>
  <si>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</si>
  <si>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</si>
  <si>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</si>
  <si>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</si>
  <si>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</si>
  <si>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</si>
  <si>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</si>
  <si>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</si>
  <si>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تاريخ تدوير رسوم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</si>
  <si>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</si>
  <si>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</si>
  <si>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</si>
  <si>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</si>
  <si>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</si>
  <si>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</si>
  <si>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</si>
  <si>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</si>
  <si>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</si>
  <si>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</si>
  <si>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</si>
  <si>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</si>
  <si>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</si>
  <si>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</si>
  <si>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</si>
  <si>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</si>
  <si>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</si>
  <si>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</si>
  <si>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</si>
  <si>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</si>
  <si>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</si>
  <si>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</si>
  <si>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</si>
  <si>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</si>
  <si>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</si>
  <si>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</si>
  <si>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مدخل الى رياض الاطفا ل(2)</t>
  </si>
  <si>
    <t xml:space="preserve">الروضة والمجتمع </t>
  </si>
  <si>
    <t>سيكلوجيا اللعب</t>
  </si>
  <si>
    <t>قراءات باللغة الاجنبية (E+F )</t>
  </si>
  <si>
    <t xml:space="preserve">القياس والتقويم لانشطة الاطفال </t>
  </si>
  <si>
    <t xml:space="preserve">الانشطة الفنية +عملي </t>
  </si>
  <si>
    <t xml:space="preserve">الانشطة الموسيقية +عملي </t>
  </si>
  <si>
    <t xml:space="preserve">تقنيات التعلم في رياض الاطفال +عملي </t>
  </si>
  <si>
    <t xml:space="preserve">المناهج في رياض الاطفال </t>
  </si>
  <si>
    <t>اللغة العربية (1) أداب الاطفال وثقافة الطفل</t>
  </si>
  <si>
    <t>تدريب ميداني (3)</t>
  </si>
  <si>
    <t xml:space="preserve">علم نفس التعلم </t>
  </si>
  <si>
    <t xml:space="preserve">الحاسوب التربوي </t>
  </si>
  <si>
    <t xml:space="preserve">مسرح الطفل ومسرح العرائس  +عملي </t>
  </si>
  <si>
    <t xml:space="preserve">ادارة ومؤسسات ماقبل المدرسة </t>
  </si>
  <si>
    <t xml:space="preserve">علم نفس الفئات الخاصة </t>
  </si>
  <si>
    <t>تدريب ميداني (4)</t>
  </si>
  <si>
    <t>اللغة الاجنبية (F+E)  (3)</t>
  </si>
  <si>
    <t xml:space="preserve">صعوبات التعلم </t>
  </si>
  <si>
    <t>الخبرات الاجتماعية والوجدانية في رياض الاطفال (2)</t>
  </si>
  <si>
    <t xml:space="preserve">الخبرات اللغوية في رياض الاطفال </t>
  </si>
  <si>
    <t xml:space="preserve">الانشطة الحركية في رياض الاطفال </t>
  </si>
  <si>
    <t xml:space="preserve">الارشاد النفسي والتربوي في رياض الاطفال </t>
  </si>
  <si>
    <t>تدريب ميداني  (2)</t>
  </si>
  <si>
    <t xml:space="preserve">التربية الخاصة للطفل </t>
  </si>
  <si>
    <t xml:space="preserve">مناهج البحث في التربية وعلم النفس </t>
  </si>
  <si>
    <t xml:space="preserve">متحف الطفل ومكتبته </t>
  </si>
  <si>
    <t>اللغة العربية وادابها (2) (النحو-الإملاء-الخط)</t>
  </si>
  <si>
    <t>التربية العملية (1)</t>
  </si>
  <si>
    <t xml:space="preserve">التوجيه التربوي في رياض الاطفال </t>
  </si>
  <si>
    <t xml:space="preserve">علم النفس اللغوي </t>
  </si>
  <si>
    <t xml:space="preserve">علم نفس الفروق الفردية </t>
  </si>
  <si>
    <t xml:space="preserve">الابتكار وتنمية القدرات الابتكارية </t>
  </si>
  <si>
    <t>التربية العملية (2)</t>
  </si>
  <si>
    <t>عبدالحميد</t>
  </si>
  <si>
    <t>غالب</t>
  </si>
  <si>
    <t>محمد عدنان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</si>
  <si>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</si>
  <si>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</si>
  <si>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t>مروان</t>
  </si>
  <si>
    <t>يحيى</t>
  </si>
  <si>
    <t>فؤاد</t>
  </si>
  <si>
    <t>ماجد</t>
  </si>
  <si>
    <t>محي الدين</t>
  </si>
  <si>
    <t>موسى</t>
  </si>
  <si>
    <t>صبحي</t>
  </si>
  <si>
    <t>عبد الحليم</t>
  </si>
  <si>
    <t>عبد الهادي</t>
  </si>
  <si>
    <t>فاضل</t>
  </si>
  <si>
    <t>جمال الدين</t>
  </si>
  <si>
    <t>عبدو</t>
  </si>
  <si>
    <t>انور</t>
  </si>
  <si>
    <t>عبد العزيز</t>
  </si>
  <si>
    <t>موفق</t>
  </si>
  <si>
    <t>نور الدين</t>
  </si>
  <si>
    <t>حمد</t>
  </si>
  <si>
    <t>اسعد</t>
  </si>
  <si>
    <t>هشام</t>
  </si>
  <si>
    <t>عبد الحميد</t>
  </si>
  <si>
    <t>نجيب</t>
  </si>
  <si>
    <t>مدحت</t>
  </si>
  <si>
    <t xml:space="preserve">الصحة النفسية لطفل الروضة </t>
  </si>
  <si>
    <t>الخبرات الاجتماعية والوجدانية في رياض الاطفال (1)</t>
  </si>
  <si>
    <t xml:space="preserve">تنمية المفاهيم العلمية والرياضية في رياض الاطفال </t>
  </si>
  <si>
    <t xml:space="preserve">علم النفس التربوي </t>
  </si>
  <si>
    <t xml:space="preserve">التربية المقارنة </t>
  </si>
  <si>
    <t>تدريب ميداني (1)</t>
  </si>
  <si>
    <t>عيسى</t>
  </si>
  <si>
    <t>لمى مصطفى</t>
  </si>
  <si>
    <t>اسماعيل</t>
  </si>
  <si>
    <t>محمد سمير</t>
  </si>
  <si>
    <t>طه</t>
  </si>
  <si>
    <t>رياض</t>
  </si>
  <si>
    <t>اسامه</t>
  </si>
  <si>
    <t>سلمان</t>
  </si>
  <si>
    <t>بشير</t>
  </si>
  <si>
    <t>عزيز</t>
  </si>
  <si>
    <t>جابر</t>
  </si>
  <si>
    <t>عبد</t>
  </si>
  <si>
    <t>خليل</t>
  </si>
  <si>
    <t>عبد الكريم</t>
  </si>
  <si>
    <t>ياسين</t>
  </si>
  <si>
    <t>نضال</t>
  </si>
  <si>
    <t>طلال</t>
  </si>
  <si>
    <t>جهاد</t>
  </si>
  <si>
    <t>صلاح</t>
  </si>
  <si>
    <t>زهير</t>
  </si>
  <si>
    <t>حسان</t>
  </si>
  <si>
    <t>عادل</t>
  </si>
  <si>
    <t>زياد</t>
  </si>
  <si>
    <t>محمد منذر</t>
  </si>
  <si>
    <t>ياسر</t>
  </si>
  <si>
    <t>عبد الوهاب</t>
  </si>
  <si>
    <t>هاني</t>
  </si>
  <si>
    <t>عبد القادر</t>
  </si>
  <si>
    <t>محسن</t>
  </si>
  <si>
    <t>محمد هشام</t>
  </si>
  <si>
    <t>محمد رضوان</t>
  </si>
  <si>
    <t>غازي</t>
  </si>
  <si>
    <t>سليم</t>
  </si>
  <si>
    <t>اكرم</t>
  </si>
  <si>
    <t>عبود</t>
  </si>
  <si>
    <t>سامي</t>
  </si>
  <si>
    <t>سامر</t>
  </si>
  <si>
    <t>محمد سامر</t>
  </si>
  <si>
    <t>جمال</t>
  </si>
  <si>
    <t>فيصل</t>
  </si>
  <si>
    <t>منصور</t>
  </si>
  <si>
    <t>حبيب</t>
  </si>
  <si>
    <t>محمدخير</t>
  </si>
  <si>
    <t>ايمن</t>
  </si>
  <si>
    <t>عبد المجيد</t>
  </si>
  <si>
    <t>بديع</t>
  </si>
  <si>
    <t>محمدنبيل</t>
  </si>
  <si>
    <t>منذر</t>
  </si>
  <si>
    <t>اديب</t>
  </si>
  <si>
    <t>فوزي</t>
  </si>
  <si>
    <t>عمار</t>
  </si>
  <si>
    <t>هلال</t>
  </si>
  <si>
    <t>سميح</t>
  </si>
  <si>
    <t>منير</t>
  </si>
  <si>
    <t>أحمد</t>
  </si>
  <si>
    <t>طالب</t>
  </si>
  <si>
    <t>محمد ماهر</t>
  </si>
  <si>
    <t>لؤي</t>
  </si>
  <si>
    <t>نعمان</t>
  </si>
  <si>
    <t>عارف</t>
  </si>
  <si>
    <t>مفيد</t>
  </si>
  <si>
    <t>محمد فيصل</t>
  </si>
  <si>
    <t>تيسير</t>
  </si>
  <si>
    <t>جميل</t>
  </si>
  <si>
    <t>امين</t>
  </si>
  <si>
    <t>عائشه</t>
  </si>
  <si>
    <t>مها</t>
  </si>
  <si>
    <t>مهند</t>
  </si>
  <si>
    <t>امينه</t>
  </si>
  <si>
    <t>زينب</t>
  </si>
  <si>
    <t>فاديه</t>
  </si>
  <si>
    <t>اديبه</t>
  </si>
  <si>
    <t>غاده</t>
  </si>
  <si>
    <t>سوسن</t>
  </si>
  <si>
    <t>ندى</t>
  </si>
  <si>
    <t>فاطمه</t>
  </si>
  <si>
    <t>مريم</t>
  </si>
  <si>
    <t>رويده</t>
  </si>
  <si>
    <t>صباح</t>
  </si>
  <si>
    <t>نزار</t>
  </si>
  <si>
    <t>صلاح الدين</t>
  </si>
  <si>
    <t>مأمون</t>
  </si>
  <si>
    <t>نهاد</t>
  </si>
  <si>
    <t>جورج</t>
  </si>
  <si>
    <t>نايف</t>
  </si>
  <si>
    <t>حيدر</t>
  </si>
  <si>
    <t>هايل</t>
  </si>
  <si>
    <t>جميله</t>
  </si>
  <si>
    <t>عطيه</t>
  </si>
  <si>
    <t>زكريا</t>
  </si>
  <si>
    <t>محمدماهر</t>
  </si>
  <si>
    <t>محمد خالد</t>
  </si>
  <si>
    <t>محمدديب</t>
  </si>
  <si>
    <t>عبدالرزاق</t>
  </si>
  <si>
    <t>جدعان</t>
  </si>
  <si>
    <t>وجيه</t>
  </si>
  <si>
    <t>أسامة</t>
  </si>
  <si>
    <t>جاسم</t>
  </si>
  <si>
    <t>عبد اللطيف</t>
  </si>
  <si>
    <t>مالك</t>
  </si>
  <si>
    <t>محمد نزار</t>
  </si>
  <si>
    <t>عاطف</t>
  </si>
  <si>
    <t>راتب</t>
  </si>
  <si>
    <t>محمدسمير</t>
  </si>
  <si>
    <t>كفاح</t>
  </si>
  <si>
    <t>بدر</t>
  </si>
  <si>
    <t>غانم</t>
  </si>
  <si>
    <t>تمام</t>
  </si>
  <si>
    <t>احمدراتب</t>
  </si>
  <si>
    <t>سامح</t>
  </si>
  <si>
    <t>سلام</t>
  </si>
  <si>
    <t>وصال</t>
  </si>
  <si>
    <t>ليال علي</t>
  </si>
  <si>
    <t>سناء</t>
  </si>
  <si>
    <t>فاطمة</t>
  </si>
  <si>
    <t>دلال</t>
  </si>
  <si>
    <t>نجاح</t>
  </si>
  <si>
    <t>سعاد</t>
  </si>
  <si>
    <t>يسرى</t>
  </si>
  <si>
    <t>روضه</t>
  </si>
  <si>
    <t>بثينه</t>
  </si>
  <si>
    <t>فاديا</t>
  </si>
  <si>
    <t>حنان</t>
  </si>
  <si>
    <t>نوال</t>
  </si>
  <si>
    <t>ساميه</t>
  </si>
  <si>
    <t>بنان</t>
  </si>
  <si>
    <t>زريفه</t>
  </si>
  <si>
    <t>عزيزه</t>
  </si>
  <si>
    <t>الهام</t>
  </si>
  <si>
    <t>ليلى</t>
  </si>
  <si>
    <t>هيله</t>
  </si>
  <si>
    <t>حمده</t>
  </si>
  <si>
    <t>بشرى</t>
  </si>
  <si>
    <t>سميه</t>
  </si>
  <si>
    <t>سمر</t>
  </si>
  <si>
    <t>وداد</t>
  </si>
  <si>
    <t>وفاء</t>
  </si>
  <si>
    <t>هدى</t>
  </si>
  <si>
    <t>سلوى</t>
  </si>
  <si>
    <t>هيام</t>
  </si>
  <si>
    <t>ايمان</t>
  </si>
  <si>
    <t>منى</t>
  </si>
  <si>
    <t>نبيله</t>
  </si>
  <si>
    <t>عليه</t>
  </si>
  <si>
    <t>لطيفه</t>
  </si>
  <si>
    <t>ابتسام</t>
  </si>
  <si>
    <t>هيفاء</t>
  </si>
  <si>
    <t>فوزيه</t>
  </si>
  <si>
    <t>سحر</t>
  </si>
  <si>
    <t>ميساء</t>
  </si>
  <si>
    <t>صفاء</t>
  </si>
  <si>
    <t>صالحه</t>
  </si>
  <si>
    <t>هند</t>
  </si>
  <si>
    <t>عبير</t>
  </si>
  <si>
    <t>خديجه</t>
  </si>
  <si>
    <t>ثناء</t>
  </si>
  <si>
    <t>غصون</t>
  </si>
  <si>
    <t>باسمه</t>
  </si>
  <si>
    <t>لمياء</t>
  </si>
  <si>
    <t>راغده</t>
  </si>
  <si>
    <t>سميرة</t>
  </si>
  <si>
    <t>صبحيه</t>
  </si>
  <si>
    <t>رائده</t>
  </si>
  <si>
    <t>خوله</t>
  </si>
  <si>
    <t>هناء</t>
  </si>
  <si>
    <t>رولا</t>
  </si>
  <si>
    <t>هديه</t>
  </si>
  <si>
    <t>كوثر</t>
  </si>
  <si>
    <t>رنده</t>
  </si>
  <si>
    <t>فريال</t>
  </si>
  <si>
    <t>بشيرة</t>
  </si>
  <si>
    <t>منال</t>
  </si>
  <si>
    <t>سميره</t>
  </si>
  <si>
    <t>ميسون</t>
  </si>
  <si>
    <t>نوره</t>
  </si>
  <si>
    <t>فلك</t>
  </si>
  <si>
    <t>لينا</t>
  </si>
  <si>
    <t>ماجده</t>
  </si>
  <si>
    <t>يازي</t>
  </si>
  <si>
    <t>غازيه</t>
  </si>
  <si>
    <t>بديعه</t>
  </si>
  <si>
    <t>انعام</t>
  </si>
  <si>
    <t>زبيده</t>
  </si>
  <si>
    <t>ملك</t>
  </si>
  <si>
    <t>عليا</t>
  </si>
  <si>
    <t>سهام</t>
  </si>
  <si>
    <t>رنا</t>
  </si>
  <si>
    <t>فتحيه</t>
  </si>
  <si>
    <t>امل</t>
  </si>
  <si>
    <t>ناديا</t>
  </si>
  <si>
    <t>سميحه</t>
  </si>
  <si>
    <t>عواطف</t>
  </si>
  <si>
    <t>ديبه</t>
  </si>
  <si>
    <t>انتصار</t>
  </si>
  <si>
    <t>هاله</t>
  </si>
  <si>
    <t>ريما</t>
  </si>
  <si>
    <t>اماني</t>
  </si>
  <si>
    <t>امال</t>
  </si>
  <si>
    <t>عفاف</t>
  </si>
  <si>
    <t>رجاء</t>
  </si>
  <si>
    <t>سهيلا</t>
  </si>
  <si>
    <t>نعمه</t>
  </si>
  <si>
    <t>خيريه</t>
  </si>
  <si>
    <t>سلمى</t>
  </si>
  <si>
    <t>قمر</t>
  </si>
  <si>
    <t>فدوى</t>
  </si>
  <si>
    <t>مياده</t>
  </si>
  <si>
    <t>هنا</t>
  </si>
  <si>
    <t>حياة</t>
  </si>
  <si>
    <t>رزان</t>
  </si>
  <si>
    <t>اميرة</t>
  </si>
  <si>
    <t>نجاة</t>
  </si>
  <si>
    <t>لميس</t>
  </si>
  <si>
    <t>سعده</t>
  </si>
  <si>
    <t>هالا</t>
  </si>
  <si>
    <t>لميا</t>
  </si>
  <si>
    <t>امنه</t>
  </si>
  <si>
    <t>تركيه</t>
  </si>
  <si>
    <t>اعتدال</t>
  </si>
  <si>
    <t>منا</t>
  </si>
  <si>
    <t>رقيه</t>
  </si>
  <si>
    <t>حليمه</t>
  </si>
  <si>
    <t>لميه</t>
  </si>
  <si>
    <t>عطاف</t>
  </si>
  <si>
    <t>حسناء</t>
  </si>
  <si>
    <t>نهى</t>
  </si>
  <si>
    <t>ثريا</t>
  </si>
  <si>
    <t>نبيهه</t>
  </si>
  <si>
    <t>جميلة</t>
  </si>
  <si>
    <t>الثالثة</t>
  </si>
  <si>
    <t>الثالثة حديث</t>
  </si>
  <si>
    <t>فصل أول 2018-2019</t>
  </si>
  <si>
    <t>فصل ثاني 2018-2019</t>
  </si>
  <si>
    <t>فصل أول 2019-2020</t>
  </si>
  <si>
    <t xml:space="preserve">محمد 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</si>
  <si>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</si>
  <si>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</si>
  <si>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</si>
  <si>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</si>
  <si>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</si>
  <si>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</si>
  <si>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</si>
  <si>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</si>
  <si>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</si>
  <si>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</si>
  <si>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</si>
  <si>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فصل أول 2020-2021</t>
  </si>
  <si>
    <t xml:space="preserve">صالح </t>
  </si>
  <si>
    <t xml:space="preserve">احمد </t>
  </si>
  <si>
    <t xml:space="preserve">بسام </t>
  </si>
  <si>
    <t xml:space="preserve">محمود </t>
  </si>
  <si>
    <t xml:space="preserve">عماد </t>
  </si>
  <si>
    <t xml:space="preserve">بشار </t>
  </si>
  <si>
    <t xml:space="preserve">عدنان </t>
  </si>
  <si>
    <t>انيسه</t>
  </si>
  <si>
    <t>نجلا</t>
  </si>
  <si>
    <t>اميره</t>
  </si>
  <si>
    <t>ناديه</t>
  </si>
  <si>
    <t>رحاب</t>
  </si>
  <si>
    <t>ليلا</t>
  </si>
  <si>
    <t>الفصل الأول من العام الدراسي 2020-2021</t>
  </si>
  <si>
    <t>الرقم الامتحاني</t>
  </si>
  <si>
    <t>الأسم</t>
  </si>
  <si>
    <t>نزهة</t>
  </si>
  <si>
    <t xml:space="preserve">غسان </t>
  </si>
  <si>
    <t>نايفه</t>
  </si>
  <si>
    <t>وجيهه</t>
  </si>
  <si>
    <t>دعد</t>
  </si>
  <si>
    <t>سميعه</t>
  </si>
  <si>
    <t>عائده</t>
  </si>
  <si>
    <t>منتهى</t>
  </si>
  <si>
    <t>امون</t>
  </si>
  <si>
    <t>مفيدة</t>
  </si>
  <si>
    <t>رائدة</t>
  </si>
  <si>
    <t>فاتنه</t>
  </si>
  <si>
    <t xml:space="preserve">سمير </t>
  </si>
  <si>
    <t>فايزة</t>
  </si>
  <si>
    <t>رباح</t>
  </si>
  <si>
    <t xml:space="preserve">يوسف </t>
  </si>
  <si>
    <t xml:space="preserve">خالد </t>
  </si>
  <si>
    <t xml:space="preserve">وليد </t>
  </si>
  <si>
    <t>سهير</t>
  </si>
  <si>
    <t>وضحه</t>
  </si>
  <si>
    <t>مفيده</t>
  </si>
  <si>
    <t>رشا</t>
  </si>
  <si>
    <t>روعه</t>
  </si>
  <si>
    <t>رمزيه</t>
  </si>
  <si>
    <t>ناجيه</t>
  </si>
  <si>
    <t>فطوم</t>
  </si>
  <si>
    <t>نعيمه</t>
  </si>
  <si>
    <t>حوريه</t>
  </si>
  <si>
    <t>اميمه</t>
  </si>
  <si>
    <t>رئيفه</t>
  </si>
  <si>
    <t>مديحه</t>
  </si>
  <si>
    <t>خزنه</t>
  </si>
  <si>
    <t>شريفه</t>
  </si>
  <si>
    <t>جمانه</t>
  </si>
  <si>
    <t>نجوى</t>
  </si>
  <si>
    <t xml:space="preserve">فايز </t>
  </si>
  <si>
    <t>ساميا</t>
  </si>
  <si>
    <t>فردوس</t>
  </si>
  <si>
    <t xml:space="preserve">سليمان </t>
  </si>
  <si>
    <t>نفيسه</t>
  </si>
  <si>
    <t>نوفه</t>
  </si>
  <si>
    <t>نسيبه</t>
  </si>
  <si>
    <t>عربيه</t>
  </si>
  <si>
    <t>مرفت</t>
  </si>
  <si>
    <t>حسنه</t>
  </si>
  <si>
    <t>نزهه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</si>
  <si>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</si>
  <si>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</si>
  <si>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</si>
  <si>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</si>
  <si>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</si>
  <si>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</si>
  <si>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03</t>
  </si>
  <si>
    <t>رقم جواز السفر لغير السوريين</t>
  </si>
  <si>
    <t>رقم الهاتف</t>
  </si>
  <si>
    <t>06</t>
  </si>
  <si>
    <t>04</t>
  </si>
  <si>
    <t>الأردنية</t>
  </si>
  <si>
    <t>05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</si>
  <si>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</si>
  <si>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</si>
  <si>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</si>
  <si>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</si>
  <si>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</si>
  <si>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</si>
  <si>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</si>
  <si>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</si>
  <si>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</si>
  <si>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</si>
  <si>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</si>
  <si>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</si>
  <si>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</si>
  <si>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</si>
  <si>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</si>
  <si>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</si>
  <si>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الإيقاف</t>
  </si>
  <si>
    <t>تدوير الرسوم</t>
  </si>
  <si>
    <t>الفصل الثاني من العام الدراسي 2020-2021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</si>
  <si>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</si>
  <si>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</si>
  <si>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</si>
  <si>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</si>
  <si>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</si>
  <si>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</si>
  <si>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</si>
  <si>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</si>
  <si>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</si>
  <si>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</si>
  <si>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</si>
  <si>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</si>
  <si>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</si>
  <si>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</si>
  <si>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</si>
  <si>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</si>
  <si>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</si>
  <si>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</si>
  <si>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</si>
  <si>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</si>
  <si>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</si>
  <si>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</si>
  <si>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</si>
  <si>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</si>
  <si>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</si>
  <si>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</si>
  <si>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</si>
  <si>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</si>
  <si>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</si>
  <si>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الرسوم</t>
  </si>
  <si>
    <t>البيانات باللغة الإنكليزية</t>
  </si>
  <si>
    <t>فصول الإنقطاع</t>
  </si>
  <si>
    <t>رسم فصل الانقطاع</t>
  </si>
  <si>
    <t>نوار</t>
  </si>
  <si>
    <t>مكرم</t>
  </si>
  <si>
    <t>نور سعد</t>
  </si>
  <si>
    <t>زكيه</t>
  </si>
  <si>
    <t>نعمت</t>
  </si>
  <si>
    <t>بتول</t>
  </si>
  <si>
    <t>اسمهان</t>
  </si>
  <si>
    <t>نصوح</t>
  </si>
  <si>
    <t>محمد معتز</t>
  </si>
  <si>
    <t>رغداء</t>
  </si>
  <si>
    <t>نهيده</t>
  </si>
  <si>
    <t>ورد</t>
  </si>
  <si>
    <t>نوف</t>
  </si>
  <si>
    <t>زبيدة</t>
  </si>
  <si>
    <t>وحيده</t>
  </si>
  <si>
    <t>حمدان</t>
  </si>
  <si>
    <t>فداء</t>
  </si>
  <si>
    <t>طارق</t>
  </si>
  <si>
    <t>خديجة</t>
  </si>
  <si>
    <t>رويدة</t>
  </si>
  <si>
    <t>اديبة</t>
  </si>
  <si>
    <t>عائشة</t>
  </si>
  <si>
    <t xml:space="preserve">محمد مروان </t>
  </si>
  <si>
    <t xml:space="preserve">خليل </t>
  </si>
  <si>
    <t>ناظم</t>
  </si>
  <si>
    <t>مهاب</t>
  </si>
  <si>
    <t>ندا</t>
  </si>
  <si>
    <t>ملكة</t>
  </si>
  <si>
    <t xml:space="preserve">محمد ياسر </t>
  </si>
  <si>
    <t>الاء المظلوم</t>
  </si>
  <si>
    <t>عطاالله</t>
  </si>
  <si>
    <t>صفا</t>
  </si>
  <si>
    <t>محمد جمال</t>
  </si>
  <si>
    <t>محفوظ</t>
  </si>
  <si>
    <t>صبحية</t>
  </si>
  <si>
    <t>تفيده</t>
  </si>
  <si>
    <t xml:space="preserve">منصور </t>
  </si>
  <si>
    <t>ايات اسعد</t>
  </si>
  <si>
    <t>محمد سامي</t>
  </si>
  <si>
    <t>محمد حسان</t>
  </si>
  <si>
    <t>علاءالدين</t>
  </si>
  <si>
    <t>مرشد</t>
  </si>
  <si>
    <t>جاد الله</t>
  </si>
  <si>
    <t>كوكب</t>
  </si>
  <si>
    <t>نعمات</t>
  </si>
  <si>
    <t>ادهم</t>
  </si>
  <si>
    <t>ابتهال</t>
  </si>
  <si>
    <t>فريز</t>
  </si>
  <si>
    <t>رغد</t>
  </si>
  <si>
    <t>وجدان</t>
  </si>
  <si>
    <t>هناده</t>
  </si>
  <si>
    <t>نور الحلبي</t>
  </si>
  <si>
    <t>منهل</t>
  </si>
  <si>
    <t>رهام</t>
  </si>
  <si>
    <t>حنين</t>
  </si>
  <si>
    <t>منتها</t>
  </si>
  <si>
    <t xml:space="preserve">بشير </t>
  </si>
  <si>
    <t xml:space="preserve">مسلم </t>
  </si>
  <si>
    <t>سميا</t>
  </si>
  <si>
    <t>نها</t>
  </si>
  <si>
    <t>يمن</t>
  </si>
  <si>
    <t>رفاه</t>
  </si>
  <si>
    <t xml:space="preserve">ماهر </t>
  </si>
  <si>
    <t>هبه حسن</t>
  </si>
  <si>
    <t>غدير</t>
  </si>
  <si>
    <t xml:space="preserve">فريد </t>
  </si>
  <si>
    <t xml:space="preserve">محمد سعيد </t>
  </si>
  <si>
    <t>رائد</t>
  </si>
  <si>
    <t>فريزه</t>
  </si>
  <si>
    <t>صفوح</t>
  </si>
  <si>
    <t>فصل ثاني 2020-2021</t>
  </si>
  <si>
    <t>فصل أول 2021-2022</t>
  </si>
  <si>
    <t>الفصل الأول من العام الدراسي 2021-2022</t>
  </si>
  <si>
    <t>B</t>
  </si>
  <si>
    <t>A</t>
  </si>
  <si>
    <t>خلود سميسم</t>
  </si>
  <si>
    <t>لمى سبح</t>
  </si>
  <si>
    <t>اماني علي</t>
  </si>
  <si>
    <t>تيماء محمود</t>
  </si>
  <si>
    <t>اسيا</t>
  </si>
  <si>
    <t>سراء محمد</t>
  </si>
  <si>
    <t>سماح محاميد</t>
  </si>
  <si>
    <t>حمودة</t>
  </si>
  <si>
    <t>حميد</t>
  </si>
  <si>
    <t>فادياالغضة</t>
  </si>
  <si>
    <t>ديما رزق</t>
  </si>
  <si>
    <t xml:space="preserve">نبيه </t>
  </si>
  <si>
    <t>رنين الحليبي</t>
  </si>
  <si>
    <t>نور الحلواني</t>
  </si>
  <si>
    <t xml:space="preserve">شريف </t>
  </si>
  <si>
    <t>شهناز</t>
  </si>
  <si>
    <t xml:space="preserve">كاترين رشيد الشعراني </t>
  </si>
  <si>
    <t xml:space="preserve">مارلا الترك </t>
  </si>
  <si>
    <t>لينا حقي</t>
  </si>
  <si>
    <t>علياء</t>
  </si>
  <si>
    <t>ريام الجندلي</t>
  </si>
  <si>
    <t>ريم قرمان</t>
  </si>
  <si>
    <t>حجازي</t>
  </si>
  <si>
    <t>سوزان حسن</t>
  </si>
  <si>
    <t>فاطمة الحجي</t>
  </si>
  <si>
    <t>فاطمه غليون</t>
  </si>
  <si>
    <t>لميس ابو رافع</t>
  </si>
  <si>
    <t>منال القاضي</t>
  </si>
  <si>
    <t>منى العبدالله</t>
  </si>
  <si>
    <t>هيفاء الحلبي</t>
  </si>
  <si>
    <t>الاء حوريه</t>
  </si>
  <si>
    <t>اميمة القربي</t>
  </si>
  <si>
    <t>معاوية</t>
  </si>
  <si>
    <t>خزامى</t>
  </si>
  <si>
    <t>أكرم</t>
  </si>
  <si>
    <t>حلا الدروبي</t>
  </si>
  <si>
    <t>شجاع</t>
  </si>
  <si>
    <t>عنايه</t>
  </si>
  <si>
    <t>زينب بردان</t>
  </si>
  <si>
    <t>زينب حسن</t>
  </si>
  <si>
    <t>منجد</t>
  </si>
  <si>
    <t>علا مظلوم</t>
  </si>
  <si>
    <t>مريم ابو عوده</t>
  </si>
  <si>
    <t>هدى عبدالجواد</t>
  </si>
  <si>
    <t>هند سرحان</t>
  </si>
  <si>
    <t>يسره</t>
  </si>
  <si>
    <t>هيا رضوان</t>
  </si>
  <si>
    <t>هياء طنوس</t>
  </si>
  <si>
    <t>نانسي الدرويش</t>
  </si>
  <si>
    <t>اريج العليوي</t>
  </si>
  <si>
    <t>الاء الكردي</t>
  </si>
  <si>
    <t>ريمه</t>
  </si>
  <si>
    <t>اتحاد</t>
  </si>
  <si>
    <t>انعام ابراهيم</t>
  </si>
  <si>
    <t>حاجه</t>
  </si>
  <si>
    <t>بتول بركات</t>
  </si>
  <si>
    <t>شوكت</t>
  </si>
  <si>
    <t>خلف</t>
  </si>
  <si>
    <t>بشرى الكدرو</t>
  </si>
  <si>
    <t>فرات</t>
  </si>
  <si>
    <t>ربيعه</t>
  </si>
  <si>
    <t>رزان حسن</t>
  </si>
  <si>
    <t>مريان</t>
  </si>
  <si>
    <t>رنيم حجازي</t>
  </si>
  <si>
    <t>ساجده زغلول</t>
  </si>
  <si>
    <t>ساره شحرور</t>
  </si>
  <si>
    <t>زكي</t>
  </si>
  <si>
    <t>سلام حموي</t>
  </si>
  <si>
    <t>سائد</t>
  </si>
  <si>
    <t>دياب</t>
  </si>
  <si>
    <t>علا المصري</t>
  </si>
  <si>
    <t>محمدفايز</t>
  </si>
  <si>
    <t>درغام</t>
  </si>
  <si>
    <t>ناتالي محفوض</t>
  </si>
  <si>
    <t>آصف</t>
  </si>
  <si>
    <t>عبده</t>
  </si>
  <si>
    <t>هناء نجم العبو</t>
  </si>
  <si>
    <t>نجم</t>
  </si>
  <si>
    <t>وفاء الدراخ</t>
  </si>
  <si>
    <t>ثابت</t>
  </si>
  <si>
    <t>ولاء البني</t>
  </si>
  <si>
    <t>ولاء الشامي</t>
  </si>
  <si>
    <t>جولاف</t>
  </si>
  <si>
    <t>ياسمين عبد ربه</t>
  </si>
  <si>
    <t>وزيرة</t>
  </si>
  <si>
    <t>مريم الخطيب</t>
  </si>
  <si>
    <t>نايفة</t>
  </si>
  <si>
    <t>حمدو</t>
  </si>
  <si>
    <t>اياد</t>
  </si>
  <si>
    <t>سماهر حماده</t>
  </si>
  <si>
    <t>باسم</t>
  </si>
  <si>
    <t>لجين عبيسي</t>
  </si>
  <si>
    <t>يمان</t>
  </si>
  <si>
    <t>نور الهدى فيومي</t>
  </si>
  <si>
    <t>معتز</t>
  </si>
  <si>
    <t>ماجدة</t>
  </si>
  <si>
    <t>فيروز</t>
  </si>
  <si>
    <t>امال ابو زور</t>
  </si>
  <si>
    <t>منهال</t>
  </si>
  <si>
    <t>نواف</t>
  </si>
  <si>
    <t>امل احمد</t>
  </si>
  <si>
    <t>سيف الدين</t>
  </si>
  <si>
    <t>بثينه الحمصي</t>
  </si>
  <si>
    <t>محمد غازي</t>
  </si>
  <si>
    <t>بثينه عجيب</t>
  </si>
  <si>
    <t>جميله القادري</t>
  </si>
  <si>
    <t>راما بطحيش</t>
  </si>
  <si>
    <t>روان نوح</t>
  </si>
  <si>
    <t>مرح</t>
  </si>
  <si>
    <t>روعه الرحمون</t>
  </si>
  <si>
    <t>سلام الجاسم</t>
  </si>
  <si>
    <t>عائشة الشافعي</t>
  </si>
  <si>
    <t>عبير شحود</t>
  </si>
  <si>
    <t>فاتن غانم</t>
  </si>
  <si>
    <t>مثيله</t>
  </si>
  <si>
    <t>مياده عتمه</t>
  </si>
  <si>
    <t>شمدين</t>
  </si>
  <si>
    <t>نادين القنطار</t>
  </si>
  <si>
    <t>ندى صقر</t>
  </si>
  <si>
    <t>سقر</t>
  </si>
  <si>
    <t>نسرين القاسم</t>
  </si>
  <si>
    <t>همسه العبد</t>
  </si>
  <si>
    <t>وئام الحجي</t>
  </si>
  <si>
    <t>اسراء عيسات</t>
  </si>
  <si>
    <t>تبارك</t>
  </si>
  <si>
    <t>حافظ</t>
  </si>
  <si>
    <t>الياس</t>
  </si>
  <si>
    <t>رشده</t>
  </si>
  <si>
    <t>نهوند</t>
  </si>
  <si>
    <t>فريزة</t>
  </si>
  <si>
    <t>رانيا</t>
  </si>
  <si>
    <t>خالده</t>
  </si>
  <si>
    <t>نداء</t>
  </si>
  <si>
    <t>ليندا</t>
  </si>
  <si>
    <t>كنعان</t>
  </si>
  <si>
    <t xml:space="preserve">ميس البدي </t>
  </si>
  <si>
    <t>نادين نعمة</t>
  </si>
  <si>
    <t>نسرين المشعان</t>
  </si>
  <si>
    <t>حكمت</t>
  </si>
  <si>
    <t>اية الحرفوش</t>
  </si>
  <si>
    <t>حلوة</t>
  </si>
  <si>
    <t>احلام صالح</t>
  </si>
  <si>
    <t xml:space="preserve">هنادي عبد السلام </t>
  </si>
  <si>
    <t xml:space="preserve">معين </t>
  </si>
  <si>
    <t>اشواق</t>
  </si>
  <si>
    <t>سماح</t>
  </si>
  <si>
    <t>مريم شمس الدين</t>
  </si>
  <si>
    <t>هبة دعبول</t>
  </si>
  <si>
    <t>تاج الجبان</t>
  </si>
  <si>
    <t>سيما</t>
  </si>
  <si>
    <t>شمس مناوي</t>
  </si>
  <si>
    <t>شيما بنيان</t>
  </si>
  <si>
    <t>مروة يعقوب</t>
  </si>
  <si>
    <t>صفوان</t>
  </si>
  <si>
    <t>مطانس</t>
  </si>
  <si>
    <t>ربا النهار</t>
  </si>
  <si>
    <t>شيماء النعيم</t>
  </si>
  <si>
    <t>خيرات</t>
  </si>
  <si>
    <t>مرح ضاهر</t>
  </si>
  <si>
    <t>ساجده</t>
  </si>
  <si>
    <t>منى المنصور</t>
  </si>
  <si>
    <t>كريم</t>
  </si>
  <si>
    <t>عندليب</t>
  </si>
  <si>
    <t>هبه عابدين</t>
  </si>
  <si>
    <t>رافت</t>
  </si>
  <si>
    <t>حلا حمود</t>
  </si>
  <si>
    <t>راما الشحادات</t>
  </si>
  <si>
    <t>روى خطاب</t>
  </si>
  <si>
    <t>ضحى لطوف</t>
  </si>
  <si>
    <t xml:space="preserve">ماري عمران </t>
  </si>
  <si>
    <t xml:space="preserve">نور مريش </t>
  </si>
  <si>
    <t>روز الاسعد</t>
  </si>
  <si>
    <t xml:space="preserve">سمر عطايا </t>
  </si>
  <si>
    <t>عفراء حمود</t>
  </si>
  <si>
    <t>هلاله</t>
  </si>
  <si>
    <t xml:space="preserve">مريم الحلبي </t>
  </si>
  <si>
    <t>لونا ملص</t>
  </si>
  <si>
    <t>رامز</t>
  </si>
  <si>
    <t xml:space="preserve">مامون </t>
  </si>
  <si>
    <t>شهبا</t>
  </si>
  <si>
    <t>مخائيل</t>
  </si>
  <si>
    <t>انصاف</t>
  </si>
  <si>
    <t>مريم البطش</t>
  </si>
  <si>
    <t>مطانيوس</t>
  </si>
  <si>
    <t>مؤمنات كوكش</t>
  </si>
  <si>
    <t>محمد سليمان</t>
  </si>
  <si>
    <t>سمر غصون</t>
  </si>
  <si>
    <t>قمر الكيلاني</t>
  </si>
  <si>
    <t>سماهر</t>
  </si>
  <si>
    <t>دعاء الفاضل</t>
  </si>
  <si>
    <t>خولة</t>
  </si>
  <si>
    <t>زينب سعدة</t>
  </si>
  <si>
    <t xml:space="preserve">ميشيل </t>
  </si>
  <si>
    <t>نيلي</t>
  </si>
  <si>
    <t>رنى صالح العبده</t>
  </si>
  <si>
    <t>ناهده مارديني</t>
  </si>
  <si>
    <t>بديعة</t>
  </si>
  <si>
    <t>نجود</t>
  </si>
  <si>
    <t>رزان كريم الدين</t>
  </si>
  <si>
    <t>امال العلام</t>
  </si>
  <si>
    <t>ثريه ابوعوده</t>
  </si>
  <si>
    <t>دعاء مراد</t>
  </si>
  <si>
    <t>ربى شيخ اكريم</t>
  </si>
  <si>
    <t>محمدعزت</t>
  </si>
  <si>
    <t>محمدفاروق</t>
  </si>
  <si>
    <t>غفران شبعاني</t>
  </si>
  <si>
    <t>فاطمه العيلان</t>
  </si>
  <si>
    <t>بدعي</t>
  </si>
  <si>
    <t>صيته</t>
  </si>
  <si>
    <t>روحي</t>
  </si>
  <si>
    <t>ميريانا ملاك</t>
  </si>
  <si>
    <t>نغم جغنون</t>
  </si>
  <si>
    <t>بسيم</t>
  </si>
  <si>
    <t>هديل حسن</t>
  </si>
  <si>
    <t>ولاء خلوف</t>
  </si>
  <si>
    <t>ياسمين الفلاح</t>
  </si>
  <si>
    <t>اكرام فرهود</t>
  </si>
  <si>
    <t>اسيا عثمان</t>
  </si>
  <si>
    <t>عصريه</t>
  </si>
  <si>
    <t>امل الرفاعي</t>
  </si>
  <si>
    <t>اميمه الخطيب</t>
  </si>
  <si>
    <t>بانه محمد</t>
  </si>
  <si>
    <t>بثينه الظواهري</t>
  </si>
  <si>
    <t>تقى محمود</t>
  </si>
  <si>
    <t>تيماء النبواني</t>
  </si>
  <si>
    <t>خزامه</t>
  </si>
  <si>
    <t>حنان لطفي</t>
  </si>
  <si>
    <t>دانه سليك</t>
  </si>
  <si>
    <t>دجانة محيسن</t>
  </si>
  <si>
    <t>مرضيه</t>
  </si>
  <si>
    <t>ريم نعسان</t>
  </si>
  <si>
    <t>فتحي</t>
  </si>
  <si>
    <t>غاليه حكيم</t>
  </si>
  <si>
    <t>غفران الحاج</t>
  </si>
  <si>
    <t>فضه الاشقر</t>
  </si>
  <si>
    <t>لميس الفارس</t>
  </si>
  <si>
    <t>عبله</t>
  </si>
  <si>
    <t>مرح علي</t>
  </si>
  <si>
    <t>مريم الشيخ</t>
  </si>
  <si>
    <t>ندى الحراكي</t>
  </si>
  <si>
    <t>ندى المصري</t>
  </si>
  <si>
    <t>هبه شخاشيرو</t>
  </si>
  <si>
    <t>محمددياب</t>
  </si>
  <si>
    <t>ولاء سنجاب</t>
  </si>
  <si>
    <t>مروه حريري</t>
  </si>
  <si>
    <t>اية داؤد</t>
  </si>
  <si>
    <t>بشرى محفوض</t>
  </si>
  <si>
    <t>حنان عيسى</t>
  </si>
  <si>
    <t>صفاء الاغواني</t>
  </si>
  <si>
    <t>هاجر عبد الله</t>
  </si>
  <si>
    <t>هديل النعسان</t>
  </si>
  <si>
    <t>ايه ثمينه</t>
  </si>
  <si>
    <t>زينب الخالد</t>
  </si>
  <si>
    <t>صفا الطربوش</t>
  </si>
  <si>
    <t>مروة توتنجي</t>
  </si>
  <si>
    <t>اية السقال</t>
  </si>
  <si>
    <t xml:space="preserve">احلام حمودة </t>
  </si>
  <si>
    <t xml:space="preserve">عارف </t>
  </si>
  <si>
    <t>اسماء قويدر</t>
  </si>
  <si>
    <t xml:space="preserve">انوار قطيش </t>
  </si>
  <si>
    <t>ايات السيد</t>
  </si>
  <si>
    <t xml:space="preserve">مشهور </t>
  </si>
  <si>
    <t xml:space="preserve">رانيا الدهنة </t>
  </si>
  <si>
    <t xml:space="preserve">ربى الزايد </t>
  </si>
  <si>
    <t>سوزان ماليل</t>
  </si>
  <si>
    <t xml:space="preserve">كرستين  دعيبس </t>
  </si>
  <si>
    <t>نور جبر</t>
  </si>
  <si>
    <t>ساره قرعوني</t>
  </si>
  <si>
    <t>مروة العمارين</t>
  </si>
  <si>
    <t>نغم ابو مغضب</t>
  </si>
  <si>
    <t xml:space="preserve">احمد حمزة </t>
  </si>
  <si>
    <t>رشا اسماعيل</t>
  </si>
  <si>
    <t>انمار هاشم</t>
  </si>
  <si>
    <t>سارة احمد</t>
  </si>
  <si>
    <t>هبة بكر</t>
  </si>
  <si>
    <t>شفاء</t>
  </si>
  <si>
    <t>هبه الميدعاني</t>
  </si>
  <si>
    <t xml:space="preserve">حلا معزو </t>
  </si>
  <si>
    <t>محمد غسان</t>
  </si>
  <si>
    <t xml:space="preserve">سحر ذيب </t>
  </si>
  <si>
    <t xml:space="preserve">صبا عباس </t>
  </si>
  <si>
    <t>علا</t>
  </si>
  <si>
    <t>نور الهدى  الدباس قبلان</t>
  </si>
  <si>
    <t xml:space="preserve">نور زينو </t>
  </si>
  <si>
    <t>كمالة</t>
  </si>
  <si>
    <t xml:space="preserve">هبه سليمان </t>
  </si>
  <si>
    <t xml:space="preserve">يارا حديفة </t>
  </si>
  <si>
    <t xml:space="preserve">رمزي </t>
  </si>
  <si>
    <t>زهرية</t>
  </si>
  <si>
    <t xml:space="preserve">رحاب الحناوي </t>
  </si>
  <si>
    <t>سلامه</t>
  </si>
  <si>
    <t xml:space="preserve">رغدالتحفة </t>
  </si>
  <si>
    <t>سهى زين العابدين</t>
  </si>
  <si>
    <t>شروق ياسين</t>
  </si>
  <si>
    <t>غيداء حسن</t>
  </si>
  <si>
    <t>سلامة</t>
  </si>
  <si>
    <t>جواهر</t>
  </si>
  <si>
    <t xml:space="preserve">فرح فطوم </t>
  </si>
  <si>
    <t>شفيقة</t>
  </si>
  <si>
    <t xml:space="preserve">منى عز الدين </t>
  </si>
  <si>
    <t>هانية الهدهد</t>
  </si>
  <si>
    <t xml:space="preserve">هديل كشيك </t>
  </si>
  <si>
    <t>احلام فياض</t>
  </si>
  <si>
    <t>عقيد</t>
  </si>
  <si>
    <t>اسراء هلال</t>
  </si>
  <si>
    <t>الاء عرابي</t>
  </si>
  <si>
    <t>امل ادهم</t>
  </si>
  <si>
    <t>ايمان الزرير</t>
  </si>
  <si>
    <t>عايشه</t>
  </si>
  <si>
    <t>بدور باره</t>
  </si>
  <si>
    <t>بيان الزايد</t>
  </si>
  <si>
    <t>محمدرشاد</t>
  </si>
  <si>
    <t>تسنيم سعيد</t>
  </si>
  <si>
    <t>جودي شويكاني</t>
  </si>
  <si>
    <t>حميده هلال</t>
  </si>
  <si>
    <t>دانه أبوعبده</t>
  </si>
  <si>
    <t>دانيه بطحيش</t>
  </si>
  <si>
    <t>راما صفدي</t>
  </si>
  <si>
    <t>رزان العودة</t>
  </si>
  <si>
    <t>رنا صبح</t>
  </si>
  <si>
    <t>روعة غنام</t>
  </si>
  <si>
    <t>ساره شموط</t>
  </si>
  <si>
    <t>عطرشان</t>
  </si>
  <si>
    <t>سناء المحمد</t>
  </si>
  <si>
    <t>روزة</t>
  </si>
  <si>
    <t>فاطمة همهم</t>
  </si>
  <si>
    <t>خاتون</t>
  </si>
  <si>
    <t>قمر الدنف</t>
  </si>
  <si>
    <t>مرح ابو اللبن</t>
  </si>
  <si>
    <t>محمد عارف</t>
  </si>
  <si>
    <t>مروه نسب</t>
  </si>
  <si>
    <t>وسيمه</t>
  </si>
  <si>
    <t>معالي قاسم</t>
  </si>
  <si>
    <t>ثنايا</t>
  </si>
  <si>
    <t>منار سعد</t>
  </si>
  <si>
    <t>ندى معن</t>
  </si>
  <si>
    <t>يسرى كنعان</t>
  </si>
  <si>
    <t>اريج السوادي</t>
  </si>
  <si>
    <t>اسراء شحرور</t>
  </si>
  <si>
    <t>امارة النقار</t>
  </si>
  <si>
    <t>ايات زرزور</t>
  </si>
  <si>
    <t>ايمان نابلسي</t>
  </si>
  <si>
    <t>ايه عباس</t>
  </si>
  <si>
    <t>بشرى الحريري</t>
  </si>
  <si>
    <t>يوكسال</t>
  </si>
  <si>
    <t>خزامه بركات</t>
  </si>
  <si>
    <t>دانيا الصالح</t>
  </si>
  <si>
    <t>دعاء اخوان</t>
  </si>
  <si>
    <t>مزين</t>
  </si>
  <si>
    <t>دعاء السويدان</t>
  </si>
  <si>
    <t>تحرير</t>
  </si>
  <si>
    <t>ديانا الحريري</t>
  </si>
  <si>
    <t>داليا</t>
  </si>
  <si>
    <t>دينا النابلسي</t>
  </si>
  <si>
    <t>رشا الدعاس</t>
  </si>
  <si>
    <t>صمادي</t>
  </si>
  <si>
    <t>رشا الزغيب</t>
  </si>
  <si>
    <t>رفعه</t>
  </si>
  <si>
    <t>روان مريش</t>
  </si>
  <si>
    <t>محمدممتاز</t>
  </si>
  <si>
    <t>نجاه</t>
  </si>
  <si>
    <t>زينب خليفه</t>
  </si>
  <si>
    <t>محمدحسام</t>
  </si>
  <si>
    <t>سماح شربك</t>
  </si>
  <si>
    <t>شفاء المهاوش</t>
  </si>
  <si>
    <t>غادة فرج</t>
  </si>
  <si>
    <t>غيداء زهر الدين</t>
  </si>
  <si>
    <t>فاطمه شله</t>
  </si>
  <si>
    <t>فرح غانم</t>
  </si>
  <si>
    <t>ليالي القاق</t>
  </si>
  <si>
    <t>محمدعلي</t>
  </si>
  <si>
    <t>مرام رزق</t>
  </si>
  <si>
    <t>مرح الجباعي</t>
  </si>
  <si>
    <t>مرح صوان</t>
  </si>
  <si>
    <t>مريم برغلة</t>
  </si>
  <si>
    <t>نسرين شرشار</t>
  </si>
  <si>
    <t>محمداديب</t>
  </si>
  <si>
    <t>نور الدين مؤذن</t>
  </si>
  <si>
    <t>نور ابوتك</t>
  </si>
  <si>
    <t>ساره</t>
  </si>
  <si>
    <t>عائشة برنية</t>
  </si>
  <si>
    <t>وفاء محمد</t>
  </si>
  <si>
    <t>شذى غندور</t>
  </si>
  <si>
    <t>براءة حمود</t>
  </si>
  <si>
    <t>اريج جردي</t>
  </si>
  <si>
    <t>اسراء العبيد</t>
  </si>
  <si>
    <t>اسراء توتني</t>
  </si>
  <si>
    <t>عسليه</t>
  </si>
  <si>
    <t>اسماء خضيرة</t>
  </si>
  <si>
    <t>اسيما نفيس</t>
  </si>
  <si>
    <t>اسيمه علي</t>
  </si>
  <si>
    <t>الاء حجازي</t>
  </si>
  <si>
    <t>عبدالعزيز</t>
  </si>
  <si>
    <t>الاء موسى</t>
  </si>
  <si>
    <t>الاء هواري</t>
  </si>
  <si>
    <t>اماني القباني</t>
  </si>
  <si>
    <t>روزينه</t>
  </si>
  <si>
    <t>امل الشعراني</t>
  </si>
  <si>
    <t>امنه دقو</t>
  </si>
  <si>
    <t>فياض</t>
  </si>
  <si>
    <t>اميمه جراح</t>
  </si>
  <si>
    <t>اناس مصطفى</t>
  </si>
  <si>
    <t>مائده</t>
  </si>
  <si>
    <t>ايات العلدوني</t>
  </si>
  <si>
    <t>ايات طالب</t>
  </si>
  <si>
    <t>ايمان المعدنلي</t>
  </si>
  <si>
    <t>ايمان مريري</t>
  </si>
  <si>
    <t>ايه الرهونجي</t>
  </si>
  <si>
    <t>إيناس البواب</t>
  </si>
  <si>
    <t>بتول جوهره</t>
  </si>
  <si>
    <t>حكماة</t>
  </si>
  <si>
    <t>براء عبدالعزيز</t>
  </si>
  <si>
    <t>محمدراشد</t>
  </si>
  <si>
    <t>بسمة حاج علي</t>
  </si>
  <si>
    <t>تهاني أبو الحطب</t>
  </si>
  <si>
    <t>جاكلين حاطوم</t>
  </si>
  <si>
    <t>حسن ريحه</t>
  </si>
  <si>
    <t>حسناء الطرح</t>
  </si>
  <si>
    <t>صافي</t>
  </si>
  <si>
    <t>حنان حماد</t>
  </si>
  <si>
    <t>محمد جوهر</t>
  </si>
  <si>
    <t>حنان صالح</t>
  </si>
  <si>
    <t>زهر</t>
  </si>
  <si>
    <t>حنين النجار</t>
  </si>
  <si>
    <t>دانيه المحني</t>
  </si>
  <si>
    <t>دلال حسين</t>
  </si>
  <si>
    <t>دنيا الجط</t>
  </si>
  <si>
    <t>اجيه</t>
  </si>
  <si>
    <t>دنيا السيده</t>
  </si>
  <si>
    <t>ديالا اندراوس</t>
  </si>
  <si>
    <t>مدلين</t>
  </si>
  <si>
    <t>ديما شاهين</t>
  </si>
  <si>
    <t>دينا علي</t>
  </si>
  <si>
    <t>رؤى اسحق</t>
  </si>
  <si>
    <t>فائق</t>
  </si>
  <si>
    <t>وصاله</t>
  </si>
  <si>
    <t>رؤى شمحل</t>
  </si>
  <si>
    <t>راغدة شاهين</t>
  </si>
  <si>
    <t>راما اسعد</t>
  </si>
  <si>
    <t>عبد الحسيب</t>
  </si>
  <si>
    <t>نبال</t>
  </si>
  <si>
    <t>راما عابدين</t>
  </si>
  <si>
    <t>رانية الحلاق</t>
  </si>
  <si>
    <t>ربا الاطرش</t>
  </si>
  <si>
    <t>رتوه الساعي</t>
  </si>
  <si>
    <t>رزان الحاج حسين</t>
  </si>
  <si>
    <t>رشا أبوعاصي</t>
  </si>
  <si>
    <t>رشا شحاده</t>
  </si>
  <si>
    <t>رغاب ناخوز</t>
  </si>
  <si>
    <t>رغد حمامي</t>
  </si>
  <si>
    <t>رغد مرشاق</t>
  </si>
  <si>
    <t>رنه علبي</t>
  </si>
  <si>
    <t>شاهين</t>
  </si>
  <si>
    <t>رهام أبورافع</t>
  </si>
  <si>
    <t>رهام شدود</t>
  </si>
  <si>
    <t>جوزفين</t>
  </si>
  <si>
    <t>رهف كحاله</t>
  </si>
  <si>
    <t>رولا حيدر</t>
  </si>
  <si>
    <t>رولا سيد احمد</t>
  </si>
  <si>
    <t>عبد الباقي</t>
  </si>
  <si>
    <t>ريم الحمد</t>
  </si>
  <si>
    <t>ريم العثمان</t>
  </si>
  <si>
    <t>ريم القداح</t>
  </si>
  <si>
    <t>ريما ديوب</t>
  </si>
  <si>
    <t>زهور حريب</t>
  </si>
  <si>
    <t>زينة محمد</t>
  </si>
  <si>
    <t>ساره عوض</t>
  </si>
  <si>
    <t>سارية المليجي</t>
  </si>
  <si>
    <t>سلام السليمان</t>
  </si>
  <si>
    <t>سلفانا كرباج</t>
  </si>
  <si>
    <t>سلمى القصاب</t>
  </si>
  <si>
    <t>سلوى العرنوس</t>
  </si>
  <si>
    <t>سها حداد</t>
  </si>
  <si>
    <t>سهى ابوحلا</t>
  </si>
  <si>
    <t>سهير عباس</t>
  </si>
  <si>
    <t>سوسن جوهره</t>
  </si>
  <si>
    <t>شذى شموط</t>
  </si>
  <si>
    <t>صبا سلمان</t>
  </si>
  <si>
    <t>صباح التيناوي</t>
  </si>
  <si>
    <t>عبير النمر</t>
  </si>
  <si>
    <t>عزيزة الخطيب</t>
  </si>
  <si>
    <t>عفراء بالي</t>
  </si>
  <si>
    <t>عفراء عبدربو</t>
  </si>
  <si>
    <t>علا سلمون</t>
  </si>
  <si>
    <t>عيدو</t>
  </si>
  <si>
    <t>عليا محمدعلي</t>
  </si>
  <si>
    <t>غصون فرهود</t>
  </si>
  <si>
    <t>غفران قرطه</t>
  </si>
  <si>
    <t>أيوب</t>
  </si>
  <si>
    <t>فاطمة الخلف</t>
  </si>
  <si>
    <t>فاطمه ريحان</t>
  </si>
  <si>
    <t>كارلا سليق</t>
  </si>
  <si>
    <t>احمد بلال</t>
  </si>
  <si>
    <t>كارولين محفوض</t>
  </si>
  <si>
    <t>ليلى فرج</t>
  </si>
  <si>
    <t>جادالله</t>
  </si>
  <si>
    <t>لينا حسين</t>
  </si>
  <si>
    <t>مادلين زهرالدين</t>
  </si>
  <si>
    <t>ماري الأحمر</t>
  </si>
  <si>
    <t>زهوة</t>
  </si>
  <si>
    <t>مريم جربنده</t>
  </si>
  <si>
    <t>مريم عمار</t>
  </si>
  <si>
    <t>نجات</t>
  </si>
  <si>
    <t>ملاك خطاب</t>
  </si>
  <si>
    <t>ملداء الاخرس</t>
  </si>
  <si>
    <t>منال جولان</t>
  </si>
  <si>
    <t>بهيج</t>
  </si>
  <si>
    <t>منال رزوق</t>
  </si>
  <si>
    <t>مي رزمه</t>
  </si>
  <si>
    <t>ميريل الصيرفي</t>
  </si>
  <si>
    <t>ناريمان محمد</t>
  </si>
  <si>
    <t>نجلاء شهاب</t>
  </si>
  <si>
    <t>نرمين الحلبي</t>
  </si>
  <si>
    <t>نسرين شلدح</t>
  </si>
  <si>
    <t>نور الحلاق</t>
  </si>
  <si>
    <t>نور حيدر</t>
  </si>
  <si>
    <t>نورالهدى الصمادي</t>
  </si>
  <si>
    <t>نويل ميدع</t>
  </si>
  <si>
    <t>هبه الايوبي</t>
  </si>
  <si>
    <t>هدى المطر</t>
  </si>
  <si>
    <t>هزار حلوي</t>
  </si>
  <si>
    <t>ولاء بطحيش</t>
  </si>
  <si>
    <t>نوار خطاب</t>
  </si>
  <si>
    <t>الاء الحلقي</t>
  </si>
  <si>
    <t>الاء الموسوي</t>
  </si>
  <si>
    <t>امال جبريل</t>
  </si>
  <si>
    <t>امل سليمان</t>
  </si>
  <si>
    <t>انتصار خصي</t>
  </si>
  <si>
    <t>بتول اسبر</t>
  </si>
  <si>
    <t>تقوى المنيف</t>
  </si>
  <si>
    <t>ديمه رنجوس</t>
  </si>
  <si>
    <t>راما كركه</t>
  </si>
  <si>
    <t>راميا كاظم</t>
  </si>
  <si>
    <t>ربى القزحلي</t>
  </si>
  <si>
    <t>رنى</t>
  </si>
  <si>
    <t>رزان عيسى</t>
  </si>
  <si>
    <t>عيده</t>
  </si>
  <si>
    <t>رشا سكر</t>
  </si>
  <si>
    <t>رنا الخطيب</t>
  </si>
  <si>
    <t>رنا محلي</t>
  </si>
  <si>
    <t>روان كريم</t>
  </si>
  <si>
    <t>روان مرعي</t>
  </si>
  <si>
    <t>روعة حبشيه</t>
  </si>
  <si>
    <t>نزيها</t>
  </si>
  <si>
    <t>رويده شقره</t>
  </si>
  <si>
    <t>صبريه</t>
  </si>
  <si>
    <t>ريم الكيلاني</t>
  </si>
  <si>
    <t>سلما</t>
  </si>
  <si>
    <t>سهام سنوبر</t>
  </si>
  <si>
    <t>شيرين عبيد</t>
  </si>
  <si>
    <t>عبير حمامي</t>
  </si>
  <si>
    <t>فاطمة الغزالي</t>
  </si>
  <si>
    <t>قصيه الهبه</t>
  </si>
  <si>
    <t>خليف</t>
  </si>
  <si>
    <t>مرام عماشه</t>
  </si>
  <si>
    <t>مرح عبد الكريم</t>
  </si>
  <si>
    <t>مريم يونس</t>
  </si>
  <si>
    <t>ملك قديمي</t>
  </si>
  <si>
    <t>منى مشتا</t>
  </si>
  <si>
    <t>ميرفت البوشي</t>
  </si>
  <si>
    <t>نهله الحصوه</t>
  </si>
  <si>
    <t>نوال محسن</t>
  </si>
  <si>
    <t>نور الطويل</t>
  </si>
  <si>
    <t>ازهار</t>
  </si>
  <si>
    <t>هاجر درويش</t>
  </si>
  <si>
    <t>هبه السكران</t>
  </si>
  <si>
    <t>هبه العكاوي</t>
  </si>
  <si>
    <t>هبه عقلو</t>
  </si>
  <si>
    <t>هبه كسحوت</t>
  </si>
  <si>
    <t>هديل فضل</t>
  </si>
  <si>
    <t>هناء حينون</t>
  </si>
  <si>
    <t>هيا الشداد المحاميد</t>
  </si>
  <si>
    <t>مها نصر الدين</t>
  </si>
  <si>
    <t>حنين زكريا</t>
  </si>
  <si>
    <t>سلطانة</t>
  </si>
  <si>
    <t>مروى الحمصي</t>
  </si>
  <si>
    <t>محمد عبد القادر</t>
  </si>
  <si>
    <t>نادين الحموي</t>
  </si>
  <si>
    <t>ولاء زيدان</t>
  </si>
  <si>
    <t>بسيمه</t>
  </si>
  <si>
    <t>زريف</t>
  </si>
  <si>
    <t>ظهيره</t>
  </si>
  <si>
    <t>حميده</t>
  </si>
  <si>
    <t>زعل</t>
  </si>
  <si>
    <t>محمدرضوان</t>
  </si>
  <si>
    <t>رندى</t>
  </si>
  <si>
    <t>رفاه الططري</t>
  </si>
  <si>
    <t>طعمه</t>
  </si>
  <si>
    <t>محمدنزار</t>
  </si>
  <si>
    <t>سلام الحاج</t>
  </si>
  <si>
    <t>محمدعيد</t>
  </si>
  <si>
    <t>نهى الخطيب</t>
  </si>
  <si>
    <t>شروق درويش</t>
  </si>
  <si>
    <t>محمد ضاهد</t>
  </si>
  <si>
    <t>ابتهاج</t>
  </si>
  <si>
    <t>لمى ياسين</t>
  </si>
  <si>
    <t>محمد ادريس</t>
  </si>
  <si>
    <t>جورية</t>
  </si>
  <si>
    <t>قطنه</t>
  </si>
  <si>
    <t>سميرا</t>
  </si>
  <si>
    <t>وزيره</t>
  </si>
  <si>
    <t>بشرى الرميلة</t>
  </si>
  <si>
    <t>مؤمنات</t>
  </si>
  <si>
    <t>ميرنا الدمشقي</t>
  </si>
  <si>
    <t>اسماء الموسى</t>
  </si>
  <si>
    <t>ايمان الشيخ ايوب</t>
  </si>
  <si>
    <t>ايمان غانم</t>
  </si>
  <si>
    <t>فاتن اتمت</t>
  </si>
  <si>
    <t>ليميه</t>
  </si>
  <si>
    <t>اسما طربيه</t>
  </si>
  <si>
    <t>الهام زين</t>
  </si>
  <si>
    <t>غيثاء</t>
  </si>
  <si>
    <t>امال قويدر</t>
  </si>
  <si>
    <t>امل الفقير</t>
  </si>
  <si>
    <t>انسام القباني</t>
  </si>
  <si>
    <t>آيه القداح</t>
  </si>
  <si>
    <t>أمل</t>
  </si>
  <si>
    <t>بشرى عبدالله</t>
  </si>
  <si>
    <t>بيان عبود</t>
  </si>
  <si>
    <t>خديجه شمس الدين</t>
  </si>
  <si>
    <t>دعاء آله رشي</t>
  </si>
  <si>
    <t>محمدرياض</t>
  </si>
  <si>
    <t>دعاء نجيب</t>
  </si>
  <si>
    <t>رشا البيريني</t>
  </si>
  <si>
    <t>عليوي</t>
  </si>
  <si>
    <t>رهف مقشاتي</t>
  </si>
  <si>
    <t>ساره هنيدي</t>
  </si>
  <si>
    <t>ورد الشام</t>
  </si>
  <si>
    <t>ساميه عواصي</t>
  </si>
  <si>
    <t>سمر ملقط</t>
  </si>
  <si>
    <t>تاج الدين</t>
  </si>
  <si>
    <t>صالح العلي</t>
  </si>
  <si>
    <t>علا صالح</t>
  </si>
  <si>
    <t>غزل سودان</t>
  </si>
  <si>
    <t>شاكر</t>
  </si>
  <si>
    <t>غيداء الشولي الحريري</t>
  </si>
  <si>
    <t>فاتن الخليفه</t>
  </si>
  <si>
    <t>فاتن خزعل</t>
  </si>
  <si>
    <t>فاطمه بعلبكي</t>
  </si>
  <si>
    <t>فدوى سلامه</t>
  </si>
  <si>
    <t>نظيمه</t>
  </si>
  <si>
    <t>كنانه حلاوة</t>
  </si>
  <si>
    <t>فاهيمه</t>
  </si>
  <si>
    <t>لبابة الحاج حسن</t>
  </si>
  <si>
    <t>لينا الصالح</t>
  </si>
  <si>
    <t>ماريا زنوبه</t>
  </si>
  <si>
    <t>محمد بورز</t>
  </si>
  <si>
    <t>مريانا شاهين</t>
  </si>
  <si>
    <t>منيرة هنيدي</t>
  </si>
  <si>
    <t>مي صهيوني</t>
  </si>
  <si>
    <t>ميساء عثمان</t>
  </si>
  <si>
    <t>مسيلا</t>
  </si>
  <si>
    <t>نبال فندي</t>
  </si>
  <si>
    <t>نسرين الصواف</t>
  </si>
  <si>
    <t>محمد شاكر</t>
  </si>
  <si>
    <t>نور الخليل</t>
  </si>
  <si>
    <t>نور شعبان</t>
  </si>
  <si>
    <t>نورا سكريه</t>
  </si>
  <si>
    <t>نورا كيروان</t>
  </si>
  <si>
    <t>هاديه العصمان</t>
  </si>
  <si>
    <t>هدى صادق</t>
  </si>
  <si>
    <t>هديل العفنان</t>
  </si>
  <si>
    <t>هيا حسين</t>
  </si>
  <si>
    <t>تماضر</t>
  </si>
  <si>
    <t>عبدالفتاح</t>
  </si>
  <si>
    <t>وفاء سلطان</t>
  </si>
  <si>
    <t>ولاء عباس</t>
  </si>
  <si>
    <t>ولاء لبابيدي</t>
  </si>
  <si>
    <t>ياسمين الشيخ</t>
  </si>
  <si>
    <t>سعد</t>
  </si>
  <si>
    <t>نجوى مرحبا</t>
  </si>
  <si>
    <t>اميرة المؤذن</t>
  </si>
  <si>
    <t>حنين حورية</t>
  </si>
  <si>
    <t xml:space="preserve">ماري الحلو </t>
  </si>
  <si>
    <t>ميلاد</t>
  </si>
  <si>
    <t>ايلين</t>
  </si>
  <si>
    <t>داليا رضوان</t>
  </si>
  <si>
    <t>هبة عمار</t>
  </si>
  <si>
    <t>تسنيم ابو خير</t>
  </si>
  <si>
    <t>شاديه زاهر</t>
  </si>
  <si>
    <t>مريم قويدر</t>
  </si>
  <si>
    <t>حباه</t>
  </si>
  <si>
    <t>رجاء بوره</t>
  </si>
  <si>
    <t>منال الابراهيم</t>
  </si>
  <si>
    <t>راما موزه</t>
  </si>
  <si>
    <t>عيناء</t>
  </si>
  <si>
    <t>رغده خولة</t>
  </si>
  <si>
    <t>عبير الزعوري</t>
  </si>
  <si>
    <t>رفيه</t>
  </si>
  <si>
    <t>عفراء مسعود</t>
  </si>
  <si>
    <t xml:space="preserve">غاليه جلال الدين </t>
  </si>
  <si>
    <t xml:space="preserve">محمد غياث </t>
  </si>
  <si>
    <t xml:space="preserve">فاطمه فرحات </t>
  </si>
  <si>
    <t xml:space="preserve">فردوس خالد </t>
  </si>
  <si>
    <t xml:space="preserve">زيدان </t>
  </si>
  <si>
    <t>مروة سعد الدين</t>
  </si>
  <si>
    <t xml:space="preserve">مزنة ملص </t>
  </si>
  <si>
    <t>نسرين حسن</t>
  </si>
  <si>
    <t xml:space="preserve">وعد عجاج </t>
  </si>
  <si>
    <t>اية نابلسي</t>
  </si>
  <si>
    <t xml:space="preserve">ايمان سيد رمضان </t>
  </si>
  <si>
    <t xml:space="preserve">صديق </t>
  </si>
  <si>
    <t xml:space="preserve">خلود مهتدي </t>
  </si>
  <si>
    <t xml:space="preserve">رقية القطان </t>
  </si>
  <si>
    <t xml:space="preserve">ريم مزاوي </t>
  </si>
  <si>
    <t xml:space="preserve">لجين يونس </t>
  </si>
  <si>
    <t xml:space="preserve">ريماز نصار </t>
  </si>
  <si>
    <t>اسراء الكيلاني</t>
  </si>
  <si>
    <t>الاء عباس</t>
  </si>
  <si>
    <t>سمراء</t>
  </si>
  <si>
    <t>حنان ابوحامد</t>
  </si>
  <si>
    <t>دعاء قبلان</t>
  </si>
  <si>
    <t>بارعه</t>
  </si>
  <si>
    <t>راما جاويش</t>
  </si>
  <si>
    <t>رشا غره</t>
  </si>
  <si>
    <t>محمدفخري</t>
  </si>
  <si>
    <t>رهام مراد</t>
  </si>
  <si>
    <t>زهر النابلسي</t>
  </si>
  <si>
    <t>غيداء حسون</t>
  </si>
  <si>
    <t>لين رمو</t>
  </si>
  <si>
    <t>محمدطلال</t>
  </si>
  <si>
    <t>نرمين تبليس</t>
  </si>
  <si>
    <t>ايناس أبوقش</t>
  </si>
  <si>
    <t>تغريد برقه</t>
  </si>
  <si>
    <t>راما العبد</t>
  </si>
  <si>
    <t>رجاء قداح</t>
  </si>
  <si>
    <t>رنيم التخين</t>
  </si>
  <si>
    <t>فايق</t>
  </si>
  <si>
    <t>زينب الشحود</t>
  </si>
  <si>
    <t>فاطمه القادري</t>
  </si>
  <si>
    <t>كاترين صقر</t>
  </si>
  <si>
    <t>كارلا العجم</t>
  </si>
  <si>
    <t>ميرنا</t>
  </si>
  <si>
    <t>طليع</t>
  </si>
  <si>
    <t>مريم الشمالي</t>
  </si>
  <si>
    <t>ملاذ بغدادي</t>
  </si>
  <si>
    <t>محمد عاطف</t>
  </si>
  <si>
    <t>نسرين الذياب</t>
  </si>
  <si>
    <t>ياسمين سعيد</t>
  </si>
  <si>
    <t>خطيره</t>
  </si>
  <si>
    <t>مروة الرفاعي</t>
  </si>
  <si>
    <t>خولا</t>
  </si>
  <si>
    <t>اسمهان عمران</t>
  </si>
  <si>
    <t>اميمه ابراهيم</t>
  </si>
  <si>
    <t>ريم منذر</t>
  </si>
  <si>
    <t>صفاء القويدر</t>
  </si>
  <si>
    <t>عائشه الغاوي</t>
  </si>
  <si>
    <t>غيداء الطحان</t>
  </si>
  <si>
    <t>فيحاء</t>
  </si>
  <si>
    <t>نور الرفاعي</t>
  </si>
  <si>
    <t>هنادي الجرخ</t>
  </si>
  <si>
    <t xml:space="preserve">الاء شديد </t>
  </si>
  <si>
    <t>رزان علي</t>
  </si>
  <si>
    <t>الرحاب المحمد</t>
  </si>
  <si>
    <t>زهرانه</t>
  </si>
  <si>
    <t>يولا زيتون</t>
  </si>
  <si>
    <t>انعام يونس</t>
  </si>
  <si>
    <t xml:space="preserve">جمعة </t>
  </si>
  <si>
    <t>رولا السيوفي</t>
  </si>
  <si>
    <t>عتاب ابوجيب</t>
  </si>
  <si>
    <t>محمدرشدي</t>
  </si>
  <si>
    <t>محمود طعمةحلبي</t>
  </si>
  <si>
    <t>حوريه جهد الله</t>
  </si>
  <si>
    <t>نوال عبيد</t>
  </si>
  <si>
    <t>ماري الزعيم</t>
  </si>
  <si>
    <t>مخلص</t>
  </si>
  <si>
    <t>ضحى الصاحب</t>
  </si>
  <si>
    <t>يحيى صباح الدين</t>
  </si>
  <si>
    <t>فاديه عباس</t>
  </si>
  <si>
    <t>م</t>
  </si>
  <si>
    <t>فصل ثاني 2021-2022</t>
  </si>
  <si>
    <t>seham</t>
  </si>
  <si>
    <t>ادبي</t>
  </si>
  <si>
    <t>RABAH</t>
  </si>
  <si>
    <t>DAMASCUS</t>
  </si>
  <si>
    <t>قاره</t>
  </si>
  <si>
    <t>Fatema</t>
  </si>
  <si>
    <t>DAMASCOS</t>
  </si>
  <si>
    <t xml:space="preserve">دمشق </t>
  </si>
  <si>
    <t>damascus</t>
  </si>
  <si>
    <t>NADIA</t>
  </si>
  <si>
    <t xml:space="preserve">damascus </t>
  </si>
  <si>
    <t>swaida</t>
  </si>
  <si>
    <t>FATIMA</t>
  </si>
  <si>
    <t>jamila</t>
  </si>
  <si>
    <t>BASEMA</t>
  </si>
  <si>
    <t>samar</t>
  </si>
  <si>
    <t>انثى</t>
  </si>
  <si>
    <t>AMENA</t>
  </si>
  <si>
    <t>LATAKIA</t>
  </si>
  <si>
    <t>صيدنايا</t>
  </si>
  <si>
    <t>noha</t>
  </si>
  <si>
    <t>damas suburb</t>
  </si>
  <si>
    <t>مساكن السيدة زينب</t>
  </si>
  <si>
    <t>ASIA</t>
  </si>
  <si>
    <t>منين</t>
  </si>
  <si>
    <t>MONA</t>
  </si>
  <si>
    <t>RAZAN</t>
  </si>
  <si>
    <t>بني عيسى</t>
  </si>
  <si>
    <t>رحيبه</t>
  </si>
  <si>
    <t>Homs</t>
  </si>
  <si>
    <t>fatema</t>
  </si>
  <si>
    <t>mnin</t>
  </si>
  <si>
    <t>RAEDA</t>
  </si>
  <si>
    <t>damscus</t>
  </si>
  <si>
    <t>الحسينية</t>
  </si>
  <si>
    <t>GHADA</t>
  </si>
  <si>
    <t>MAHA</t>
  </si>
  <si>
    <t>rajaa</t>
  </si>
  <si>
    <t>damascous</t>
  </si>
  <si>
    <t>ازرع</t>
  </si>
  <si>
    <t>AFAF</t>
  </si>
  <si>
    <t>DARAA</t>
  </si>
  <si>
    <t>sbena</t>
  </si>
  <si>
    <t>عرطوز</t>
  </si>
  <si>
    <t>thorayya</t>
  </si>
  <si>
    <t>artouz</t>
  </si>
  <si>
    <t>ضمان</t>
  </si>
  <si>
    <t>HAYAT</t>
  </si>
  <si>
    <t>DAMAN</t>
  </si>
  <si>
    <t>مخيم اليرموك</t>
  </si>
  <si>
    <t>جرمانا</t>
  </si>
  <si>
    <t>sanaa</t>
  </si>
  <si>
    <t>Damascus</t>
  </si>
  <si>
    <t>AISHA</t>
  </si>
  <si>
    <t>جديدة عرطوز</t>
  </si>
  <si>
    <t>كفريا</t>
  </si>
  <si>
    <t>hayat</t>
  </si>
  <si>
    <t>kfaria</t>
  </si>
  <si>
    <t>iman</t>
  </si>
  <si>
    <t>daraa</t>
  </si>
  <si>
    <t xml:space="preserve">حماة </t>
  </si>
  <si>
    <t xml:space="preserve">khyrat </t>
  </si>
  <si>
    <t>hama</t>
  </si>
  <si>
    <t>sajeda</t>
  </si>
  <si>
    <t>sednaia</t>
  </si>
  <si>
    <t>اليرموك</t>
  </si>
  <si>
    <t>wafaa</t>
  </si>
  <si>
    <t>mofida</t>
  </si>
  <si>
    <t>التل</t>
  </si>
  <si>
    <t>altal</t>
  </si>
  <si>
    <t>REEM</t>
  </si>
  <si>
    <t>WAFAA</t>
  </si>
  <si>
    <t>TARTOUS</t>
  </si>
  <si>
    <t>SEHAM</t>
  </si>
  <si>
    <t>DAMSCUS</t>
  </si>
  <si>
    <t>AMAL</t>
  </si>
  <si>
    <t>حماه</t>
  </si>
  <si>
    <t>HAMA</t>
  </si>
  <si>
    <t>fatima</t>
  </si>
  <si>
    <t>RANDA</t>
  </si>
  <si>
    <t>Latakia</t>
  </si>
  <si>
    <t>داريا</t>
  </si>
  <si>
    <t>نوى</t>
  </si>
  <si>
    <t>lattakia</t>
  </si>
  <si>
    <t>الرياض</t>
  </si>
  <si>
    <t>EMAN</t>
  </si>
  <si>
    <t>KSA</t>
  </si>
  <si>
    <t>DAMASCOUS</t>
  </si>
  <si>
    <t>sahar</t>
  </si>
  <si>
    <t>ABEER</t>
  </si>
  <si>
    <t>ANDALEEB</t>
  </si>
  <si>
    <t>RAFET</t>
  </si>
  <si>
    <t>najah</t>
  </si>
  <si>
    <t>damascos</t>
  </si>
  <si>
    <t>سرغايا</t>
  </si>
  <si>
    <t>HANAN</t>
  </si>
  <si>
    <t>ام الطيور</t>
  </si>
  <si>
    <t>NADA</t>
  </si>
  <si>
    <t>LATTAKIA</t>
  </si>
  <si>
    <t>مضايا</t>
  </si>
  <si>
    <t>LILA</t>
  </si>
  <si>
    <t>DAAMSCUS</t>
  </si>
  <si>
    <t>دوما</t>
  </si>
  <si>
    <t>SAHAR</t>
  </si>
  <si>
    <t>الضمير</t>
  </si>
  <si>
    <t>DAMAS SUBURB</t>
  </si>
  <si>
    <t>hanan</t>
  </si>
  <si>
    <t>جيرود</t>
  </si>
  <si>
    <t>sobhia</t>
  </si>
  <si>
    <t>jirod</t>
  </si>
  <si>
    <t xml:space="preserve">عين الفيجة </t>
  </si>
  <si>
    <t>NAIFA</t>
  </si>
  <si>
    <t>جبعدين</t>
  </si>
  <si>
    <t>FATEMA</t>
  </si>
  <si>
    <t>JEBADIN</t>
  </si>
  <si>
    <t>HOMS</t>
  </si>
  <si>
    <t>homs</t>
  </si>
  <si>
    <t>غباغب</t>
  </si>
  <si>
    <t>sabah</t>
  </si>
  <si>
    <t>SABAH</t>
  </si>
  <si>
    <t>NAJWA</t>
  </si>
  <si>
    <t>يبرود</t>
  </si>
  <si>
    <t>الصنمين</t>
  </si>
  <si>
    <t>HALIMA</t>
  </si>
  <si>
    <t>سلميه</t>
  </si>
  <si>
    <t>كسوه</t>
  </si>
  <si>
    <t>dalal</t>
  </si>
  <si>
    <t>شام</t>
  </si>
  <si>
    <t>damas</t>
  </si>
  <si>
    <t>NEMAT</t>
  </si>
  <si>
    <t>manrfa</t>
  </si>
  <si>
    <t>sednaya</t>
  </si>
  <si>
    <t>Malak</t>
  </si>
  <si>
    <t>BADEAA</t>
  </si>
  <si>
    <t>MAYSAA</t>
  </si>
  <si>
    <t>HUDA</t>
  </si>
  <si>
    <t>هجين</t>
  </si>
  <si>
    <t>Setah</t>
  </si>
  <si>
    <t>Deer Al Zoor</t>
  </si>
  <si>
    <t>القطيفة</t>
  </si>
  <si>
    <t>قطنا</t>
  </si>
  <si>
    <t>AEDA</t>
  </si>
  <si>
    <t>KHIRIA</t>
  </si>
  <si>
    <t>DRAA</t>
  </si>
  <si>
    <t>ام الرمان</t>
  </si>
  <si>
    <t>Khazama</t>
  </si>
  <si>
    <t>Am Alrman</t>
  </si>
  <si>
    <t>ELHAM</t>
  </si>
  <si>
    <t>Mardea</t>
  </si>
  <si>
    <t>زبداني</t>
  </si>
  <si>
    <t>ADEBA</t>
  </si>
  <si>
    <t>mona</t>
  </si>
  <si>
    <t>noura</t>
  </si>
  <si>
    <t>NOHA</t>
  </si>
  <si>
    <t>يرموك</t>
  </si>
  <si>
    <t>عنيزه</t>
  </si>
  <si>
    <t>Jaramana</t>
  </si>
  <si>
    <t>houda</t>
  </si>
  <si>
    <t>ASMHAN</t>
  </si>
  <si>
    <t>HOUDA</t>
  </si>
  <si>
    <t>jaramana</t>
  </si>
  <si>
    <t>عين حور</t>
  </si>
  <si>
    <t>DAMASCOC</t>
  </si>
  <si>
    <t>SAFAA</t>
  </si>
  <si>
    <t>huda</t>
  </si>
  <si>
    <t>العاليه</t>
  </si>
  <si>
    <t>النبك</t>
  </si>
  <si>
    <t>souad</t>
  </si>
  <si>
    <t>lina</t>
  </si>
  <si>
    <t>KAMELHA</t>
  </si>
  <si>
    <t>غزلانية</t>
  </si>
  <si>
    <t>ASRIEA</t>
  </si>
  <si>
    <t>Dalal</t>
  </si>
  <si>
    <t>Hama</t>
  </si>
  <si>
    <t>راس المعرة</t>
  </si>
  <si>
    <t>HKMAT</t>
  </si>
  <si>
    <t>badeaa</t>
  </si>
  <si>
    <t>KHADIJA</t>
  </si>
  <si>
    <t>DALAL</t>
  </si>
  <si>
    <t>السيدة زينب</t>
  </si>
  <si>
    <t>salha</t>
  </si>
  <si>
    <t>Mona</t>
  </si>
  <si>
    <t>Doma</t>
  </si>
  <si>
    <t>JAMELA</t>
  </si>
  <si>
    <t>AMIRA</t>
  </si>
  <si>
    <t>زاكيه</t>
  </si>
  <si>
    <t>القلمون</t>
  </si>
  <si>
    <t>alqalamoun</t>
  </si>
  <si>
    <t>NAJAH</t>
  </si>
  <si>
    <t>جباتا الخشب</t>
  </si>
  <si>
    <t>SUAD</t>
  </si>
  <si>
    <t>fadia</t>
  </si>
  <si>
    <t>alsoura</t>
  </si>
  <si>
    <t>JAMILA</t>
  </si>
  <si>
    <t>قطيفة</t>
  </si>
  <si>
    <t>katana</t>
  </si>
  <si>
    <t>farezi</t>
  </si>
  <si>
    <t>zmlka</t>
  </si>
  <si>
    <t>HANAA</t>
  </si>
  <si>
    <t>REMA</t>
  </si>
  <si>
    <t>Rif Damascus</t>
  </si>
  <si>
    <t>تسيل</t>
  </si>
  <si>
    <t>JOMANA</t>
  </si>
  <si>
    <t>SWAEDAA</t>
  </si>
  <si>
    <t>EMAD</t>
  </si>
  <si>
    <t>سبينه</t>
  </si>
  <si>
    <t>maha</t>
  </si>
  <si>
    <t>عربين</t>
  </si>
  <si>
    <t>hiam</t>
  </si>
  <si>
    <t>mazreaa</t>
  </si>
  <si>
    <t>alia</t>
  </si>
  <si>
    <t>salma</t>
  </si>
  <si>
    <t>SAWSAN</t>
  </si>
  <si>
    <t>SALWA</t>
  </si>
  <si>
    <t>rana</t>
  </si>
  <si>
    <t>الكويت</t>
  </si>
  <si>
    <t>كسوة</t>
  </si>
  <si>
    <t>HAMDA</t>
  </si>
  <si>
    <t>LINA</t>
  </si>
  <si>
    <t>الرحا</t>
  </si>
  <si>
    <t>Nedaa</t>
  </si>
  <si>
    <t>NAEMHA</t>
  </si>
  <si>
    <t>JEROD</t>
  </si>
  <si>
    <t>ASTAMNA</t>
  </si>
  <si>
    <t>بلاط</t>
  </si>
  <si>
    <t xml:space="preserve">aysha </t>
  </si>
  <si>
    <t>balat</t>
  </si>
  <si>
    <t>صحنايا</t>
  </si>
  <si>
    <t>EBTESAM</t>
  </si>
  <si>
    <t>doma</t>
  </si>
  <si>
    <t>Khadeja</t>
  </si>
  <si>
    <t>nabila</t>
  </si>
  <si>
    <t>Lamea</t>
  </si>
  <si>
    <t>Nada</t>
  </si>
  <si>
    <t>SAMIRA</t>
  </si>
  <si>
    <t>SANAA</t>
  </si>
  <si>
    <t>الفوعة</t>
  </si>
  <si>
    <t>DAMAS</t>
  </si>
  <si>
    <t>NEDAL</t>
  </si>
  <si>
    <t>MAJEDA</t>
  </si>
  <si>
    <t>اشرفية صحنايا</t>
  </si>
  <si>
    <t>wasema</t>
  </si>
  <si>
    <t>HASAN</t>
  </si>
  <si>
    <t>danascus</t>
  </si>
  <si>
    <t>rabiea</t>
  </si>
  <si>
    <t>مشفى دوما</t>
  </si>
  <si>
    <t>NABEHA</t>
  </si>
  <si>
    <t>enkhel</t>
  </si>
  <si>
    <t>MAJD</t>
  </si>
  <si>
    <t>Thawrat Farrouj</t>
  </si>
  <si>
    <t>Sehnaya</t>
  </si>
  <si>
    <t>ZABADANY</t>
  </si>
  <si>
    <t>samia</t>
  </si>
  <si>
    <t>Maream</t>
  </si>
  <si>
    <t>ZAINAB</t>
  </si>
  <si>
    <t>banan</t>
  </si>
  <si>
    <t>hana</t>
  </si>
  <si>
    <t>Eman</t>
  </si>
  <si>
    <t>ام ولد</t>
  </si>
  <si>
    <t>ZIENAB</t>
  </si>
  <si>
    <t>الزهراء</t>
  </si>
  <si>
    <t>KHATOUN</t>
  </si>
  <si>
    <t xml:space="preserve">قصيبة </t>
  </si>
  <si>
    <t>THAYA</t>
  </si>
  <si>
    <t>QTHIBAH</t>
  </si>
  <si>
    <t>ALEPPO</t>
  </si>
  <si>
    <t>RAWDA</t>
  </si>
  <si>
    <t xml:space="preserve">سرغايا </t>
  </si>
  <si>
    <t>souaad</t>
  </si>
  <si>
    <t>MAYSON</t>
  </si>
  <si>
    <t>naema</t>
  </si>
  <si>
    <t>kawthar</t>
  </si>
  <si>
    <t>HALA</t>
  </si>
  <si>
    <t>ببيلا</t>
  </si>
  <si>
    <t>KHOLA</t>
  </si>
  <si>
    <t>TAMAM</t>
  </si>
  <si>
    <t>QAMAR</t>
  </si>
  <si>
    <t>DAMACUS</t>
  </si>
  <si>
    <t>damascoc</t>
  </si>
  <si>
    <t>قدسيا</t>
  </si>
  <si>
    <t>fathia</t>
  </si>
  <si>
    <t>Sawsan</t>
  </si>
  <si>
    <t>HASAKA</t>
  </si>
  <si>
    <t>حضر</t>
  </si>
  <si>
    <t>SADA</t>
  </si>
  <si>
    <t>nazha</t>
  </si>
  <si>
    <t>SAMAR</t>
  </si>
  <si>
    <t>الكسوة</t>
  </si>
  <si>
    <t>ابطع</t>
  </si>
  <si>
    <t>MALAK</t>
  </si>
  <si>
    <t>JOUMANA</t>
  </si>
  <si>
    <t>حرستا</t>
  </si>
  <si>
    <t>HEND</t>
  </si>
  <si>
    <t>مليحه العطش</t>
  </si>
  <si>
    <t>ناصريه</t>
  </si>
  <si>
    <t>جبل نخله</t>
  </si>
  <si>
    <t>Ahmad</t>
  </si>
  <si>
    <t>libya</t>
  </si>
  <si>
    <t>العبد</t>
  </si>
  <si>
    <t>KATNEHA</t>
  </si>
  <si>
    <t>Nabela</t>
  </si>
  <si>
    <t>Draa</t>
  </si>
  <si>
    <t>THREA</t>
  </si>
  <si>
    <t>RAWAA</t>
  </si>
  <si>
    <t>قطيفه</t>
  </si>
  <si>
    <t>zainab</t>
  </si>
  <si>
    <t>Faeza</t>
  </si>
  <si>
    <t>ZAHRA</t>
  </si>
  <si>
    <t>كفر بطنا</t>
  </si>
  <si>
    <t>Hanaa</t>
  </si>
  <si>
    <t>ZAHER</t>
  </si>
  <si>
    <t>SAMIERA</t>
  </si>
  <si>
    <t>حرستا البصل</t>
  </si>
  <si>
    <t>MAREAM</t>
  </si>
  <si>
    <t>nadi</t>
  </si>
  <si>
    <t>حموره</t>
  </si>
  <si>
    <t>القريتين</t>
  </si>
  <si>
    <t xml:space="preserve">درعا </t>
  </si>
  <si>
    <t>ashwak</t>
  </si>
  <si>
    <t>jeroud</t>
  </si>
  <si>
    <t>DER ALZOOR</t>
  </si>
  <si>
    <t>عين ترما</t>
  </si>
  <si>
    <t>samr</t>
  </si>
  <si>
    <t>Hamda</t>
  </si>
  <si>
    <t>REHAB</t>
  </si>
  <si>
    <t>HYAM</t>
  </si>
  <si>
    <t>حران العواميد</t>
  </si>
  <si>
    <t>fareza</t>
  </si>
  <si>
    <t>haran alawamed</t>
  </si>
  <si>
    <t>ادلب</t>
  </si>
  <si>
    <t>IDLEB</t>
  </si>
  <si>
    <t>سقبا</t>
  </si>
  <si>
    <t>MZAYAN</t>
  </si>
  <si>
    <t>MAYADA</t>
  </si>
  <si>
    <t>najat</t>
  </si>
  <si>
    <t xml:space="preserve">دير الزور </t>
  </si>
  <si>
    <t>ذبيين</t>
  </si>
  <si>
    <t>naifa</t>
  </si>
  <si>
    <t>الصوره الكبيره</t>
  </si>
  <si>
    <t>hiyam</t>
  </si>
  <si>
    <t>HAYFAA</t>
  </si>
  <si>
    <t xml:space="preserve">DAMASCUS </t>
  </si>
  <si>
    <t>MARIAM</t>
  </si>
  <si>
    <t>rem</t>
  </si>
  <si>
    <t>damacos</t>
  </si>
  <si>
    <t>قرين</t>
  </si>
  <si>
    <t>Karen</t>
  </si>
  <si>
    <t>Hasnaa</t>
  </si>
  <si>
    <t>ABLA</t>
  </si>
  <si>
    <t>alham</t>
  </si>
  <si>
    <t>rafaa</t>
  </si>
  <si>
    <t>KAWTHAR</t>
  </si>
  <si>
    <t>fawzia</t>
  </si>
  <si>
    <t>mouna</t>
  </si>
  <si>
    <t>nawal</t>
  </si>
  <si>
    <t>طرابلس</t>
  </si>
  <si>
    <t>الحوائق</t>
  </si>
  <si>
    <t>قبر الست</t>
  </si>
  <si>
    <t xml:space="preserve">khadija </t>
  </si>
  <si>
    <t>nadya</t>
  </si>
  <si>
    <t>Wafaa</t>
  </si>
  <si>
    <t>MARIEAM</t>
  </si>
  <si>
    <t xml:space="preserve">راس المعره </t>
  </si>
  <si>
    <t>IMAN</t>
  </si>
  <si>
    <t>Enaea</t>
  </si>
  <si>
    <t>بقعسم</t>
  </si>
  <si>
    <t>الحراك</t>
  </si>
  <si>
    <t>DAAD</t>
  </si>
  <si>
    <t>معضميه</t>
  </si>
  <si>
    <t>ROUIDA</t>
  </si>
  <si>
    <t>الدمام</t>
  </si>
  <si>
    <t>الكفر</t>
  </si>
  <si>
    <t>fayza</t>
  </si>
  <si>
    <t>عرمان</t>
  </si>
  <si>
    <t xml:space="preserve">الحجر الاسود </t>
  </si>
  <si>
    <t>aleppo</t>
  </si>
  <si>
    <t>قلعة جندل</t>
  </si>
  <si>
    <t>kalet gandal</t>
  </si>
  <si>
    <t>ITEHAD</t>
  </si>
  <si>
    <t>ETTAF</t>
  </si>
  <si>
    <t>هامه</t>
  </si>
  <si>
    <t>عتيل</t>
  </si>
  <si>
    <t>heyam</t>
  </si>
  <si>
    <t>Mouna</t>
  </si>
  <si>
    <t>شقا</t>
  </si>
  <si>
    <t xml:space="preserve">amina </t>
  </si>
  <si>
    <t>hameh</t>
  </si>
  <si>
    <t>حواش</t>
  </si>
  <si>
    <t>AZEZA</t>
  </si>
  <si>
    <t>FATIHIA</t>
  </si>
  <si>
    <t>Yasra</t>
  </si>
  <si>
    <t>Thnaa</t>
  </si>
  <si>
    <t>Trtos</t>
  </si>
  <si>
    <t xml:space="preserve">الضمير </t>
  </si>
  <si>
    <t>Sabah</t>
  </si>
  <si>
    <t>salamia</t>
  </si>
  <si>
    <t>Badea</t>
  </si>
  <si>
    <t>IBTESAM</t>
  </si>
  <si>
    <t>الشعفه</t>
  </si>
  <si>
    <t>Wadha</t>
  </si>
  <si>
    <t>Deer Alzoor</t>
  </si>
  <si>
    <t>Amena</t>
  </si>
  <si>
    <t>مورك</t>
  </si>
  <si>
    <t>القصير</t>
  </si>
  <si>
    <t>GAITHAA</t>
  </si>
  <si>
    <t>محجه</t>
  </si>
  <si>
    <t>HAYEFA</t>
  </si>
  <si>
    <t>SALHA</t>
  </si>
  <si>
    <t>NAZHA</t>
  </si>
  <si>
    <t xml:space="preserve">قبر الست </t>
  </si>
  <si>
    <t>haifaa</t>
  </si>
  <si>
    <t>كفر الطون</t>
  </si>
  <si>
    <t xml:space="preserve">حمص </t>
  </si>
  <si>
    <t>wesal</t>
  </si>
  <si>
    <t>THANA</t>
  </si>
  <si>
    <t>FAYZA</t>
  </si>
  <si>
    <t>الحجر الأسود</t>
  </si>
  <si>
    <t>Amoon</t>
  </si>
  <si>
    <t>ضهر صفرا</t>
  </si>
  <si>
    <t>fatmh</t>
  </si>
  <si>
    <t>qwttefa</t>
  </si>
  <si>
    <t>AlKaser</t>
  </si>
  <si>
    <t>البوكمال</t>
  </si>
  <si>
    <t>MANAL</t>
  </si>
  <si>
    <t>aber</t>
  </si>
  <si>
    <t>nazima</t>
  </si>
  <si>
    <t>FAHEMA</t>
  </si>
  <si>
    <t>حوش النبي</t>
  </si>
  <si>
    <t>LEBANON</t>
  </si>
  <si>
    <t xml:space="preserve">خبب </t>
  </si>
  <si>
    <t>DEIR EZZOR</t>
  </si>
  <si>
    <t>المعوانه</t>
  </si>
  <si>
    <t>Malka</t>
  </si>
  <si>
    <t>Al Mawana</t>
  </si>
  <si>
    <t>نبك</t>
  </si>
  <si>
    <t>YUSRA</t>
  </si>
  <si>
    <t>Aleppo</t>
  </si>
  <si>
    <t>فنزويلا</t>
  </si>
  <si>
    <t>venezuela</t>
  </si>
  <si>
    <t>بسمالخ</t>
  </si>
  <si>
    <t>Maysla</t>
  </si>
  <si>
    <t>Basmalkh</t>
  </si>
  <si>
    <t>aesha</t>
  </si>
  <si>
    <t>LENDA</t>
  </si>
  <si>
    <t>Etaf</t>
  </si>
  <si>
    <t>حيلاتا</t>
  </si>
  <si>
    <t>Tamadour</t>
  </si>
  <si>
    <t>Damasacus</t>
  </si>
  <si>
    <t>ZAHERA</t>
  </si>
  <si>
    <t>randa</t>
  </si>
  <si>
    <t xml:space="preserve"> دمشق</t>
  </si>
  <si>
    <t>ezraa</t>
  </si>
  <si>
    <t>AWATEF</t>
  </si>
  <si>
    <t>الصورة</t>
  </si>
  <si>
    <t>المعرة</t>
  </si>
  <si>
    <t>RAQQA</t>
  </si>
  <si>
    <t xml:space="preserve">حفير فوقا </t>
  </si>
  <si>
    <t>Fatom</t>
  </si>
  <si>
    <t>salam</t>
  </si>
  <si>
    <t>latakia</t>
  </si>
  <si>
    <t>الناصريه</t>
  </si>
  <si>
    <t>ZHDANA</t>
  </si>
  <si>
    <t>aamal</t>
  </si>
  <si>
    <t>Nadia</t>
  </si>
  <si>
    <t>SEHNAYA</t>
  </si>
  <si>
    <t>wedad</t>
  </si>
  <si>
    <t>Ghada</t>
  </si>
  <si>
    <t>Asmaa</t>
  </si>
  <si>
    <t>MERVET</t>
  </si>
  <si>
    <t>shefaa</t>
  </si>
  <si>
    <t>JOZFEEN</t>
  </si>
  <si>
    <t>ASMAA</t>
  </si>
  <si>
    <t>nawar</t>
  </si>
  <si>
    <t>خبب</t>
  </si>
  <si>
    <t>AENAA</t>
  </si>
  <si>
    <t>الهويا</t>
  </si>
  <si>
    <t>SHAFIKA</t>
  </si>
  <si>
    <t>SOUHEER</t>
  </si>
  <si>
    <t xml:space="preserve">التل </t>
  </si>
  <si>
    <t xml:space="preserve">eleen </t>
  </si>
  <si>
    <t xml:space="preserve">altall </t>
  </si>
  <si>
    <t>FATINA</t>
  </si>
  <si>
    <t>WAJEHA</t>
  </si>
  <si>
    <t>DARIA</t>
  </si>
  <si>
    <t>RAFAH</t>
  </si>
  <si>
    <t>جده</t>
  </si>
  <si>
    <t>FAIZAH</t>
  </si>
  <si>
    <t>salwa</t>
  </si>
  <si>
    <t>manal</t>
  </si>
  <si>
    <t>القامشلي</t>
  </si>
  <si>
    <t>jamela</t>
  </si>
  <si>
    <t>harsta</t>
  </si>
  <si>
    <t>SALAMA</t>
  </si>
  <si>
    <t>بويضة</t>
  </si>
  <si>
    <t>تلكلخ</t>
  </si>
  <si>
    <t>Randa</t>
  </si>
  <si>
    <t>SAMIA</t>
  </si>
  <si>
    <t>NOFA</t>
  </si>
  <si>
    <t>HAMAH</t>
  </si>
  <si>
    <t>FEDAA</t>
  </si>
  <si>
    <t xml:space="preserve">يبرود </t>
  </si>
  <si>
    <t xml:space="preserve">samah </t>
  </si>
  <si>
    <t xml:space="preserve">yabrood </t>
  </si>
  <si>
    <t>NABEHLA</t>
  </si>
  <si>
    <t>Jomana</t>
  </si>
  <si>
    <t>Dmascus</t>
  </si>
  <si>
    <t>Rokea</t>
  </si>
  <si>
    <t>حفير تحتا</t>
  </si>
  <si>
    <t>AMNEH</t>
  </si>
  <si>
    <t>safa</t>
  </si>
  <si>
    <t>AMANI</t>
  </si>
  <si>
    <t>FAYROZ</t>
  </si>
  <si>
    <t>SAMRAA</t>
  </si>
  <si>
    <t>kamar</t>
  </si>
  <si>
    <t>MAYSOUN</t>
  </si>
  <si>
    <t>YOUMN</t>
  </si>
  <si>
    <t>Souad</t>
  </si>
  <si>
    <t>thanaa</t>
  </si>
  <si>
    <t>saudi arebya</t>
  </si>
  <si>
    <t>HODA</t>
  </si>
  <si>
    <t>دير عطيه</t>
  </si>
  <si>
    <t>NAHEDA</t>
  </si>
  <si>
    <t>الفوعه</t>
  </si>
  <si>
    <t>alfoaa</t>
  </si>
  <si>
    <t>amera</t>
  </si>
  <si>
    <t>darya</t>
  </si>
  <si>
    <t xml:space="preserve">حرستا </t>
  </si>
  <si>
    <t>Nehad</t>
  </si>
  <si>
    <t>ROULA</t>
  </si>
  <si>
    <t>khaleda</t>
  </si>
  <si>
    <t>Amera</t>
  </si>
  <si>
    <t>بلودان</t>
  </si>
  <si>
    <t>FOUZIHA</t>
  </si>
  <si>
    <t>damacus</t>
  </si>
  <si>
    <t>Rimeh</t>
  </si>
  <si>
    <t>FARYAL</t>
  </si>
  <si>
    <t>ward</t>
  </si>
  <si>
    <t>HURIA</t>
  </si>
  <si>
    <t>somaya</t>
  </si>
  <si>
    <t>HELWA</t>
  </si>
  <si>
    <t>MARIM</t>
  </si>
  <si>
    <t>Iman</t>
  </si>
  <si>
    <t>Al Kiswah</t>
  </si>
  <si>
    <t>ANAM</t>
  </si>
  <si>
    <t>بقليون</t>
  </si>
  <si>
    <t>BOSHRA</t>
  </si>
  <si>
    <t>دير مقرن</t>
  </si>
  <si>
    <t>YOSKAL</t>
  </si>
  <si>
    <t>SAMAH</t>
  </si>
  <si>
    <t>SAMEHA</t>
  </si>
  <si>
    <t>قرفا</t>
  </si>
  <si>
    <t>Amna</t>
  </si>
  <si>
    <t>tahrer</t>
  </si>
  <si>
    <t>عتيبه</t>
  </si>
  <si>
    <t>dalia</t>
  </si>
  <si>
    <t>ebtaa</t>
  </si>
  <si>
    <t>hayfaa</t>
  </si>
  <si>
    <t>rhaeba</t>
  </si>
  <si>
    <t>al tall</t>
  </si>
  <si>
    <t>RASHDA</t>
  </si>
  <si>
    <t>RAGHDAA</t>
  </si>
  <si>
    <t>نبل</t>
  </si>
  <si>
    <t>BATOUL</t>
  </si>
  <si>
    <t>fryal</t>
  </si>
  <si>
    <t>Nafida</t>
  </si>
  <si>
    <t>mirna</t>
  </si>
  <si>
    <t>رقة</t>
  </si>
  <si>
    <t>تعنيتا</t>
  </si>
  <si>
    <t>soaad</t>
  </si>
  <si>
    <t>siham</t>
  </si>
  <si>
    <t>HANADA</t>
  </si>
  <si>
    <t>yousra</t>
  </si>
  <si>
    <t>الحريف</t>
  </si>
  <si>
    <t>KHATERA</t>
  </si>
  <si>
    <t>LAMIA</t>
  </si>
  <si>
    <t>moumenat</t>
  </si>
  <si>
    <t>مخيم جرمانا</t>
  </si>
  <si>
    <t>MOKHAYAM JARAMANA</t>
  </si>
  <si>
    <t>اصيله</t>
  </si>
  <si>
    <t>GHOSON</t>
  </si>
  <si>
    <t>دمشق - الصالحية</t>
  </si>
  <si>
    <t>Nafesa</t>
  </si>
  <si>
    <t>BASHIERA</t>
  </si>
  <si>
    <t>ANESA</t>
  </si>
  <si>
    <t>wadaha</t>
  </si>
  <si>
    <t>ZANAB</t>
  </si>
  <si>
    <t>الطيبة</t>
  </si>
  <si>
    <t>MAEDA</t>
  </si>
  <si>
    <t>HAJA</t>
  </si>
  <si>
    <t>Afaf</t>
  </si>
  <si>
    <t>Harsta</t>
  </si>
  <si>
    <t>SHASNA</t>
  </si>
  <si>
    <t xml:space="preserve">السبخة </t>
  </si>
  <si>
    <t>FURAT</t>
  </si>
  <si>
    <t>ديرماما</t>
  </si>
  <si>
    <t>lamya</t>
  </si>
  <si>
    <t>Halema</t>
  </si>
  <si>
    <t>haefaa</t>
  </si>
  <si>
    <t>الطائف</t>
  </si>
  <si>
    <t>HAILA</t>
  </si>
  <si>
    <t>الهيت</t>
  </si>
  <si>
    <t>AJEHA</t>
  </si>
  <si>
    <t>Madlen</t>
  </si>
  <si>
    <t>ربعو</t>
  </si>
  <si>
    <t>بئر عجم</t>
  </si>
  <si>
    <t>WESALA</t>
  </si>
  <si>
    <t>المنصورة</t>
  </si>
  <si>
    <t>MREAN</t>
  </si>
  <si>
    <t>alnabek</t>
  </si>
  <si>
    <t>tourkya</t>
  </si>
  <si>
    <t>swaida-shahba</t>
  </si>
  <si>
    <t xml:space="preserve">mayson </t>
  </si>
  <si>
    <t>Fatena</t>
  </si>
  <si>
    <t>Samea</t>
  </si>
  <si>
    <t>JOUZEFEN</t>
  </si>
  <si>
    <t>NAWA</t>
  </si>
  <si>
    <t>MATHELAH</t>
  </si>
  <si>
    <t>alriad</t>
  </si>
  <si>
    <t>Sameha</t>
  </si>
  <si>
    <t>بويتات</t>
  </si>
  <si>
    <t>FAIROUZ</t>
  </si>
  <si>
    <t>برزة</t>
  </si>
  <si>
    <t>MOUNTHA</t>
  </si>
  <si>
    <t>samea</t>
  </si>
  <si>
    <t>al kseer</t>
  </si>
  <si>
    <t>NAJLA</t>
  </si>
  <si>
    <t>بعرين</t>
  </si>
  <si>
    <t>zarefa</t>
  </si>
  <si>
    <t>HNADA</t>
  </si>
  <si>
    <t>بويضه</t>
  </si>
  <si>
    <t>FALAK</t>
  </si>
  <si>
    <t>كفربطنا</t>
  </si>
  <si>
    <t>Ranea</t>
  </si>
  <si>
    <t>rwaeda</t>
  </si>
  <si>
    <t>الحطانية</t>
  </si>
  <si>
    <t>yaman</t>
  </si>
  <si>
    <t>alhtania</t>
  </si>
  <si>
    <t>nayfa</t>
  </si>
  <si>
    <t>ROUQIA</t>
  </si>
  <si>
    <t>Zenab</t>
  </si>
  <si>
    <t>Edlab</t>
  </si>
  <si>
    <t>Basema</t>
  </si>
  <si>
    <t>nagat</t>
  </si>
  <si>
    <t>nebal</t>
  </si>
  <si>
    <t>khobb</t>
  </si>
  <si>
    <t>Gason</t>
  </si>
  <si>
    <t>houms</t>
  </si>
  <si>
    <t>KAOTHER</t>
  </si>
  <si>
    <t>حلبان</t>
  </si>
  <si>
    <t>الفارعه</t>
  </si>
  <si>
    <t>Fathea</t>
  </si>
  <si>
    <t>AlFarea</t>
  </si>
  <si>
    <t>موادن</t>
  </si>
  <si>
    <t>intesar</t>
  </si>
  <si>
    <t>modan</t>
  </si>
  <si>
    <t>LOLLAN</t>
  </si>
  <si>
    <t>Hadea</t>
  </si>
  <si>
    <t>Boeda</t>
  </si>
  <si>
    <t>DAMAS SURBE</t>
  </si>
  <si>
    <t>ALDOMEER</t>
  </si>
  <si>
    <t>EBTIHAL</t>
  </si>
  <si>
    <t>الذنيبه</t>
  </si>
  <si>
    <t>halima</t>
  </si>
  <si>
    <t>alzaneba</t>
  </si>
  <si>
    <t>IBTISAM</t>
  </si>
  <si>
    <t>SOAAD</t>
  </si>
  <si>
    <t>Ramzea</t>
  </si>
  <si>
    <t>HALEMA</t>
  </si>
  <si>
    <t>DAMACSUS</t>
  </si>
  <si>
    <t>قرقس</t>
  </si>
  <si>
    <t>Amar</t>
  </si>
  <si>
    <t xml:space="preserve">ابها </t>
  </si>
  <si>
    <t>abha</t>
  </si>
  <si>
    <t>حرفا</t>
  </si>
  <si>
    <t>BAHIEA</t>
  </si>
  <si>
    <t>القحطانية</t>
  </si>
  <si>
    <t>Marah</t>
  </si>
  <si>
    <t>Nazeha</t>
  </si>
  <si>
    <t>Sabria</t>
  </si>
  <si>
    <t xml:space="preserve">ضمير </t>
  </si>
  <si>
    <t>dmwwe</t>
  </si>
  <si>
    <t>WEJDAN</t>
  </si>
  <si>
    <t>aldmer</t>
  </si>
  <si>
    <t>MAJED</t>
  </si>
  <si>
    <t>higam</t>
  </si>
  <si>
    <t>arabia</t>
  </si>
  <si>
    <t>ASLIHA</t>
  </si>
  <si>
    <t>حرنه</t>
  </si>
  <si>
    <t>harna</t>
  </si>
  <si>
    <t>شيخ مسكين</t>
  </si>
  <si>
    <t>دمشق مساكن برزه</t>
  </si>
  <si>
    <t>القريا</t>
  </si>
  <si>
    <t>atia</t>
  </si>
  <si>
    <t>Raheba</t>
  </si>
  <si>
    <t>ZOBAEDA</t>
  </si>
  <si>
    <t>SULTANA</t>
  </si>
  <si>
    <t>wared alsham</t>
  </si>
  <si>
    <t>الصفا</t>
  </si>
  <si>
    <t xml:space="preserve">طرطوس </t>
  </si>
  <si>
    <t xml:space="preserve">ZAKIA </t>
  </si>
  <si>
    <t xml:space="preserve">TARTOUS </t>
  </si>
  <si>
    <t>najia</t>
  </si>
  <si>
    <t>mageda</t>
  </si>
  <si>
    <t>دوير بعبدة</t>
  </si>
  <si>
    <t>adiba</t>
  </si>
  <si>
    <t>NASSREN ALMASHAAN</t>
  </si>
  <si>
    <t>KHASSEM</t>
  </si>
  <si>
    <t>TOKA MHAMOD</t>
  </si>
  <si>
    <t>KHAZA</t>
  </si>
  <si>
    <t>YOUSEF</t>
  </si>
  <si>
    <t>MAHMOUD</t>
  </si>
  <si>
    <t>moustafa</t>
  </si>
  <si>
    <t>HAITHAM</t>
  </si>
  <si>
    <t>WAAD AJAJ</t>
  </si>
  <si>
    <t>KHALED</t>
  </si>
  <si>
    <t>KHALIL</t>
  </si>
  <si>
    <t>MHD NIZAR</t>
  </si>
  <si>
    <t>MOHAMMAD</t>
  </si>
  <si>
    <t>bashar</t>
  </si>
  <si>
    <t>nour jabr</t>
  </si>
  <si>
    <t>mhmmad</t>
  </si>
  <si>
    <t>omar</t>
  </si>
  <si>
    <t>MOHAMAD</t>
  </si>
  <si>
    <t>mahmoud</t>
  </si>
  <si>
    <t>SALIM</t>
  </si>
  <si>
    <t>nada sakr</t>
  </si>
  <si>
    <t>sakr</t>
  </si>
  <si>
    <t>heba bakr</t>
  </si>
  <si>
    <t>louai</t>
  </si>
  <si>
    <t>hasan</t>
  </si>
  <si>
    <t>AHMAD</t>
  </si>
  <si>
    <t>ALI</t>
  </si>
  <si>
    <t>BASAM</t>
  </si>
  <si>
    <t>Mohammad</t>
  </si>
  <si>
    <t>aya thomina</t>
  </si>
  <si>
    <t>salim</t>
  </si>
  <si>
    <t>SAFA ALTARBOUSH</t>
  </si>
  <si>
    <t>MARWA TOTNJE</t>
  </si>
  <si>
    <t>ZUHIER</t>
  </si>
  <si>
    <t>ROBA AZAYD</t>
  </si>
  <si>
    <t>IBRAHIEM</t>
  </si>
  <si>
    <t>youssef</t>
  </si>
  <si>
    <t>talal</t>
  </si>
  <si>
    <t>AYAAT ALSAYED</t>
  </si>
  <si>
    <t>MASHHOUR</t>
  </si>
  <si>
    <t>SALEH</t>
  </si>
  <si>
    <t>KHALIED</t>
  </si>
  <si>
    <t>fatema alsarsar</t>
  </si>
  <si>
    <t>ahmad</t>
  </si>
  <si>
    <t>mohamad</t>
  </si>
  <si>
    <t>MHD KHIER</t>
  </si>
  <si>
    <t>EBRAHEEM</t>
  </si>
  <si>
    <t>MONA ALMANSOY\UR</t>
  </si>
  <si>
    <t>KAREEM</t>
  </si>
  <si>
    <t>ADNAN</t>
  </si>
  <si>
    <t>HALA HAMOUD</t>
  </si>
  <si>
    <t>EBRAHIM</t>
  </si>
  <si>
    <t>ghassan</t>
  </si>
  <si>
    <t>MARY OMRAN</t>
  </si>
  <si>
    <t>RIADH</t>
  </si>
  <si>
    <t>mohammad</t>
  </si>
  <si>
    <t>roz alasead</t>
  </si>
  <si>
    <t>SAMAR  ATAYIA</t>
  </si>
  <si>
    <t>WALED</t>
  </si>
  <si>
    <t xml:space="preserve">ahmad </t>
  </si>
  <si>
    <t>FOUAD</t>
  </si>
  <si>
    <t>YASMIN ALFALAH</t>
  </si>
  <si>
    <t>IBRAHEEM</t>
  </si>
  <si>
    <t>RAZAN KARIMEDDIN</t>
  </si>
  <si>
    <t>MOHAMAD HASSAN</t>
  </si>
  <si>
    <t>MOHAMMED</t>
  </si>
  <si>
    <t>NAHEDA MARDINI</t>
  </si>
  <si>
    <t>MHD SOBHI</t>
  </si>
  <si>
    <t>ghufran shabaani</t>
  </si>
  <si>
    <t>samer</t>
  </si>
  <si>
    <t>Fatema Al Aylan</t>
  </si>
  <si>
    <t>NAGHAM JAGHNOUN</t>
  </si>
  <si>
    <t>BASEM</t>
  </si>
  <si>
    <t>Taymaa AlNabowane</t>
  </si>
  <si>
    <t>Hamd</t>
  </si>
  <si>
    <t>hanan iessa</t>
  </si>
  <si>
    <t>abd almajed</t>
  </si>
  <si>
    <t>LAMA YASIEN</t>
  </si>
  <si>
    <t>YOUSSEF</t>
  </si>
  <si>
    <t>YASSER</t>
  </si>
  <si>
    <t>YOUSIEF</t>
  </si>
  <si>
    <t>ASIA OTHMAN</t>
  </si>
  <si>
    <t>QASEM</t>
  </si>
  <si>
    <t>khaled</t>
  </si>
  <si>
    <t>Mahmod</t>
  </si>
  <si>
    <t>BOTHENA THOAHRE</t>
  </si>
  <si>
    <t>read</t>
  </si>
  <si>
    <t>MARWA HARERY</t>
  </si>
  <si>
    <t>KAMEL</t>
  </si>
  <si>
    <t>ZAKARIA</t>
  </si>
  <si>
    <t>WALAA SENJAB</t>
  </si>
  <si>
    <t>BASHAR</t>
  </si>
  <si>
    <t>WAJEH</t>
  </si>
  <si>
    <t>haetham</t>
  </si>
  <si>
    <t>SARA QAROUNI</t>
  </si>
  <si>
    <t>MALEK</t>
  </si>
  <si>
    <t>SAEED</t>
  </si>
  <si>
    <t>Sahar Zeeb</t>
  </si>
  <si>
    <t>Hasan</t>
  </si>
  <si>
    <t>boshra alrmila</t>
  </si>
  <si>
    <t>bayan alzaid</t>
  </si>
  <si>
    <t>mohammad rashad</t>
  </si>
  <si>
    <t>SULIMAN</t>
  </si>
  <si>
    <t>WALEED</t>
  </si>
  <si>
    <t>SHIMA BONIN</t>
  </si>
  <si>
    <t>FOYAD</t>
  </si>
  <si>
    <t>AREF</t>
  </si>
  <si>
    <t>hassan</t>
  </si>
  <si>
    <t>JAMAL</t>
  </si>
  <si>
    <t>yousef</t>
  </si>
  <si>
    <t>KAMAL</t>
  </si>
  <si>
    <t>SALAH</t>
  </si>
  <si>
    <t>saleh</t>
  </si>
  <si>
    <t>NAJWA MARHABA</t>
  </si>
  <si>
    <t>ABD ALRZAK</t>
  </si>
  <si>
    <t>AYMAN</t>
  </si>
  <si>
    <t>marwa nasab</t>
  </si>
  <si>
    <t>majed</t>
  </si>
  <si>
    <t>ali</t>
  </si>
  <si>
    <t>RAFAH ALTATARY</t>
  </si>
  <si>
    <t>SARAH AHMAD</t>
  </si>
  <si>
    <t>JAMEL</t>
  </si>
  <si>
    <t>hiba soleman</t>
  </si>
  <si>
    <t>SHUROUK YASSIN</t>
  </si>
  <si>
    <t>MAHER</t>
  </si>
  <si>
    <t>alaa al korde</t>
  </si>
  <si>
    <t>mohamaad samer</t>
  </si>
  <si>
    <t>DANA ABO ABDO</t>
  </si>
  <si>
    <t>FATEMA HAMHM</t>
  </si>
  <si>
    <t>FADEL</t>
  </si>
  <si>
    <t>ADEL</t>
  </si>
  <si>
    <t>MHD YASER</t>
  </si>
  <si>
    <t>marah saowan</t>
  </si>
  <si>
    <t>KASEM</t>
  </si>
  <si>
    <t xml:space="preserve">ieman  al zrer </t>
  </si>
  <si>
    <t xml:space="preserve">salem </t>
  </si>
  <si>
    <t>Tasnem Saeed</t>
  </si>
  <si>
    <t>Mohmad</t>
  </si>
  <si>
    <t>FARAH GHANEM</t>
  </si>
  <si>
    <t>FEIESAL</t>
  </si>
  <si>
    <t>aesha barnia</t>
  </si>
  <si>
    <t>hesham</t>
  </si>
  <si>
    <t>AMIRA ALMOAZEN</t>
  </si>
  <si>
    <t>MHD MARWAN</t>
  </si>
  <si>
    <t>HUSIEN</t>
  </si>
  <si>
    <t>GHASSAN</t>
  </si>
  <si>
    <t>MOUSTAFA</t>
  </si>
  <si>
    <t>HADEL ALAFNAN</t>
  </si>
  <si>
    <t>FEISAL</t>
  </si>
  <si>
    <t>AKRAM</t>
  </si>
  <si>
    <t>MOUSA</t>
  </si>
  <si>
    <t>nabel</t>
  </si>
  <si>
    <t>NAZIR</t>
  </si>
  <si>
    <t>MHD ALI</t>
  </si>
  <si>
    <t>abd</t>
  </si>
  <si>
    <t>NAHLA ALHASWA</t>
  </si>
  <si>
    <t>adnan</t>
  </si>
  <si>
    <t>SAMIER</t>
  </si>
  <si>
    <t>NOUR ALHUDA ALDABAS ALKABLAN</t>
  </si>
  <si>
    <t>MHD SAMIER</t>
  </si>
  <si>
    <t>ADEEB</t>
  </si>
  <si>
    <t>marah abo allaban</t>
  </si>
  <si>
    <t>mohammad aref</t>
  </si>
  <si>
    <t>mohammad samer</t>
  </si>
  <si>
    <t>SAMIR</t>
  </si>
  <si>
    <t>HUSSAIN</t>
  </si>
  <si>
    <t>Wafaa Mohmad</t>
  </si>
  <si>
    <t>YASIEN</t>
  </si>
  <si>
    <t>Akram</t>
  </si>
  <si>
    <t>ibrahim</t>
  </si>
  <si>
    <t>Omar</t>
  </si>
  <si>
    <t>osama</t>
  </si>
  <si>
    <t>Donea AlSeda</t>
  </si>
  <si>
    <t>Yaseen</t>
  </si>
  <si>
    <t>salman</t>
  </si>
  <si>
    <t>rama asad</t>
  </si>
  <si>
    <t>abd alhasseb</t>
  </si>
  <si>
    <t>SUBHI</t>
  </si>
  <si>
    <t>SALMA ALKASAB</t>
  </si>
  <si>
    <t>MHD JAMAL</t>
  </si>
  <si>
    <t>ADIB</t>
  </si>
  <si>
    <t>HAMAD</t>
  </si>
  <si>
    <t>OLA SALMOUN</t>
  </si>
  <si>
    <t>AEDO</t>
  </si>
  <si>
    <t>GHOFRAN KARTA</t>
  </si>
  <si>
    <t>abdo</t>
  </si>
  <si>
    <t>ZIEAD</t>
  </si>
  <si>
    <t>nour  alhalabi</t>
  </si>
  <si>
    <t>moufed</t>
  </si>
  <si>
    <t>HAZAR HLWE</t>
  </si>
  <si>
    <t>ASMAA ALMOUSA</t>
  </si>
  <si>
    <t>KHALAF</t>
  </si>
  <si>
    <t>Adnan</t>
  </si>
  <si>
    <t>Eman Ganem</t>
  </si>
  <si>
    <t>Moustfa</t>
  </si>
  <si>
    <t>Aref</t>
  </si>
  <si>
    <t>ramia kazam</t>
  </si>
  <si>
    <t>fawsal</t>
  </si>
  <si>
    <t>YEHEA</t>
  </si>
  <si>
    <t>Kosea Al Heba</t>
  </si>
  <si>
    <t>Khalef</t>
  </si>
  <si>
    <t>AYA ALKDAH</t>
  </si>
  <si>
    <t>NASER</t>
  </si>
  <si>
    <t>Boshra Abd Abd Allah</t>
  </si>
  <si>
    <t>Soleman</t>
  </si>
  <si>
    <t>KHADIJA SHAMS EDDIN</t>
  </si>
  <si>
    <t>salama</t>
  </si>
  <si>
    <t>doaa alarashi</t>
  </si>
  <si>
    <t>m.riad</t>
  </si>
  <si>
    <t>DOUAA NAJEB</t>
  </si>
  <si>
    <t>MOUHE ALDEEN</t>
  </si>
  <si>
    <t>rasha  albirini</t>
  </si>
  <si>
    <t>mahmood</t>
  </si>
  <si>
    <t>RAHAF MKSHATE</t>
  </si>
  <si>
    <t>Samea Awase</t>
  </si>
  <si>
    <t>Hasen</t>
  </si>
  <si>
    <t>GHAZAL SUDAN</t>
  </si>
  <si>
    <t>SHAKER</t>
  </si>
  <si>
    <t>MOHSEN</t>
  </si>
  <si>
    <t>GHAIDA ALSHOWLE ALHARERE</t>
  </si>
  <si>
    <t>ISMAEL</t>
  </si>
  <si>
    <t>fadwa salama</t>
  </si>
  <si>
    <t>KENAN HALAWA</t>
  </si>
  <si>
    <t>SALIEM</t>
  </si>
  <si>
    <t>MOHAMMAD BO REZ</t>
  </si>
  <si>
    <t>ABDO</t>
  </si>
  <si>
    <t>MREANA SHAHEEN</t>
  </si>
  <si>
    <t>Maysaa Ethman</t>
  </si>
  <si>
    <t>Walaa Abaas</t>
  </si>
  <si>
    <t>Mousa</t>
  </si>
  <si>
    <t>ebraheem</t>
  </si>
  <si>
    <t>razan ali</t>
  </si>
  <si>
    <t>badee</t>
  </si>
  <si>
    <t>MANSOUR</t>
  </si>
  <si>
    <t>hoseen</t>
  </si>
  <si>
    <t>yasser</t>
  </si>
  <si>
    <t>asaad</t>
  </si>
  <si>
    <t>Ghassan</t>
  </si>
  <si>
    <t>ALREHA ALMOHAMAD</t>
  </si>
  <si>
    <t>emad</t>
  </si>
  <si>
    <t>waleed</t>
  </si>
  <si>
    <t>MARIEAM KOUEDER</t>
  </si>
  <si>
    <t>SAMER</t>
  </si>
  <si>
    <t>ZIAD</t>
  </si>
  <si>
    <t>Mostfa</t>
  </si>
  <si>
    <t>YOLLA ZAITOUN</t>
  </si>
  <si>
    <t>Ali</t>
  </si>
  <si>
    <t>alaa shdid</t>
  </si>
  <si>
    <t>ENAAM YOUNIS</t>
  </si>
  <si>
    <t>JOMAA</t>
  </si>
  <si>
    <t>BADER</t>
  </si>
  <si>
    <t>OMAR</t>
  </si>
  <si>
    <t>FAYEZ</t>
  </si>
  <si>
    <t>mohamaad</t>
  </si>
  <si>
    <t>RAMA MOUZHA</t>
  </si>
  <si>
    <t>Raghda Khwla</t>
  </si>
  <si>
    <t>Salem</t>
  </si>
  <si>
    <t>ATEF</t>
  </si>
  <si>
    <t>MHD MAHER</t>
  </si>
  <si>
    <t>GHALIA JALAL ALDEEN</t>
  </si>
  <si>
    <t>MHD GHIYATH</t>
  </si>
  <si>
    <t>FATEMA FARHAT</t>
  </si>
  <si>
    <t xml:space="preserve">marei alhelo </t>
  </si>
  <si>
    <t xml:space="preserve">melad </t>
  </si>
  <si>
    <t>MUZNA MALAS</t>
  </si>
  <si>
    <t>nazem</t>
  </si>
  <si>
    <t>HEBA HASAN</t>
  </si>
  <si>
    <t>HELAL</t>
  </si>
  <si>
    <t>EMAN SAIED RAMDAN</t>
  </si>
  <si>
    <t>SADEK</t>
  </si>
  <si>
    <t>REHAB ALHENAWI</t>
  </si>
  <si>
    <t>gayda garya</t>
  </si>
  <si>
    <t>lojaen  younes</t>
  </si>
  <si>
    <t xml:space="preserve">mamoun </t>
  </si>
  <si>
    <t>LINA HAKE</t>
  </si>
  <si>
    <t>Basher</t>
  </si>
  <si>
    <t>ABD ALAZEZ</t>
  </si>
  <si>
    <t>MHD SAIED</t>
  </si>
  <si>
    <t>MAMOUN</t>
  </si>
  <si>
    <t>REMAZ NASAR</t>
  </si>
  <si>
    <t>MHD BARAKAT</t>
  </si>
  <si>
    <t>ebrahim</t>
  </si>
  <si>
    <t>ALAA ABBAS</t>
  </si>
  <si>
    <t>TAESER</t>
  </si>
  <si>
    <t>JEHAD</t>
  </si>
  <si>
    <t>JOUDY SHWEIKANI</t>
  </si>
  <si>
    <t>MOHANAD</t>
  </si>
  <si>
    <t>Khaloud Smesm</t>
  </si>
  <si>
    <t>Mohmoud</t>
  </si>
  <si>
    <t>HAMED</t>
  </si>
  <si>
    <t>reham morad</t>
  </si>
  <si>
    <t>reem qarman</t>
  </si>
  <si>
    <t>hijaze</t>
  </si>
  <si>
    <t>ZAHR ALNABELSI</t>
  </si>
  <si>
    <t>Fatima Ghalewn</t>
  </si>
  <si>
    <t>Mohammad sami</t>
  </si>
  <si>
    <t>leen ramo</t>
  </si>
  <si>
    <t>mohammad talal</t>
  </si>
  <si>
    <t>MONA ALBDULLAH</t>
  </si>
  <si>
    <t>ABD ALHAMED</t>
  </si>
  <si>
    <t>NERMEN TABLS</t>
  </si>
  <si>
    <t>yousra kanaan</t>
  </si>
  <si>
    <t>Israa Shahrur</t>
  </si>
  <si>
    <t>Fayez</t>
  </si>
  <si>
    <t>RATEB</t>
  </si>
  <si>
    <t>ALAA HOURIA</t>
  </si>
  <si>
    <t>AMARA ALNAKAR</t>
  </si>
  <si>
    <t>AYA ABBAS</t>
  </si>
  <si>
    <t>HAFEZ</t>
  </si>
  <si>
    <t>BOSHRA ALHARIRI</t>
  </si>
  <si>
    <t>kozama barakat</t>
  </si>
  <si>
    <t>MARWAN</t>
  </si>
  <si>
    <t>RAMA ALABED</t>
  </si>
  <si>
    <t>Gasan</t>
  </si>
  <si>
    <t>ZAINAB ALSHAHOUD</t>
  </si>
  <si>
    <t>Read</t>
  </si>
  <si>
    <t>SHEFAA ALMOHAESH</t>
  </si>
  <si>
    <t>FATIMA SARHAN</t>
  </si>
  <si>
    <t>Katren  Saker</t>
  </si>
  <si>
    <t>LAMA SABAH</t>
  </si>
  <si>
    <t>MAREAM ABO ODEH</t>
  </si>
  <si>
    <t>nsreen  altheab</t>
  </si>
  <si>
    <t xml:space="preserve">housen </t>
  </si>
  <si>
    <t>MOUNER</t>
  </si>
  <si>
    <t>WALAA KHALOUF</t>
  </si>
  <si>
    <t>YASMIN SAIED</t>
  </si>
  <si>
    <t>NANSY ALDARWISH</t>
  </si>
  <si>
    <t>marwa alrefal</t>
  </si>
  <si>
    <t>mamoun</t>
  </si>
  <si>
    <t>mohsen</t>
  </si>
  <si>
    <t>osaima ali</t>
  </si>
  <si>
    <t>ALAA HIJAZE</t>
  </si>
  <si>
    <t>ALAA HAWARE</t>
  </si>
  <si>
    <t>amany ali</t>
  </si>
  <si>
    <t>husin</t>
  </si>
  <si>
    <t>AMNA DAKO</t>
  </si>
  <si>
    <t>FAIAD</t>
  </si>
  <si>
    <t>OMAIMA IBRAHIM</t>
  </si>
  <si>
    <t>ZAEL</t>
  </si>
  <si>
    <t>ENAS MOUSTAFA</t>
  </si>
  <si>
    <t>ANAM IBRAHIEM</t>
  </si>
  <si>
    <t>batoul barakat</t>
  </si>
  <si>
    <t>shawkat</t>
  </si>
  <si>
    <t>FARED</t>
  </si>
  <si>
    <t>jaklin hatoum</t>
  </si>
  <si>
    <t>HANAN SALEH</t>
  </si>
  <si>
    <t>MOUFAQ</t>
  </si>
  <si>
    <t>DANIA ALMHANNI</t>
  </si>
  <si>
    <t>DALAL HUSSAIN</t>
  </si>
  <si>
    <t>HAMDAN</t>
  </si>
  <si>
    <t>Dima  Shaheen</t>
  </si>
  <si>
    <t>Kamal</t>
  </si>
  <si>
    <t>ROAA ISSAQ</t>
  </si>
  <si>
    <t>FAEEQ</t>
  </si>
  <si>
    <t>RAGHDA SHAHEIN</t>
  </si>
  <si>
    <t>RAZAN ALHAJ HUSIN</t>
  </si>
  <si>
    <t>RASHA SHEHADE</t>
  </si>
  <si>
    <t>raghad mershak</t>
  </si>
  <si>
    <t>fariz</t>
  </si>
  <si>
    <t>Raneem Hejaze</t>
  </si>
  <si>
    <t>REHAM ABO RAFE</t>
  </si>
  <si>
    <t>ROLA HAIDER</t>
  </si>
  <si>
    <t>HABEEB</t>
  </si>
  <si>
    <t>Reem Monther</t>
  </si>
  <si>
    <t>AMMAR</t>
  </si>
  <si>
    <t>ZHOUR HREEB</t>
  </si>
  <si>
    <t>ZEINA MOHAMMED</t>
  </si>
  <si>
    <t>SARAH AWAD</t>
  </si>
  <si>
    <t xml:space="preserve">salam alsleman </t>
  </si>
  <si>
    <t>SAMAH MAHAMEED</t>
  </si>
  <si>
    <t>HAMOUDA</t>
  </si>
  <si>
    <t>soha hadad</t>
  </si>
  <si>
    <t>basher</t>
  </si>
  <si>
    <t>SUHIER ABAS</t>
  </si>
  <si>
    <t>AMIN</t>
  </si>
  <si>
    <t>SHAZA SHAMOUT</t>
  </si>
  <si>
    <t>MHD FAYEZ</t>
  </si>
  <si>
    <t>seba salman</t>
  </si>
  <si>
    <t>kefah</t>
  </si>
  <si>
    <t>SABAH ALTENAWE</t>
  </si>
  <si>
    <t>afraa baly</t>
  </si>
  <si>
    <t>sameeh</t>
  </si>
  <si>
    <t>afraa abd rabou</t>
  </si>
  <si>
    <t>ABD ALFTAH</t>
  </si>
  <si>
    <t>CAROLINE MAHFOUD</t>
  </si>
  <si>
    <t>RAMEZ</t>
  </si>
  <si>
    <t>lama mostafa</t>
  </si>
  <si>
    <t>layla faraj</t>
  </si>
  <si>
    <t>jadallah</t>
  </si>
  <si>
    <t>mareem amar</t>
  </si>
  <si>
    <t>mouhamd</t>
  </si>
  <si>
    <t>manal jolan</t>
  </si>
  <si>
    <t>bahij</t>
  </si>
  <si>
    <t>NAREMAN MOHAMMAD</t>
  </si>
  <si>
    <t>ISSA</t>
  </si>
  <si>
    <t>NAJLAA SHHAB</t>
  </si>
  <si>
    <t>MHD DEEB</t>
  </si>
  <si>
    <t>NRMEN ALHALBE</t>
  </si>
  <si>
    <t>NOUR ALREFAEE</t>
  </si>
  <si>
    <t>MOHAMMAD REDWAN</t>
  </si>
  <si>
    <t>NOEL MEDA</t>
  </si>
  <si>
    <t>ILEAS</t>
  </si>
  <si>
    <t>Hanaa Najam Alabo</t>
  </si>
  <si>
    <t>Najam</t>
  </si>
  <si>
    <t>WALAA ALBNE</t>
  </si>
  <si>
    <t>WALAA ALSHAMY</t>
  </si>
  <si>
    <t>Walaa Bathesh</t>
  </si>
  <si>
    <t>ALAA ALHALKI</t>
  </si>
  <si>
    <t>amal abo zoar</t>
  </si>
  <si>
    <t>menhal</t>
  </si>
  <si>
    <t>amal ahmad</t>
  </si>
  <si>
    <t>seif edden</t>
  </si>
  <si>
    <t>ENTESAR KHASE</t>
  </si>
  <si>
    <t>ABD ALKAREEM</t>
  </si>
  <si>
    <t>Ayaat Asaad</t>
  </si>
  <si>
    <t>Esmail</t>
  </si>
  <si>
    <t>BATOOL ESBER</t>
  </si>
  <si>
    <t>BOTHINA AJEB</t>
  </si>
  <si>
    <t>TAKWA ALMNEF</t>
  </si>
  <si>
    <t>DIMA RANJOUS</t>
  </si>
  <si>
    <t>RAMA KARKHA</t>
  </si>
  <si>
    <t>MHD MOUNZER</t>
  </si>
  <si>
    <t>RASHA SKER</t>
  </si>
  <si>
    <t>MHD HESHAM</t>
  </si>
  <si>
    <t>ASAAD</t>
  </si>
  <si>
    <t>RANA ABO DAKA</t>
  </si>
  <si>
    <t>RAWAN MERAI</t>
  </si>
  <si>
    <t>Rawaa AlRahmoon</t>
  </si>
  <si>
    <t>Fouad</t>
  </si>
  <si>
    <t>reem alkylane</t>
  </si>
  <si>
    <t>Abdo</t>
  </si>
  <si>
    <t>Ayisha Al Shafea</t>
  </si>
  <si>
    <t>FATIMA ALGHAZALE</t>
  </si>
  <si>
    <t>MARAH ABD ALKAREM</t>
  </si>
  <si>
    <t>TAREK</t>
  </si>
  <si>
    <t>Malak Kademe</t>
  </si>
  <si>
    <t>nadin alkontar</t>
  </si>
  <si>
    <t>samir</t>
  </si>
  <si>
    <t>SAIED</t>
  </si>
  <si>
    <t>nisrin alkaseem</t>
  </si>
  <si>
    <t>NAWAL MOUHSEN</t>
  </si>
  <si>
    <t>HAEL</t>
  </si>
  <si>
    <t>HEBA AMAAR</t>
  </si>
  <si>
    <t>heba kashout</t>
  </si>
  <si>
    <t>huseen</t>
  </si>
  <si>
    <t>Hadel Fadal</t>
  </si>
  <si>
    <t>hamsa aleid</t>
  </si>
  <si>
    <t>adeeb</t>
  </si>
  <si>
    <t>HAYA ALSHDAD ALMHAMED</t>
  </si>
  <si>
    <t>BASEL</t>
  </si>
  <si>
    <t>WEAM ALHAJI</t>
  </si>
  <si>
    <t>ADEB</t>
  </si>
  <si>
    <t>marwa alhomsy</t>
  </si>
  <si>
    <t>mohammad abdalqader</t>
  </si>
  <si>
    <t>walaa zedan</t>
  </si>
  <si>
    <t>JABER</t>
  </si>
  <si>
    <t>Ahmad Hamzeh</t>
  </si>
  <si>
    <t xml:space="preserve">Mohammad </t>
  </si>
  <si>
    <t>Hasan Reha</t>
  </si>
  <si>
    <t>monther</t>
  </si>
  <si>
    <t>ZAINAB KHALIFA</t>
  </si>
  <si>
    <t>MHD HUSSAM</t>
  </si>
  <si>
    <t>fatima balabaki</t>
  </si>
  <si>
    <t>Danea Al Saleh</t>
  </si>
  <si>
    <t>Rawan Noh</t>
  </si>
  <si>
    <t>Sameh</t>
  </si>
  <si>
    <t xml:space="preserve">tasnim abo alkhair </t>
  </si>
  <si>
    <t>NOHA ALKATEEB</t>
  </si>
  <si>
    <t>ESAM</t>
  </si>
  <si>
    <t>NOWAR KAHTAB</t>
  </si>
  <si>
    <t>KASSEM</t>
  </si>
  <si>
    <t>ammar</t>
  </si>
  <si>
    <t>ROUBA SHIEKH EKREM</t>
  </si>
  <si>
    <t>MHD EZAT</t>
  </si>
  <si>
    <t>EKRAM FARHOUD</t>
  </si>
  <si>
    <t>Dojana Mhesen</t>
  </si>
  <si>
    <t>Ahmed</t>
  </si>
  <si>
    <t>mariam albatsh</t>
  </si>
  <si>
    <t>mtanes</t>
  </si>
  <si>
    <t>DANA SLEK</t>
  </si>
  <si>
    <t>shorouk daruish</t>
  </si>
  <si>
    <t>momad dahd</t>
  </si>
  <si>
    <t>abd alghani</t>
  </si>
  <si>
    <t>Ola Saleh</t>
  </si>
  <si>
    <t>nour altaweel</t>
  </si>
  <si>
    <t>badeea</t>
  </si>
  <si>
    <t>anmar hashem</t>
  </si>
  <si>
    <t>faesal</t>
  </si>
  <si>
    <t>manar saad</t>
  </si>
  <si>
    <t>ghaidaa zaher eddin</t>
  </si>
  <si>
    <t>mahfouz</t>
  </si>
  <si>
    <t>AYA  ALRHOUNGE</t>
  </si>
  <si>
    <t>BASMA HAJ ALI</t>
  </si>
  <si>
    <t>ALAA EDDIN</t>
  </si>
  <si>
    <t>tahani abo ALHATAB</t>
  </si>
  <si>
    <t>RANIA ALHLLAK</t>
  </si>
  <si>
    <t>REGHAB NAGHOUZ</t>
  </si>
  <si>
    <t>reem  alothman</t>
  </si>
  <si>
    <t>SALWA ALARNOUS</t>
  </si>
  <si>
    <t>TAHA</t>
  </si>
  <si>
    <t>AZIZA ALKATEEB</t>
  </si>
  <si>
    <t>FATEMA REHAN</t>
  </si>
  <si>
    <t>Mahmoud</t>
  </si>
  <si>
    <t>SEHAM SNOUBAR</t>
  </si>
  <si>
    <t>sami</t>
  </si>
  <si>
    <t>Mohmad Kher</t>
  </si>
  <si>
    <t>ELHAM ZIEN</t>
  </si>
  <si>
    <t>AMAL ALKUEDIER</t>
  </si>
  <si>
    <t>ANSAM ALKABANE</t>
  </si>
  <si>
    <t>maria zanouba</t>
  </si>
  <si>
    <t>IBRAHEM</t>
  </si>
  <si>
    <t>mounira hinaidi</t>
  </si>
  <si>
    <t>jaled</t>
  </si>
  <si>
    <t>MAY SUHEONE</t>
  </si>
  <si>
    <t>NEBAL FANDE</t>
  </si>
  <si>
    <t>NOUR SHABAN</t>
  </si>
  <si>
    <t>hadea al osman</t>
  </si>
  <si>
    <t>Haya Hussein</t>
  </si>
  <si>
    <t>WAFAA SULTAN</t>
  </si>
  <si>
    <t>REYAAM ALJANDALI</t>
  </si>
  <si>
    <t>Fatima AlHaji</t>
  </si>
  <si>
    <t>Mohmmad</t>
  </si>
  <si>
    <t>JADAN</t>
  </si>
  <si>
    <t>ENAS ABO KASH</t>
  </si>
  <si>
    <t xml:space="preserve">doaa swedan </t>
  </si>
  <si>
    <t>drgham</t>
  </si>
  <si>
    <t>diana alharere</t>
  </si>
  <si>
    <t>abd alkareem</t>
  </si>
  <si>
    <t>ZIENAB BRDAN</t>
  </si>
  <si>
    <t>zainab hasan</t>
  </si>
  <si>
    <t>mojed</t>
  </si>
  <si>
    <t>karla alaajam</t>
  </si>
  <si>
    <t>MARAM REZK</t>
  </si>
  <si>
    <t>MALATH BAGHDADI</t>
  </si>
  <si>
    <t>MOUHMAD ATEF</t>
  </si>
  <si>
    <t>NOUR SAAD</t>
  </si>
  <si>
    <t>ASMHAN OMRAN</t>
  </si>
  <si>
    <t>Osyma Nafees</t>
  </si>
  <si>
    <t>Yasser</t>
  </si>
  <si>
    <t>ALAA MOUSA</t>
  </si>
  <si>
    <t>AMAL ALSHARANI</t>
  </si>
  <si>
    <t>Eman AlMadnle</t>
  </si>
  <si>
    <t>BATOUL JOHRA</t>
  </si>
  <si>
    <t>BUSHRA ALKDRO</t>
  </si>
  <si>
    <t>JASSEEM</t>
  </si>
  <si>
    <t>DINA ALJAT</t>
  </si>
  <si>
    <t>RAZAN HASAN</t>
  </si>
  <si>
    <t>RAHAF KAHALA</t>
  </si>
  <si>
    <t>ROUHIE</t>
  </si>
  <si>
    <t>rola said ahmad</t>
  </si>
  <si>
    <t>abd albaki</t>
  </si>
  <si>
    <t>REEM ALQADAH</t>
  </si>
  <si>
    <t>SARAH SHAHROUR</t>
  </si>
  <si>
    <t>ZAKI</t>
  </si>
  <si>
    <t>salam hamwi</t>
  </si>
  <si>
    <t>saed</t>
  </si>
  <si>
    <t>sawsan jouhara</t>
  </si>
  <si>
    <t>Safaa Al Kwedar</t>
  </si>
  <si>
    <t>Esmael</t>
  </si>
  <si>
    <t>ABEER ALNEMER</t>
  </si>
  <si>
    <t>Ola Al Masre</t>
  </si>
  <si>
    <t>Abd Al Hade</t>
  </si>
  <si>
    <t>LOUJEN ABSE</t>
  </si>
  <si>
    <t>MHD NABEIL</t>
  </si>
  <si>
    <t>Maream Al Shekh</t>
  </si>
  <si>
    <t>Maldaa Al Akhrs</t>
  </si>
  <si>
    <t>Eyad</t>
  </si>
  <si>
    <t>Merel Al Serafe</t>
  </si>
  <si>
    <t>Safoh</t>
  </si>
  <si>
    <t>nataly mahfoud</t>
  </si>
  <si>
    <t>asef</t>
  </si>
  <si>
    <t>HUDA ALMATER</t>
  </si>
  <si>
    <t>hanadi aljarekh</t>
  </si>
  <si>
    <t>AMAL JEBRIL</t>
  </si>
  <si>
    <t>AZIZ</t>
  </si>
  <si>
    <t>AMAL SULAIMAN</t>
  </si>
  <si>
    <t>BOTHINA ALHOMSE</t>
  </si>
  <si>
    <t>MHD GHAZE</t>
  </si>
  <si>
    <t>roba alkazhaali</t>
  </si>
  <si>
    <t>ganeem</t>
  </si>
  <si>
    <t>RANA ALKHATEB</t>
  </si>
  <si>
    <t>RANA MHLE</t>
  </si>
  <si>
    <t>RAWAN KARIM</t>
  </si>
  <si>
    <t>Rwaa Habshea</t>
  </si>
  <si>
    <t>Same</t>
  </si>
  <si>
    <t>Rouida Shakra</t>
  </si>
  <si>
    <t>Aboud</t>
  </si>
  <si>
    <t>SALAM ALJASSEM</t>
  </si>
  <si>
    <t>maram  alkhateb</t>
  </si>
  <si>
    <t>MAREIAM YOUNIES</t>
  </si>
  <si>
    <t>Mervat Al Boshe</t>
  </si>
  <si>
    <t>HEBA ALSAKRAN</t>
  </si>
  <si>
    <t xml:space="preserve">hiba  aklo </t>
  </si>
  <si>
    <t xml:space="preserve">mohammad jamal </t>
  </si>
  <si>
    <t>bour aldeen moazen</t>
  </si>
  <si>
    <t>mohamad sliman</t>
  </si>
  <si>
    <t>Saleh AlAli</t>
  </si>
  <si>
    <t>MAIS ALBDI</t>
  </si>
  <si>
    <t>MAALY KASEM</t>
  </si>
  <si>
    <t>MRSHD</t>
  </si>
  <si>
    <t>naden naema</t>
  </si>
  <si>
    <t>ryad</t>
  </si>
  <si>
    <t>ANWAR KTESH</t>
  </si>
  <si>
    <t>ZENAB ALKHALED</t>
  </si>
  <si>
    <t>MOHAMMD</t>
  </si>
  <si>
    <t>asmaa qwaidar</t>
  </si>
  <si>
    <t>abd alqader</t>
  </si>
  <si>
    <t>SUZAN MALIL</t>
  </si>
  <si>
    <t xml:space="preserve">shymaa alnaaem </t>
  </si>
  <si>
    <t xml:space="preserve">nawaaf </t>
  </si>
  <si>
    <t>marah daher</t>
  </si>
  <si>
    <t>afrra hamod</t>
  </si>
  <si>
    <t>LONA MALAS</t>
  </si>
  <si>
    <t>HEBA ABDEN</t>
  </si>
  <si>
    <t>AHMAD GHASAN</t>
  </si>
  <si>
    <t>MARIAM ALHALBI</t>
  </si>
  <si>
    <t>katren  hlalah</t>
  </si>
  <si>
    <t>ileas</t>
  </si>
  <si>
    <t>DOUAA MORAD</t>
  </si>
  <si>
    <t>jamel</t>
  </si>
  <si>
    <t>Rim Naassan</t>
  </si>
  <si>
    <t>Rasha Esmail</t>
  </si>
  <si>
    <t>RAWAA GHANAM</t>
  </si>
  <si>
    <t>FIESAL</t>
  </si>
  <si>
    <t>rama safade</t>
  </si>
  <si>
    <t>zouhir</t>
  </si>
  <si>
    <t>Heba Dabol</t>
  </si>
  <si>
    <t>Haetham</t>
  </si>
  <si>
    <t>SHAMES MNAWE</t>
  </si>
  <si>
    <t>marwa yakoob</t>
  </si>
  <si>
    <t>AHLAM SALEH</t>
  </si>
  <si>
    <t>hanady  abd alsalam</t>
  </si>
  <si>
    <t>moeen</t>
  </si>
  <si>
    <t>amal adham</t>
  </si>
  <si>
    <t>Rahaf Farrouj</t>
  </si>
  <si>
    <t>Haseeb</t>
  </si>
  <si>
    <t>hanea alhdhd</t>
  </si>
  <si>
    <t>mhd saaed</t>
  </si>
  <si>
    <t>HAMIEDA HELAL</t>
  </si>
  <si>
    <t>maryam shams alden</t>
  </si>
  <si>
    <t>FATEN ALKHALIEFA</t>
  </si>
  <si>
    <t>ALEWE</t>
  </si>
  <si>
    <t>NOOR ZIENO</t>
  </si>
  <si>
    <t>ghada farj</t>
  </si>
  <si>
    <t>jadalla</t>
  </si>
  <si>
    <t>LAYALE ALKAK</t>
  </si>
  <si>
    <t>Shaza Ghandour</t>
  </si>
  <si>
    <t>BARAA HAMOUD</t>
  </si>
  <si>
    <t>ESRAA TOUTANI</t>
  </si>
  <si>
    <t>AYAAT ALADONE</t>
  </si>
  <si>
    <t xml:space="preserve">enas  al bawab </t>
  </si>
  <si>
    <t>MOATAZ</t>
  </si>
  <si>
    <t>hamed</t>
  </si>
  <si>
    <t>essam</t>
  </si>
  <si>
    <t>Nour Al  Houda Al smade</t>
  </si>
  <si>
    <t>Hesham</t>
  </si>
  <si>
    <t>hiba  al ayobe</t>
  </si>
  <si>
    <t xml:space="preserve">salah aldin </t>
  </si>
  <si>
    <t>EMAN ALSHIKH AYOUB</t>
  </si>
  <si>
    <t>BAYAN ABOUD</t>
  </si>
  <si>
    <t>SALAM ALHAJ</t>
  </si>
  <si>
    <t>samar malkat</t>
  </si>
  <si>
    <t>taj alden</t>
  </si>
  <si>
    <t>LOBABA ALHAJ HASAN</t>
  </si>
  <si>
    <t>Lena Hasen</t>
  </si>
  <si>
    <t>Nasreen Al Swaf</t>
  </si>
  <si>
    <t>Momad Shaker</t>
  </si>
  <si>
    <t>Nour Al Khalik</t>
  </si>
  <si>
    <t>Mohmad Hasan</t>
  </si>
  <si>
    <t>walaa lababidi</t>
  </si>
  <si>
    <t>mohamad radwan</t>
  </si>
  <si>
    <t>dema rezek</t>
  </si>
  <si>
    <t>nabeeh</t>
  </si>
  <si>
    <t>fadia algheda</t>
  </si>
  <si>
    <t>modhat</t>
  </si>
  <si>
    <t>RANIEN ALHLEBE</t>
  </si>
  <si>
    <t>NOUR ALHELWANI</t>
  </si>
  <si>
    <t>SHAREEF</t>
  </si>
  <si>
    <t>KATREEN RASHEED ALSHAARANI</t>
  </si>
  <si>
    <t>MOUNEER</t>
  </si>
  <si>
    <t>MHD ADEB</t>
  </si>
  <si>
    <t>RAGHAD ALTOHFA</t>
  </si>
  <si>
    <t>Reem Mzawi</t>
  </si>
  <si>
    <t>SUHA ZAIEN ALABDIEN</t>
  </si>
  <si>
    <t>YASER</t>
  </si>
  <si>
    <t>FARAH FATOM</t>
  </si>
  <si>
    <t>NEDAAL</t>
  </si>
  <si>
    <t>HADEL KSHEK</t>
  </si>
  <si>
    <t>Souzan Hasan</t>
  </si>
  <si>
    <t>aleaa khshene</t>
  </si>
  <si>
    <t>ghaidaa hassoun</t>
  </si>
  <si>
    <t>lames abo rafee</t>
  </si>
  <si>
    <t>manal alqadi</t>
  </si>
  <si>
    <t>Nada Maen</t>
  </si>
  <si>
    <t>Saleh</t>
  </si>
  <si>
    <t>HAIFAA ALHALABI</t>
  </si>
  <si>
    <t>ayaat zarzour</t>
  </si>
  <si>
    <t>RANEEM ALTAKHEEN</t>
  </si>
  <si>
    <t>samah sharbek</t>
  </si>
  <si>
    <t>huda abd aljawad</t>
  </si>
  <si>
    <t>hind sarhan</t>
  </si>
  <si>
    <t>Taemaa Mahmoud</t>
  </si>
  <si>
    <t>Sami</t>
  </si>
  <si>
    <t>Hanan Hamad</t>
  </si>
  <si>
    <t>Diala Andraws</t>
  </si>
  <si>
    <t>George</t>
  </si>
  <si>
    <t>RAMA KAHLOUS</t>
  </si>
  <si>
    <t>rana olbaa</t>
  </si>
  <si>
    <t>shahen</t>
  </si>
  <si>
    <t>REHAM SHADOUD</t>
  </si>
  <si>
    <t>soha abou hala</t>
  </si>
  <si>
    <t>nayef</t>
  </si>
  <si>
    <t>Alea Mohmad Ali</t>
  </si>
  <si>
    <t>AHMAD BILAL</t>
  </si>
  <si>
    <t>kamel</t>
  </si>
  <si>
    <t>MAY RAZMA</t>
  </si>
  <si>
    <t>HAMDO</t>
  </si>
  <si>
    <t>SAMAHER HAMADA</t>
  </si>
  <si>
    <t xml:space="preserve">hajardarwesh </t>
  </si>
  <si>
    <t>hmad</t>
  </si>
  <si>
    <t>asma tarabeh</t>
  </si>
  <si>
    <t>sara hounede</t>
  </si>
  <si>
    <t>FAEK</t>
  </si>
  <si>
    <t>الفصل الثاني من العام الدراسي 2021-2022</t>
  </si>
  <si>
    <t>يجب أن تقوم بملئ الحقول بالمعلومات المطلوبة بشكل صحيح</t>
  </si>
  <si>
    <t>في حال وجود أي خطأ في البيانات يمكنك التعديل من هنا</t>
  </si>
  <si>
    <t>إلى المصرف التسليف الشعبي</t>
  </si>
  <si>
    <t>الفصل الأول 2022-2023</t>
  </si>
  <si>
    <t xml:space="preserve">صلاح الدين </t>
  </si>
  <si>
    <t>ندي</t>
  </si>
  <si>
    <t>F30</t>
  </si>
  <si>
    <t>marwa alamarin</t>
  </si>
  <si>
    <t>nawa</t>
  </si>
  <si>
    <t>qalet jandal</t>
  </si>
  <si>
    <t>rola alseofe</t>
  </si>
  <si>
    <t>RAJAA BORHA</t>
  </si>
  <si>
    <t>hala maezo</t>
  </si>
  <si>
    <t>khalil</t>
  </si>
  <si>
    <t>wahida</t>
  </si>
  <si>
    <t>haneen horia</t>
  </si>
  <si>
    <t xml:space="preserve">داعل </t>
  </si>
  <si>
    <t>rama alshhadat</t>
  </si>
  <si>
    <t>daael</t>
  </si>
  <si>
    <t>رشا الحاج</t>
  </si>
  <si>
    <t>ROUAAKHATTAB</t>
  </si>
  <si>
    <t>SEBA ABAAS</t>
  </si>
  <si>
    <t>OLA</t>
  </si>
  <si>
    <t>ABEER ALZAWRE</t>
  </si>
  <si>
    <t>الرمادي</t>
  </si>
  <si>
    <t>AFRAA MASOUD</t>
  </si>
  <si>
    <t>fardous</t>
  </si>
  <si>
    <t>zaidan</t>
  </si>
  <si>
    <t>MOMENAT KOKSH</t>
  </si>
  <si>
    <t>MARLA ALTREK</t>
  </si>
  <si>
    <t>نورية</t>
  </si>
  <si>
    <t>MARWA SAADEDDIN</t>
  </si>
  <si>
    <t>FATHI</t>
  </si>
  <si>
    <t>NESRIN HASAN</t>
  </si>
  <si>
    <t>محمد راتب</t>
  </si>
  <si>
    <t>اسيمة</t>
  </si>
  <si>
    <t>YARA HODYFA</t>
  </si>
  <si>
    <t>RAMZY</t>
  </si>
  <si>
    <t>ALKAFAR</t>
  </si>
  <si>
    <t>yara saloum</t>
  </si>
  <si>
    <t>mourk</t>
  </si>
  <si>
    <t>Aya Al sakal</t>
  </si>
  <si>
    <t>1kamar</t>
  </si>
  <si>
    <t>منى عماد</t>
  </si>
  <si>
    <t>متان</t>
  </si>
  <si>
    <t>MONA EMAD</t>
  </si>
  <si>
    <t>GHAleb</t>
  </si>
  <si>
    <t>YOSRA</t>
  </si>
  <si>
    <t>MATAN</t>
  </si>
  <si>
    <t>AHLAM HAMOUDA</t>
  </si>
  <si>
    <t>تل</t>
  </si>
  <si>
    <t>AYA NABLSE</t>
  </si>
  <si>
    <t>MOHAB</t>
  </si>
  <si>
    <t>ZUBIDA</t>
  </si>
  <si>
    <t>khloud mohtade</t>
  </si>
  <si>
    <t>RANIA ALDEHNEH</t>
  </si>
  <si>
    <t>MOSALAM</t>
  </si>
  <si>
    <t>rokaia alqatan</t>
  </si>
  <si>
    <t>sameer</t>
  </si>
  <si>
    <t>رهف فروج</t>
  </si>
  <si>
    <t>zainab saada</t>
  </si>
  <si>
    <t>esmail</t>
  </si>
  <si>
    <t>jayrood</t>
  </si>
  <si>
    <t>كاترين هلاله</t>
  </si>
  <si>
    <t>KRESTEN DAIBES</t>
  </si>
  <si>
    <t>MISHIL</t>
  </si>
  <si>
    <t>NILI</t>
  </si>
  <si>
    <t>MONA EZZEDDEN</t>
  </si>
  <si>
    <t>BASHIR</t>
  </si>
  <si>
    <t>HAFER TAHTA</t>
  </si>
  <si>
    <t>يمنى عياش</t>
  </si>
  <si>
    <t>راس المعره</t>
  </si>
  <si>
    <t>Ahlam fead</t>
  </si>
  <si>
    <t>Aked</t>
  </si>
  <si>
    <t>Helala</t>
  </si>
  <si>
    <t>ESRAA ALKILANY</t>
  </si>
  <si>
    <t>HUSEN</t>
  </si>
  <si>
    <t>ESRAA HLAL</t>
  </si>
  <si>
    <t>Alaa AlMazlom</t>
  </si>
  <si>
    <t>AbdAlwahab</t>
  </si>
  <si>
    <t>Altal</t>
  </si>
  <si>
    <t>ايه اسماعيل</t>
  </si>
  <si>
    <t>AYA ESMAEL</t>
  </si>
  <si>
    <t>SWZAN</t>
  </si>
  <si>
    <t>DALIA REDWAN</t>
  </si>
  <si>
    <t>DANIA BATHESH</t>
  </si>
  <si>
    <t>DOAA  KABLAN</t>
  </si>
  <si>
    <t>BAREA</t>
  </si>
  <si>
    <t>THABET</t>
  </si>
  <si>
    <t>rasha ghirra</t>
  </si>
  <si>
    <t>mohammad fakhre</t>
  </si>
  <si>
    <t>jaeroud</t>
  </si>
  <si>
    <t>RANA SBH</t>
  </si>
  <si>
    <t>ALEEPO</t>
  </si>
  <si>
    <t>rana saleh alabda</t>
  </si>
  <si>
    <t>mayyada</t>
  </si>
  <si>
    <t>SARHA SHAMOUT</t>
  </si>
  <si>
    <t>MHD SAMER</t>
  </si>
  <si>
    <t>ساره صالح</t>
  </si>
  <si>
    <t>اللاذقيه</t>
  </si>
  <si>
    <t>SARA SALEH</t>
  </si>
  <si>
    <t>LATAAKIA</t>
  </si>
  <si>
    <t xml:space="preserve">samar ghoson </t>
  </si>
  <si>
    <t>lyla</t>
  </si>
  <si>
    <t>bani esa</t>
  </si>
  <si>
    <t xml:space="preserve">مزرعة النفور </t>
  </si>
  <si>
    <t>صهيا</t>
  </si>
  <si>
    <t>SANAA ALMOHAMMED</t>
  </si>
  <si>
    <t>ROZAH</t>
  </si>
  <si>
    <t>علياء  خشيني</t>
  </si>
  <si>
    <t>QAMAR ALDNAF</t>
  </si>
  <si>
    <t>SHREFA</t>
  </si>
  <si>
    <t>KAMAR ALKELANE</t>
  </si>
  <si>
    <t>LTEFA</t>
  </si>
  <si>
    <t>mahmoud toma halbi</t>
  </si>
  <si>
    <t>almoera</t>
  </si>
  <si>
    <t>rawda</t>
  </si>
  <si>
    <t>areej alsawadi</t>
  </si>
  <si>
    <t>yassen</t>
  </si>
  <si>
    <t>Entsar</t>
  </si>
  <si>
    <t>abd ajlalil</t>
  </si>
  <si>
    <t>EMAN NABLSI</t>
  </si>
  <si>
    <t>MHD KHALIED</t>
  </si>
  <si>
    <t>NEMHA</t>
  </si>
  <si>
    <t>taghreed barqa</t>
  </si>
  <si>
    <t>nasria</t>
  </si>
  <si>
    <t>THREAA ABO OUDHA</t>
  </si>
  <si>
    <t>Douaa Ekhwan</t>
  </si>
  <si>
    <t>Jerod</t>
  </si>
  <si>
    <t>Rajaa Kadah</t>
  </si>
  <si>
    <t>Khadega</t>
  </si>
  <si>
    <t>Tal</t>
  </si>
  <si>
    <t>rasha alzgheb</t>
  </si>
  <si>
    <t>raghad</t>
  </si>
  <si>
    <t>FAYEQ</t>
  </si>
  <si>
    <t>RAWAN MRESH</t>
  </si>
  <si>
    <t>MHD MOMTAZ</t>
  </si>
  <si>
    <t>mhd ghassan</t>
  </si>
  <si>
    <t>سهام ميرة</t>
  </si>
  <si>
    <t>OLA MAZLOUM</t>
  </si>
  <si>
    <t>fatima shela</t>
  </si>
  <si>
    <t>naaem</t>
  </si>
  <si>
    <t>MARAH ALJBAEE</t>
  </si>
  <si>
    <t>Maryan Alshemale</t>
  </si>
  <si>
    <t>MAREIAM BRGHLA</t>
  </si>
  <si>
    <t>miryana mallak</t>
  </si>
  <si>
    <t>ghai</t>
  </si>
  <si>
    <t>NESRIEN SHRSHAR</t>
  </si>
  <si>
    <t>هبه خير</t>
  </si>
  <si>
    <t>HADEEL HASAN</t>
  </si>
  <si>
    <t>Roheba</t>
  </si>
  <si>
    <t>haya</t>
  </si>
  <si>
    <t>mahr</t>
  </si>
  <si>
    <t>kabb</t>
  </si>
  <si>
    <t>يسرى ابومغضب</t>
  </si>
  <si>
    <t>فاطمه صرصر</t>
  </si>
  <si>
    <t>الصنوبر</t>
  </si>
  <si>
    <t>NOOR ABTK</t>
  </si>
  <si>
    <t>ALSANWBAR</t>
  </si>
  <si>
    <t xml:space="preserve">مومنات </t>
  </si>
  <si>
    <t>جامعة دمشق</t>
  </si>
  <si>
    <t>MARY ALZAEIM</t>
  </si>
  <si>
    <t>MOKHLES</t>
  </si>
  <si>
    <t>SOHELA</t>
  </si>
  <si>
    <t>عزام</t>
  </si>
  <si>
    <t>AZZAM</t>
  </si>
  <si>
    <t>ابتسام الحصوة</t>
  </si>
  <si>
    <t xml:space="preserve">سعن القبلي </t>
  </si>
  <si>
    <t>AREJ JARDE</t>
  </si>
  <si>
    <t>ESRAA ALOBIED</t>
  </si>
  <si>
    <t>ASMAA KHDYRA</t>
  </si>
  <si>
    <t>JAMAL ALDEEN</t>
  </si>
  <si>
    <t>FAYDA</t>
  </si>
  <si>
    <t>amany kabbani</t>
  </si>
  <si>
    <t>raed</t>
  </si>
  <si>
    <t>rozena</t>
  </si>
  <si>
    <t>وضحة</t>
  </si>
  <si>
    <t>amal alrefaaee</t>
  </si>
  <si>
    <t>raas almouarra</t>
  </si>
  <si>
    <t>omaima a;khateeb</t>
  </si>
  <si>
    <t>FAYZ</t>
  </si>
  <si>
    <t>FAYZAH</t>
  </si>
  <si>
    <t>BANA MOHAMMAD</t>
  </si>
  <si>
    <t>BARAA ABDALAZEZ</t>
  </si>
  <si>
    <t>MOHAMMAD RASHED</t>
  </si>
  <si>
    <t>MZAYYAN</t>
  </si>
  <si>
    <t>QAFAR BATNA</t>
  </si>
  <si>
    <t>Hasnaa Altarah</t>
  </si>
  <si>
    <t>Safe</t>
  </si>
  <si>
    <t>Mohmad Johar</t>
  </si>
  <si>
    <t>Babla</t>
  </si>
  <si>
    <t>دالين الاسود</t>
  </si>
  <si>
    <t>Dena Ali</t>
  </si>
  <si>
    <t>Fahad</t>
  </si>
  <si>
    <t>Rabo</t>
  </si>
  <si>
    <t>ROUA SHAMHAL</t>
  </si>
  <si>
    <t>rama aabdeen</t>
  </si>
  <si>
    <t>RATWHA ALSAEE</t>
  </si>
  <si>
    <t>SFWAN</t>
  </si>
  <si>
    <t>RASHA ABO ASSY</t>
  </si>
  <si>
    <t>ATTALLAH</t>
  </si>
  <si>
    <t>ALSWAYDAA</t>
  </si>
  <si>
    <t>RAGHAD HAMAME</t>
  </si>
  <si>
    <t xml:space="preserve">REEM ALHAMAD </t>
  </si>
  <si>
    <t>DEREZZOUR</t>
  </si>
  <si>
    <t>reem</t>
  </si>
  <si>
    <t>REMA DAIOUB</t>
  </si>
  <si>
    <t>ADIEB</t>
  </si>
  <si>
    <t>ام الزيتون</t>
  </si>
  <si>
    <t>silvana korbaj</t>
  </si>
  <si>
    <t>السوسداء</t>
  </si>
  <si>
    <t>AISHA ALGHAWE</t>
  </si>
  <si>
    <t>ghalia haqem</t>
  </si>
  <si>
    <t>Ghoson Farhod</t>
  </si>
  <si>
    <t>GHOFRAN AL HAJ</t>
  </si>
  <si>
    <t>ABD AL AZIZ</t>
  </si>
  <si>
    <t>Gedaa Altahan</t>
  </si>
  <si>
    <t>Fehaa</t>
  </si>
  <si>
    <t>AlTal</t>
  </si>
  <si>
    <t>البصيرة</t>
  </si>
  <si>
    <t>Faema Khalf</t>
  </si>
  <si>
    <t>Waled</t>
  </si>
  <si>
    <t>Gazea</t>
  </si>
  <si>
    <t>Albasera</t>
  </si>
  <si>
    <t>FEDA ALASHKER</t>
  </si>
  <si>
    <t>KARLA SALIK</t>
  </si>
  <si>
    <t>عالقين</t>
  </si>
  <si>
    <t>LAMIES ALFARES</t>
  </si>
  <si>
    <t>madlen zhralden</t>
  </si>
  <si>
    <t>nzar</t>
  </si>
  <si>
    <t>aman</t>
  </si>
  <si>
    <t>MARY ALAHMAR</t>
  </si>
  <si>
    <t>MTANEWS</t>
  </si>
  <si>
    <t>MARAH ALI</t>
  </si>
  <si>
    <t xml:space="preserve">المجوي </t>
  </si>
  <si>
    <t>MANAL RAZOUK</t>
  </si>
  <si>
    <t>Marba</t>
  </si>
  <si>
    <t>mirna aldemashky</t>
  </si>
  <si>
    <t>nada alharaqi</t>
  </si>
  <si>
    <t>nada almasry</t>
  </si>
  <si>
    <t>hijazy</t>
  </si>
  <si>
    <t>aldmaer</t>
  </si>
  <si>
    <t>NHSREEN SHALDAH</t>
  </si>
  <si>
    <t>SAMHRA</t>
  </si>
  <si>
    <t>DANASCUS</t>
  </si>
  <si>
    <t>NOUR ALHALAK</t>
  </si>
  <si>
    <t>nour alhuda fayoumi</t>
  </si>
  <si>
    <t>الذنيبة</t>
  </si>
  <si>
    <t>nour haedar</t>
  </si>
  <si>
    <t>alzanebah</t>
  </si>
  <si>
    <t>هلا بطحة</t>
  </si>
  <si>
    <t>HALA BATHA</t>
  </si>
  <si>
    <t>ADHAM</t>
  </si>
  <si>
    <t>RWAEDA</t>
  </si>
  <si>
    <t>WAFAA ALDRAKH</t>
  </si>
  <si>
    <t>yasmeen abd rabo</t>
  </si>
  <si>
    <t>mohammad maher</t>
  </si>
  <si>
    <t>alqweit</t>
  </si>
  <si>
    <t>alaa almosawi</t>
  </si>
  <si>
    <t>AYA DAOUD</t>
  </si>
  <si>
    <t>SMAHER</t>
  </si>
  <si>
    <t>BOUSHRA MAHFOD</t>
  </si>
  <si>
    <t>MADEHA</t>
  </si>
  <si>
    <t>jamyla alkadryy</t>
  </si>
  <si>
    <t>RAMA ATHEESH</t>
  </si>
  <si>
    <t>خان دنون</t>
  </si>
  <si>
    <t>razan essa</t>
  </si>
  <si>
    <t>aeda</t>
  </si>
  <si>
    <t>khan danoun</t>
  </si>
  <si>
    <t xml:space="preserve">منال </t>
  </si>
  <si>
    <t>ABEER HAMAME</t>
  </si>
  <si>
    <t>AHMAD RATEB</t>
  </si>
  <si>
    <t>ABEER SHAHOUD</t>
  </si>
  <si>
    <t>مجادل</t>
  </si>
  <si>
    <t>MARAM AMASHA</t>
  </si>
  <si>
    <t>MONA MASHTA</t>
  </si>
  <si>
    <t>Hajar Abdullah</t>
  </si>
  <si>
    <t>Lamis</t>
  </si>
  <si>
    <t>Heba AlEkawe</t>
  </si>
  <si>
    <t>Ean Tarma</t>
  </si>
  <si>
    <t>HADEEL ALNAASAN</t>
  </si>
  <si>
    <t>Hanaa Haenon</t>
  </si>
  <si>
    <t>MAHA nasralden</t>
  </si>
  <si>
    <t>Samiha</t>
  </si>
  <si>
    <t>ESRAA AYSAT</t>
  </si>
  <si>
    <t>Faten Atmat</t>
  </si>
  <si>
    <t>Lemea</t>
  </si>
  <si>
    <t>Harfa</t>
  </si>
  <si>
    <t>FATEN KHAZAAEL</t>
  </si>
  <si>
    <t>ALSAFA</t>
  </si>
  <si>
    <t>lina alsaleh</t>
  </si>
  <si>
    <t>suad</t>
  </si>
  <si>
    <t>damascus suburub</t>
  </si>
  <si>
    <t>عينو</t>
  </si>
  <si>
    <t>NOMAN</t>
  </si>
  <si>
    <t>NOURA SUKARIA</t>
  </si>
  <si>
    <t>NOURA KERWAN</t>
  </si>
  <si>
    <t>HUDA SADEK</t>
  </si>
  <si>
    <t>FAYSSAL</t>
  </si>
  <si>
    <t>YASMIN ALSHIK</t>
  </si>
  <si>
    <t>FATMA</t>
  </si>
  <si>
    <t>HANEN ZAKRIA</t>
  </si>
  <si>
    <t>KANAAN</t>
  </si>
  <si>
    <t>Naden Al hamwi</t>
  </si>
  <si>
    <t>ابتسام المحمدالحسين</t>
  </si>
  <si>
    <t>معربة</t>
  </si>
  <si>
    <t>Yesra Al Amer</t>
  </si>
  <si>
    <t>Atfa</t>
  </si>
  <si>
    <t>اناس قطاع النعل</t>
  </si>
  <si>
    <t>Haya Ebo</t>
  </si>
  <si>
    <t>Mohmad Matez</t>
  </si>
  <si>
    <t>Hayam</t>
  </si>
  <si>
    <t>ايمان الملاح</t>
  </si>
  <si>
    <t>HIBAA ABASS</t>
  </si>
  <si>
    <t>HOUSAM</t>
  </si>
  <si>
    <t>AMMERA</t>
  </si>
  <si>
    <t>ايمان و يحا</t>
  </si>
  <si>
    <t>HIBA ALMANSE</t>
  </si>
  <si>
    <t>AHMAD SAIED</t>
  </si>
  <si>
    <t>SHAHIERA</t>
  </si>
  <si>
    <t>آلاء الجهماني</t>
  </si>
  <si>
    <t>NAWAL MUSTAFA</t>
  </si>
  <si>
    <t>SADAA</t>
  </si>
  <si>
    <t>آيه نوح</t>
  </si>
  <si>
    <t>NRMEN  BALOL</t>
  </si>
  <si>
    <t>أسماء المنجد</t>
  </si>
  <si>
    <t>عبلة</t>
  </si>
  <si>
    <t>NOUR RKHIES</t>
  </si>
  <si>
    <t>أماني المدني</t>
  </si>
  <si>
    <t>NOUR BONYAN</t>
  </si>
  <si>
    <t>أميرة</t>
  </si>
  <si>
    <t>ثناء جديد</t>
  </si>
  <si>
    <t>MONA SHAKER</t>
  </si>
  <si>
    <t>NOSAEBA</t>
  </si>
  <si>
    <t>جانيت الجلاد</t>
  </si>
  <si>
    <t>mona almasry</t>
  </si>
  <si>
    <t>bader</t>
  </si>
  <si>
    <t>baqqen</t>
  </si>
  <si>
    <t>الدوره</t>
  </si>
  <si>
    <t>جين عبد العزيز</t>
  </si>
  <si>
    <t>ابو زيد</t>
  </si>
  <si>
    <t>كلشاه</t>
  </si>
  <si>
    <t>malika zaedan</t>
  </si>
  <si>
    <t>dier maqran</t>
  </si>
  <si>
    <t>دانيا الخياط</t>
  </si>
  <si>
    <t>عقيربات</t>
  </si>
  <si>
    <t>marah alhousen</t>
  </si>
  <si>
    <t>majdouleen</t>
  </si>
  <si>
    <t>ukerbat</t>
  </si>
  <si>
    <t>دانيا العسلي</t>
  </si>
  <si>
    <t>mohammad abbas</t>
  </si>
  <si>
    <t>alsouq</t>
  </si>
  <si>
    <t>دعاء بقله</t>
  </si>
  <si>
    <t>MOHAMMAD EDREES</t>
  </si>
  <si>
    <t>ديما العقر</t>
  </si>
  <si>
    <t>Leen AlKasbate</t>
  </si>
  <si>
    <t>رؤى الحميدات</t>
  </si>
  <si>
    <t>GHALIA  ALJFAN</t>
  </si>
  <si>
    <t>SALAH ALDIEN</t>
  </si>
  <si>
    <t>راما الدياب</t>
  </si>
  <si>
    <t>LAILA DALAL</t>
  </si>
  <si>
    <t>ربا بدران</t>
  </si>
  <si>
    <t>LAMA ALKHATEEB</t>
  </si>
  <si>
    <t>رنا البهلول</t>
  </si>
  <si>
    <t>صفية</t>
  </si>
  <si>
    <t>FATIMA YOUSIEF</t>
  </si>
  <si>
    <t>رهام جمعه</t>
  </si>
  <si>
    <t>Fatema Al Dalate</t>
  </si>
  <si>
    <t>Wafeka</t>
  </si>
  <si>
    <t>زينب عبدالرحمن</t>
  </si>
  <si>
    <t>afraa kafa</t>
  </si>
  <si>
    <t>nateja</t>
  </si>
  <si>
    <t>سامية السعدي</t>
  </si>
  <si>
    <t>abeer qaesar</t>
  </si>
  <si>
    <t>abd alfattah</t>
  </si>
  <si>
    <t>سماره باشا</t>
  </si>
  <si>
    <t>غانا</t>
  </si>
  <si>
    <t>SAWSAN SAGAWE</t>
  </si>
  <si>
    <t>MOHAMAD FAROOA</t>
  </si>
  <si>
    <t>DAMASCAUS</t>
  </si>
  <si>
    <t>سوسن سخاوي</t>
  </si>
  <si>
    <t>عوج</t>
  </si>
  <si>
    <t>SAMARA BASHA</t>
  </si>
  <si>
    <t>GHANA</t>
  </si>
  <si>
    <t>شاديه الصيداوي</t>
  </si>
  <si>
    <t>SAMAH SHABAN</t>
  </si>
  <si>
    <t>MOHAIMEN</t>
  </si>
  <si>
    <t>عبير حريدين</t>
  </si>
  <si>
    <t>SANDRA BOFA</t>
  </si>
  <si>
    <t>عبير قيسر</t>
  </si>
  <si>
    <t>SAMIA ALSAADI</t>
  </si>
  <si>
    <t>عدله زمزم</t>
  </si>
  <si>
    <t>مارلين</t>
  </si>
  <si>
    <t>zaenab mona</t>
  </si>
  <si>
    <t>lattaqia</t>
  </si>
  <si>
    <t>علا جوهره</t>
  </si>
  <si>
    <t>zenab aleed</t>
  </si>
  <si>
    <t>gohaina</t>
  </si>
  <si>
    <t>علا دحله</t>
  </si>
  <si>
    <t>zaenab alsaeed ahmad</t>
  </si>
  <si>
    <t>abd aklbaset</t>
  </si>
  <si>
    <t>علا محضر</t>
  </si>
  <si>
    <t>RIMA FADLOUN</t>
  </si>
  <si>
    <t>غالية الجفان</t>
  </si>
  <si>
    <t>roaa alhmaedat</t>
  </si>
  <si>
    <t>manhal</t>
  </si>
  <si>
    <t>فاطمه قباقيبي</t>
  </si>
  <si>
    <t>RANA BARAKAT</t>
  </si>
  <si>
    <t>فوزية البحش</t>
  </si>
  <si>
    <t>RAGHDA SMNDER</t>
  </si>
  <si>
    <t>RAGHEBA</t>
  </si>
  <si>
    <t>قمر الدباس</t>
  </si>
  <si>
    <t>RAGHAD  AWDA</t>
  </si>
  <si>
    <t>كلمات الفشتكي</t>
  </si>
  <si>
    <t>اليمن</t>
  </si>
  <si>
    <t>RASHA HAJAJ</t>
  </si>
  <si>
    <t>لورين جمعه</t>
  </si>
  <si>
    <t>RANIA HAWA</t>
  </si>
  <si>
    <t>ليلى دلال</t>
  </si>
  <si>
    <t>قتحي</t>
  </si>
  <si>
    <t>rama aldeab</t>
  </si>
  <si>
    <t>kafar altoun</t>
  </si>
  <si>
    <t>مرح حجازي</t>
  </si>
  <si>
    <t>dalia aboud</t>
  </si>
  <si>
    <t>eifon</t>
  </si>
  <si>
    <t>منال حداد</t>
  </si>
  <si>
    <t>johaina ghaiba</t>
  </si>
  <si>
    <t>faiza</t>
  </si>
  <si>
    <t>منى المصري</t>
  </si>
  <si>
    <t>janet aljalad</t>
  </si>
  <si>
    <t>joria</t>
  </si>
  <si>
    <t>منى شاكر</t>
  </si>
  <si>
    <t>snaa gded</t>
  </si>
  <si>
    <t>zaref</t>
  </si>
  <si>
    <t>nahedq</t>
  </si>
  <si>
    <t>منيره مغربي</t>
  </si>
  <si>
    <t>TAGHREED YASSIN</t>
  </si>
  <si>
    <t>ميديا القاري</t>
  </si>
  <si>
    <t>محمدصالح</t>
  </si>
  <si>
    <t>Boshra Nofal</t>
  </si>
  <si>
    <t>Ramea</t>
  </si>
  <si>
    <t>ميرفت زرزور</t>
  </si>
  <si>
    <t>Boshra Shhada</t>
  </si>
  <si>
    <t>Esmil</t>
  </si>
  <si>
    <t>نجلاء العثمان</t>
  </si>
  <si>
    <t>Batoul Kaboul</t>
  </si>
  <si>
    <t>Baseem</t>
  </si>
  <si>
    <t>Ikhlas</t>
  </si>
  <si>
    <t>Jubata Alkhashab</t>
  </si>
  <si>
    <t>نعيمه ابوهلال</t>
  </si>
  <si>
    <t>AYYAT ABO ALEL</t>
  </si>
  <si>
    <t>نوال مصطفى</t>
  </si>
  <si>
    <t>ALAA ALJAHMANI</t>
  </si>
  <si>
    <t>QASIM</t>
  </si>
  <si>
    <t>WAZIRA</t>
  </si>
  <si>
    <t>القطيفه</t>
  </si>
  <si>
    <t>نور رخيص</t>
  </si>
  <si>
    <t>asmaa almonjjed</t>
  </si>
  <si>
    <t>ablh</t>
  </si>
  <si>
    <t>نورالهدى عواد</t>
  </si>
  <si>
    <t>ahlam alrashi</t>
  </si>
  <si>
    <t>bnkasi</t>
  </si>
  <si>
    <t>نوره علي</t>
  </si>
  <si>
    <t>EMAN AHMAD ALI</t>
  </si>
  <si>
    <t>AMIENHA</t>
  </si>
  <si>
    <t>وصال الرعد</t>
  </si>
  <si>
    <t>جديده</t>
  </si>
  <si>
    <t>AMAL ISMAIL</t>
  </si>
  <si>
    <t>وفاء حماده</t>
  </si>
  <si>
    <t>allaa asaad</t>
  </si>
  <si>
    <t>sumaia</t>
  </si>
  <si>
    <t>alsanamin</t>
  </si>
  <si>
    <t>ياسمين وسوف</t>
  </si>
  <si>
    <t>جبر</t>
  </si>
  <si>
    <t>ebtehal algomaa</t>
  </si>
  <si>
    <t>reda</t>
  </si>
  <si>
    <t>alrabwa</t>
  </si>
  <si>
    <t>زيده</t>
  </si>
  <si>
    <t>دعاء شيخاني</t>
  </si>
  <si>
    <t>شيخو</t>
  </si>
  <si>
    <t>MADLEEN IBRAHEEM</t>
  </si>
  <si>
    <t>TAKI</t>
  </si>
  <si>
    <t>LATEFA</t>
  </si>
  <si>
    <t>عبير كوانيني</t>
  </si>
  <si>
    <t>معينه</t>
  </si>
  <si>
    <t>MHD SADEK</t>
  </si>
  <si>
    <t>DOAA BAKLA</t>
  </si>
  <si>
    <t>مناهل العاني</t>
  </si>
  <si>
    <t>مها بدوي</t>
  </si>
  <si>
    <t>هيا</t>
  </si>
  <si>
    <t>TAGHRED ABO FAGHR</t>
  </si>
  <si>
    <t>ياسمين العثمان</t>
  </si>
  <si>
    <t>رشدة</t>
  </si>
  <si>
    <t>وجه الحجر</t>
  </si>
  <si>
    <t>AREJ  ALALI</t>
  </si>
  <si>
    <t>فصول الانقطاع</t>
  </si>
  <si>
    <t>ف1 2022-2023</t>
  </si>
  <si>
    <t>ف2 2022-2023</t>
  </si>
  <si>
    <t>الفصل الثاني 2022-2023</t>
  </si>
  <si>
    <t>رنيم سرة</t>
  </si>
  <si>
    <t>سوسن عساف</t>
  </si>
  <si>
    <t>ميساء سميه</t>
  </si>
  <si>
    <t>نهاد العتيري</t>
  </si>
  <si>
    <t>هناء باز لله</t>
  </si>
  <si>
    <t xml:space="preserve">قاسم </t>
  </si>
  <si>
    <t>جودي سكروج</t>
  </si>
  <si>
    <t>رشا زغبي</t>
  </si>
  <si>
    <t>عدنان الحوراني</t>
  </si>
  <si>
    <t>غفران مدلله</t>
  </si>
  <si>
    <t xml:space="preserve">ضاهر </t>
  </si>
  <si>
    <t>زينه العتيلي</t>
  </si>
  <si>
    <t xml:space="preserve">اماني شنور </t>
  </si>
  <si>
    <t>محمد مروان</t>
  </si>
  <si>
    <t>نهيدة</t>
  </si>
  <si>
    <t>رغد عائشه</t>
  </si>
  <si>
    <t>مها الفاضل</t>
  </si>
  <si>
    <t>نهار</t>
  </si>
  <si>
    <t>بركه</t>
  </si>
  <si>
    <t>اصالة الغانم</t>
  </si>
  <si>
    <t>سالي محمود</t>
  </si>
  <si>
    <t>إرسال ملف الإستمارة (Excel ) عبر البريد الإلكتروني إلى العنوان التالي :
kin.ople119@ hotmail.com
 ويجب أن يكون موضوع الإيميل هو الرقم الإمتحاني للطالب</t>
  </si>
  <si>
    <t>الفصل الأول 2024-2023</t>
  </si>
  <si>
    <t>اسطمنا</t>
  </si>
  <si>
    <t>ختام الذياب</t>
  </si>
  <si>
    <t>امل الحسن</t>
  </si>
  <si>
    <t>فتح الدين</t>
  </si>
  <si>
    <t>وطفة</t>
  </si>
  <si>
    <t>حنين عماشه</t>
  </si>
  <si>
    <t>الفجيره مشفى الفجيره</t>
  </si>
  <si>
    <t>كوثر السرغاني</t>
  </si>
  <si>
    <t>فاطمه عبد الله</t>
  </si>
  <si>
    <t>رنا أبو دقة</t>
  </si>
  <si>
    <t>بهية</t>
  </si>
  <si>
    <t>بشرى الكحالة</t>
  </si>
  <si>
    <t>الحسكه</t>
  </si>
  <si>
    <t>نبال محمود</t>
  </si>
  <si>
    <t>لمى الشيخه</t>
  </si>
  <si>
    <t>كارول ديوب</t>
  </si>
  <si>
    <t>ريم الجمعة</t>
  </si>
  <si>
    <t xml:space="preserve">قباسين
</t>
  </si>
  <si>
    <t>رزان أبو طاره</t>
  </si>
  <si>
    <t>غزل حلواني</t>
  </si>
  <si>
    <t>ساندي قاسم</t>
  </si>
  <si>
    <t>مريم سعدية</t>
  </si>
  <si>
    <t>اسراء سيد سليمان</t>
  </si>
  <si>
    <t>تماره ريشي</t>
  </si>
  <si>
    <t xml:space="preserve">جدرين </t>
  </si>
  <si>
    <t>فرح مطر</t>
  </si>
  <si>
    <t>دارين فهد الحناوي</t>
  </si>
  <si>
    <t>فاطمه العلوش</t>
  </si>
  <si>
    <t>معيصرونيه</t>
  </si>
  <si>
    <t>هناء طويل</t>
  </si>
  <si>
    <t>بشرى كريم الدين</t>
  </si>
  <si>
    <t>فاطمة الزهراء مرعي</t>
  </si>
  <si>
    <t>جميلة الططري</t>
  </si>
  <si>
    <t>سهى ابراهيم</t>
  </si>
  <si>
    <t>سجيعه</t>
  </si>
  <si>
    <t>الحاطرية</t>
  </si>
  <si>
    <t>وداد صدقه</t>
  </si>
  <si>
    <t>بيداء السحلي</t>
  </si>
  <si>
    <t>الاء قرة</t>
  </si>
  <si>
    <t>ميس الحسين</t>
  </si>
  <si>
    <t>فداء البيطار</t>
  </si>
  <si>
    <t>سلوى البشاش</t>
  </si>
  <si>
    <t>سلمى الحسني</t>
  </si>
  <si>
    <t>لوده قبلان</t>
  </si>
  <si>
    <t>مزرعه بيت جن</t>
  </si>
  <si>
    <t xml:space="preserve">منار قاسم </t>
  </si>
  <si>
    <t>سوسن الزحيلي</t>
  </si>
  <si>
    <t>بسامه رشق</t>
  </si>
  <si>
    <t>المشرفه</t>
  </si>
  <si>
    <t>مشفى العين</t>
  </si>
  <si>
    <t>الامارات</t>
  </si>
  <si>
    <t>نور بو غاوي</t>
  </si>
  <si>
    <t>بردقان</t>
  </si>
  <si>
    <t>نور درويش</t>
  </si>
  <si>
    <t>جوليا درويش</t>
  </si>
  <si>
    <t>حبران</t>
  </si>
  <si>
    <t>نيفين السيد</t>
  </si>
  <si>
    <t>مرح أبو مغضب</t>
  </si>
  <si>
    <t>فايزة السلمان</t>
  </si>
  <si>
    <t>كودنة</t>
  </si>
  <si>
    <t xml:space="preserve">رغد سالم </t>
  </si>
  <si>
    <t>يارا سلوم</t>
  </si>
  <si>
    <t>عين البيضا</t>
  </si>
  <si>
    <t>دانيه الصباغ</t>
  </si>
  <si>
    <t>لينه البشعان</t>
  </si>
  <si>
    <t>ايمان الراوي</t>
  </si>
  <si>
    <t>زملكه</t>
  </si>
  <si>
    <t>ماريا حداد</t>
  </si>
  <si>
    <t xml:space="preserve">سيده باع صولو </t>
  </si>
  <si>
    <t>محمد صبحي</t>
  </si>
  <si>
    <t>نور الخطيب</t>
  </si>
  <si>
    <t>نور الخبير</t>
  </si>
  <si>
    <t>ميمونه</t>
  </si>
  <si>
    <t>سماح كلثوم</t>
  </si>
  <si>
    <t>غنى النحاس</t>
  </si>
  <si>
    <t>زينه بابا كرد</t>
  </si>
  <si>
    <t>نادية</t>
  </si>
  <si>
    <t>عبد الجليل</t>
  </si>
  <si>
    <t>ايمان الجنادي</t>
  </si>
  <si>
    <t>فاتن برهوم</t>
  </si>
  <si>
    <t>أبو دالي</t>
  </si>
  <si>
    <t>آمال العلي</t>
  </si>
  <si>
    <t xml:space="preserve">جدة </t>
  </si>
  <si>
    <t>ليالي علي</t>
  </si>
  <si>
    <t>دونه العبود</t>
  </si>
  <si>
    <t>عرب حسن</t>
  </si>
  <si>
    <t>فنون نسوبة</t>
  </si>
  <si>
    <t>تلسكين القعاده</t>
  </si>
  <si>
    <t>محمد عصام</t>
  </si>
  <si>
    <t>مياس نونو</t>
  </si>
  <si>
    <t>الصفاء 52</t>
  </si>
  <si>
    <t>مستنفذ فصل اول 2023-2024</t>
  </si>
  <si>
    <t>فصل اول 2023-2024</t>
  </si>
  <si>
    <t>الفصل الثاني 2024-2023</t>
  </si>
  <si>
    <t>مستنفذ فصل ثاني 2023-2024</t>
  </si>
  <si>
    <t>سماح الحشيش</t>
  </si>
  <si>
    <t>وفاء أبو عساف</t>
  </si>
  <si>
    <t>هبه الطويل</t>
  </si>
  <si>
    <t>الرقم الجامعي</t>
  </si>
  <si>
    <t>ف22024-2023</t>
  </si>
  <si>
    <t>استمارة تسجيل طلاب برنامج رياض الأطفال في الفصل الثاني للعام الدراسي 2025/2024</t>
  </si>
  <si>
    <t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</si>
  <si>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الفصل الأول 2024-2025</t>
  </si>
  <si>
    <t>فصل اول 2025-2024</t>
  </si>
  <si>
    <t>مستنفذ</t>
  </si>
  <si>
    <t>مايا غنام</t>
  </si>
  <si>
    <t>مروة الاجوة</t>
  </si>
  <si>
    <t xml:space="preserve">مصفى </t>
  </si>
  <si>
    <t>الاء شريف</t>
  </si>
  <si>
    <t>فاديه خباز</t>
  </si>
  <si>
    <t>اميليوجودت</t>
  </si>
  <si>
    <t>هبا شلبي</t>
  </si>
  <si>
    <t>ريم الخليل</t>
  </si>
  <si>
    <t>سارة الطوطو</t>
  </si>
  <si>
    <t>مرح المشكاوي</t>
  </si>
  <si>
    <t xml:space="preserve">مها عطيه </t>
  </si>
  <si>
    <t>نور المحايري</t>
  </si>
  <si>
    <t>ياسمين كركي</t>
  </si>
  <si>
    <t>ردينه الذهب</t>
  </si>
  <si>
    <t>ريم ضايع</t>
  </si>
  <si>
    <t>مطيعة يسين</t>
  </si>
  <si>
    <t>مستنفذ فصل اول 2024-2025</t>
  </si>
  <si>
    <t>قائمة جديدة</t>
  </si>
  <si>
    <t xml:space="preserve">م      </t>
  </si>
  <si>
    <t>مستنفذة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</si>
  <si>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-البرامكة  - مركز التعليم المفتوح - جانب كلية الحقوق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</si>
</sst>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ل.س.‏&quot;"/>
    <numFmt numFmtId="165" formatCode="[$-1010000]yyyy/mm/dd;@"/>
    <numFmt numFmtId="166" formatCode="m/d/yyyy;@"/>
    <numFmt numFmtId="167" formatCode="yyyy/mm/dd;@"/>
  </numFmts>
  <fonts count="104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Arial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sz val="8"/>
      <name val="Arial"/>
      <family val="2"/>
      <scheme val="minor"/>
    </font>
    <font>
      <b/>
      <sz val="16"/>
      <color theme="1"/>
      <name val="Sakkal Majalla"/>
    </font>
    <font>
      <sz val="11"/>
      <color theme="5" tint="0.79998168889431442"/>
      <name val="Arial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9"/>
      <color rgb="FFFF000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8"/>
      <color rgb="FFFF0000"/>
      <name val="Arial"/>
      <family val="2"/>
      <scheme val="minor"/>
    </font>
    <font>
      <sz val="10"/>
      <color theme="0"/>
      <name val="Arial"/>
      <family val="2"/>
      <charset val="178"/>
    </font>
    <font>
      <u/>
      <sz val="10"/>
      <name val="Arial"/>
      <family val="2"/>
      <charset val="178"/>
    </font>
    <font>
      <sz val="10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sz val="10"/>
      <color theme="0"/>
      <name val="Arial"/>
      <family val="2"/>
      <charset val="178"/>
      <scheme val="minor"/>
    </font>
    <font>
      <sz val="10"/>
      <color theme="0"/>
      <name val="Sakkal Majalla"/>
    </font>
    <font>
      <u/>
      <sz val="10"/>
      <color rgb="FF0070C0"/>
      <name val="Arial"/>
      <family val="2"/>
      <charset val="178"/>
    </font>
    <font>
      <sz val="10"/>
      <color rgb="FFFF0000"/>
      <name val="Arial"/>
      <family val="2"/>
      <charset val="178"/>
    </font>
    <font>
      <sz val="10"/>
      <color rgb="FFFF0000"/>
      <name val="Arial"/>
      <family val="2"/>
      <charset val="178"/>
      <scheme val="minor"/>
    </font>
    <font>
      <sz val="9"/>
      <name val="Arial"/>
      <family val="2"/>
    </font>
    <font>
      <b/>
      <sz val="12"/>
      <name val="Sakkal Majalla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Arial"/>
      <family val="2"/>
      <scheme val="minor"/>
    </font>
    <font>
      <b/>
      <sz val="14"/>
      <name val="Sakkal Majalla"/>
    </font>
    <font>
      <b/>
      <sz val="11"/>
      <color indexed="8"/>
      <name val="Arial"/>
      <family val="2"/>
    </font>
    <font>
      <b/>
      <sz val="14"/>
      <name val="Traditional Arabic"/>
      <family val="1"/>
      <charset val="178"/>
    </font>
    <font>
      <sz val="10"/>
      <color theme="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rgb="FF3855A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rgb="FF3855A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6" fillId="0" borderId="0"/>
    <xf numFmtId="0" fontId="96" fillId="0" borderId="0"/>
    <xf numFmtId="0" fontId="98" fillId="0" borderId="0"/>
    <xf numFmtId="0" fontId="96" fillId="0" borderId="0"/>
    <xf numFmtId="0" fontId="96" fillId="0" borderId="0"/>
    <xf numFmtId="0" fontId="96" fillId="0" borderId="0"/>
    <xf numFmtId="0" fontId="96" fillId="0" borderId="0"/>
  </cellStyleXfs>
  <cellXfs count="603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shrinkToFit="1"/>
      <protection hidden="1"/>
    </xf>
    <xf numFmtId="0" fontId="25" fillId="0" borderId="0" xfId="0" applyFo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 textRotation="90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3" borderId="23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7" xfId="0" applyFont="1" applyFill="1" applyBorder="1" applyAlignment="1" applyProtection="1">
      <alignment horizontal="center" vertical="center"/>
      <protection hidden="1"/>
    </xf>
    <xf numFmtId="0" fontId="34" fillId="13" borderId="48" xfId="0" applyFont="1" applyFill="1" applyBorder="1" applyAlignment="1" applyProtection="1">
      <alignment horizontal="center" vertical="center"/>
      <protection hidden="1"/>
    </xf>
    <xf numFmtId="14" fontId="34" fillId="13" borderId="48" xfId="0" applyNumberFormat="1" applyFont="1" applyFill="1" applyBorder="1" applyAlignment="1" applyProtection="1">
      <alignment horizontal="center" vertical="center"/>
      <protection hidden="1"/>
    </xf>
    <xf numFmtId="0" fontId="27" fillId="0" borderId="44" xfId="0" applyFont="1" applyBorder="1" applyAlignment="1" applyProtection="1">
      <alignment horizontal="center" vertical="center"/>
      <protection hidden="1"/>
    </xf>
    <xf numFmtId="0" fontId="35" fillId="13" borderId="47" xfId="0" applyFont="1" applyFill="1" applyBorder="1" applyAlignment="1" applyProtection="1">
      <alignment horizontal="center" vertical="center"/>
      <protection hidden="1"/>
    </xf>
    <xf numFmtId="0" fontId="35" fillId="13" borderId="48" xfId="0" applyFont="1" applyFill="1" applyBorder="1" applyAlignment="1" applyProtection="1">
      <alignment horizontal="center" vertical="center"/>
      <protection hidden="1"/>
    </xf>
    <xf numFmtId="14" fontId="35" fillId="13" borderId="48" xfId="0" applyNumberFormat="1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" fillId="9" borderId="16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6" fillId="14" borderId="49" xfId="0" applyFont="1" applyFill="1" applyBorder="1" applyAlignment="1" applyProtection="1">
      <alignment horizontal="center" vertical="center"/>
      <protection hidden="1"/>
    </xf>
    <xf numFmtId="0" fontId="36" fillId="14" borderId="50" xfId="0" applyFont="1" applyFill="1" applyBorder="1" applyAlignment="1" applyProtection="1">
      <alignment horizontal="center" vertical="center"/>
      <protection hidden="1"/>
    </xf>
    <xf numFmtId="14" fontId="36" fillId="14" borderId="50" xfId="0" applyNumberFormat="1" applyFont="1" applyFill="1" applyBorder="1" applyAlignment="1" applyProtection="1">
      <alignment horizontal="center" vertical="center"/>
      <protection hidden="1"/>
    </xf>
    <xf numFmtId="0" fontId="36" fillId="14" borderId="51" xfId="0" applyFont="1" applyFill="1" applyBorder="1" applyAlignment="1" applyProtection="1">
      <alignment horizontal="center" vertical="center"/>
      <protection hidden="1"/>
    </xf>
    <xf numFmtId="0" fontId="28" fillId="4" borderId="65" xfId="0" applyFont="1" applyFill="1" applyBorder="1" applyAlignment="1" applyProtection="1">
      <alignment horizontal="center" vertical="center"/>
      <protection hidden="1"/>
    </xf>
    <xf numFmtId="0" fontId="28" fillId="4" borderId="68" xfId="0" applyFont="1" applyFill="1" applyBorder="1" applyAlignment="1" applyProtection="1">
      <alignment horizontal="center" vertical="center"/>
      <protection hidden="1"/>
    </xf>
    <xf numFmtId="0" fontId="28" fillId="4" borderId="67" xfId="0" applyFont="1" applyFill="1" applyBorder="1" applyAlignment="1" applyProtection="1">
      <alignment horizontal="center" vertical="center" wrapText="1"/>
      <protection hidden="1"/>
    </xf>
    <xf numFmtId="0" fontId="36" fillId="11" borderId="52" xfId="0" applyFont="1" applyFill="1" applyBorder="1" applyAlignment="1" applyProtection="1">
      <alignment horizontal="center" vertical="center"/>
      <protection hidden="1"/>
    </xf>
    <xf numFmtId="0" fontId="36" fillId="11" borderId="50" xfId="0" applyFont="1" applyFill="1" applyBorder="1" applyAlignment="1" applyProtection="1">
      <alignment horizontal="center" vertical="center"/>
      <protection hidden="1"/>
    </xf>
    <xf numFmtId="0" fontId="36" fillId="11" borderId="58" xfId="0" applyFont="1" applyFill="1" applyBorder="1" applyAlignment="1" applyProtection="1">
      <alignment horizontal="center" vertical="center"/>
      <protection hidden="1"/>
    </xf>
    <xf numFmtId="0" fontId="28" fillId="15" borderId="57" xfId="0" applyFont="1" applyFill="1" applyBorder="1" applyAlignment="1" applyProtection="1">
      <alignment horizontal="center" vertical="center"/>
      <protection hidden="1"/>
    </xf>
    <xf numFmtId="0" fontId="2" fillId="6" borderId="13" xfId="0" applyFont="1" applyFill="1" applyBorder="1" applyAlignment="1" applyProtection="1">
      <alignment horizontal="center" vertical="center"/>
      <protection hidden="1"/>
    </xf>
    <xf numFmtId="0" fontId="2" fillId="9" borderId="12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4" fillId="3" borderId="77" xfId="0" applyFont="1" applyFill="1" applyBorder="1" applyAlignment="1" applyProtection="1">
      <alignment vertical="center"/>
      <protection hidden="1"/>
    </xf>
    <xf numFmtId="49" fontId="36" fillId="14" borderId="50" xfId="0" applyNumberFormat="1" applyFont="1" applyFill="1" applyBorder="1" applyAlignment="1" applyProtection="1">
      <alignment horizontal="center" vertical="center"/>
      <protection hidden="1"/>
    </xf>
    <xf numFmtId="49" fontId="28" fillId="4" borderId="66" xfId="0" applyNumberFormat="1" applyFont="1" applyFill="1" applyBorder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/>
    <xf numFmtId="0" fontId="51" fillId="0" borderId="0" xfId="0" applyFont="1" applyAlignment="1">
      <alignment horizontal="center"/>
    </xf>
    <xf numFmtId="0" fontId="60" fillId="21" borderId="83" xfId="1" applyFont="1" applyFill="1" applyBorder="1"/>
    <xf numFmtId="0" fontId="56" fillId="0" borderId="0" xfId="1" applyFont="1" applyFill="1" applyBorder="1" applyAlignment="1">
      <alignment vertical="center" wrapText="1"/>
    </xf>
    <xf numFmtId="0" fontId="56" fillId="0" borderId="0" xfId="1" applyFont="1" applyFill="1" applyAlignment="1"/>
    <xf numFmtId="0" fontId="33" fillId="0" borderId="0" xfId="0" applyFont="1" applyProtection="1">
      <protection hidden="1"/>
    </xf>
    <xf numFmtId="0" fontId="11" fillId="0" borderId="46" xfId="0" applyFont="1" applyBorder="1" applyAlignment="1" applyProtection="1">
      <alignment vertical="center"/>
      <protection hidden="1"/>
    </xf>
    <xf numFmtId="0" fontId="0" fillId="5" borderId="5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locked="0"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65" fillId="5" borderId="107" xfId="0" applyFont="1" applyFill="1" applyBorder="1" applyAlignment="1" applyProtection="1">
      <alignment horizontal="center" vertical="center"/>
      <protection hidden="1"/>
    </xf>
    <xf numFmtId="0" fontId="65" fillId="5" borderId="32" xfId="0" applyFont="1" applyFill="1" applyBorder="1" applyAlignment="1" applyProtection="1">
      <alignment horizontal="center" vertical="center"/>
      <protection hidden="1"/>
    </xf>
    <xf numFmtId="0" fontId="26" fillId="7" borderId="33" xfId="0" applyFont="1" applyFill="1" applyBorder="1" applyAlignment="1" applyProtection="1">
      <alignment horizontal="center" vertical="center"/>
      <protection locked="0" hidden="1"/>
    </xf>
    <xf numFmtId="0" fontId="2" fillId="3" borderId="109" xfId="0" applyFont="1" applyFill="1" applyBorder="1" applyAlignment="1" applyProtection="1">
      <alignment horizontal="center" vertical="center"/>
      <protection hidden="1"/>
    </xf>
    <xf numFmtId="0" fontId="65" fillId="3" borderId="111" xfId="0" applyFont="1" applyFill="1" applyBorder="1" applyAlignment="1" applyProtection="1">
      <alignment horizontal="center" vertical="center"/>
      <protection hidden="1"/>
    </xf>
    <xf numFmtId="0" fontId="65" fillId="3" borderId="33" xfId="0" applyFont="1" applyFill="1" applyBorder="1" applyAlignment="1" applyProtection="1">
      <alignment horizontal="center" vertical="center"/>
      <protection hidden="1"/>
    </xf>
    <xf numFmtId="0" fontId="65" fillId="5" borderId="112" xfId="0" applyFont="1" applyFill="1" applyBorder="1" applyAlignment="1" applyProtection="1">
      <alignment horizontal="center" vertical="center"/>
      <protection hidden="1"/>
    </xf>
    <xf numFmtId="0" fontId="65" fillId="3" borderId="113" xfId="0" applyFont="1" applyFill="1" applyBorder="1" applyAlignment="1" applyProtection="1">
      <alignment horizontal="center" vertical="center"/>
      <protection hidden="1"/>
    </xf>
    <xf numFmtId="0" fontId="65" fillId="5" borderId="114" xfId="0" applyFont="1" applyFill="1" applyBorder="1" applyAlignment="1" applyProtection="1">
      <alignment horizontal="center" vertical="center"/>
      <protection hidden="1"/>
    </xf>
    <xf numFmtId="0" fontId="65" fillId="3" borderId="14" xfId="0" applyFont="1" applyFill="1" applyBorder="1" applyAlignment="1" applyProtection="1">
      <alignment horizontal="center" vertical="center"/>
      <protection hidden="1"/>
    </xf>
    <xf numFmtId="0" fontId="65" fillId="8" borderId="107" xfId="0" applyFont="1" applyFill="1" applyBorder="1" applyAlignment="1" applyProtection="1">
      <alignment horizontal="center" vertical="center"/>
      <protection hidden="1"/>
    </xf>
    <xf numFmtId="0" fontId="65" fillId="8" borderId="111" xfId="0" applyFont="1" applyFill="1" applyBorder="1" applyAlignment="1" applyProtection="1">
      <alignment horizontal="center" vertical="center"/>
      <protection hidden="1"/>
    </xf>
    <xf numFmtId="0" fontId="36" fillId="8" borderId="0" xfId="0" applyFont="1" applyFill="1" applyAlignment="1" applyProtection="1">
      <alignment horizontal="center" vertical="center"/>
      <protection hidden="1"/>
    </xf>
    <xf numFmtId="0" fontId="65" fillId="8" borderId="32" xfId="0" applyFont="1" applyFill="1" applyBorder="1" applyAlignment="1" applyProtection="1">
      <alignment horizontal="center" vertical="center"/>
      <protection hidden="1"/>
    </xf>
    <xf numFmtId="0" fontId="65" fillId="8" borderId="33" xfId="0" applyFont="1" applyFill="1" applyBorder="1" applyAlignment="1" applyProtection="1">
      <alignment horizontal="center" vertical="center"/>
      <protection hidden="1"/>
    </xf>
    <xf numFmtId="0" fontId="33" fillId="8" borderId="0" xfId="0" applyFont="1" applyFill="1" applyProtection="1">
      <protection hidden="1"/>
    </xf>
    <xf numFmtId="0" fontId="0" fillId="0" borderId="72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6" fillId="16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5" xfId="0" applyFont="1" applyFill="1" applyBorder="1" applyAlignment="1" applyProtection="1">
      <alignment horizontal="center" vertical="center" shrinkToFit="1"/>
      <protection hidden="1"/>
    </xf>
    <xf numFmtId="0" fontId="32" fillId="2" borderId="10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Alignment="1" applyProtection="1">
      <alignment horizontal="center" vertical="center" shrinkToFit="1"/>
      <protection hidden="1"/>
    </xf>
    <xf numFmtId="0" fontId="45" fillId="0" borderId="0" xfId="0" applyFont="1" applyAlignment="1" applyProtection="1">
      <alignment horizontal="center" vertical="center" shrinkToFit="1"/>
      <protection hidden="1"/>
    </xf>
    <xf numFmtId="0" fontId="32" fillId="0" borderId="24" xfId="0" applyFont="1" applyBorder="1" applyAlignment="1" applyProtection="1">
      <alignment horizontal="center" vertical="center" shrinkToFit="1"/>
      <protection hidden="1"/>
    </xf>
    <xf numFmtId="0" fontId="0" fillId="0" borderId="33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33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7" fillId="13" borderId="0" xfId="0" applyFont="1" applyFill="1" applyProtection="1"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49" fillId="0" borderId="22" xfId="0" applyFont="1" applyBorder="1" applyAlignment="1" applyProtection="1">
      <alignment vertical="center"/>
      <protection hidden="1"/>
    </xf>
    <xf numFmtId="0" fontId="49" fillId="0" borderId="23" xfId="0" applyFont="1" applyBorder="1" applyAlignment="1" applyProtection="1">
      <alignment vertical="center"/>
      <protection hidden="1"/>
    </xf>
    <xf numFmtId="0" fontId="26" fillId="4" borderId="39" xfId="0" applyFont="1" applyFill="1" applyBorder="1" applyAlignment="1" applyProtection="1">
      <alignment horizontal="center" vertical="center"/>
      <protection hidden="1"/>
    </xf>
    <xf numFmtId="0" fontId="44" fillId="20" borderId="0" xfId="0" applyFont="1" applyFill="1" applyAlignment="1" applyProtection="1">
      <alignment horizontal="center" vertical="center"/>
      <protection hidden="1"/>
    </xf>
    <xf numFmtId="0" fontId="0" fillId="0" borderId="45" xfId="0" applyBorder="1" applyProtection="1">
      <protection hidden="1"/>
    </xf>
    <xf numFmtId="0" fontId="13" fillId="13" borderId="0" xfId="0" applyFont="1" applyFill="1" applyProtection="1">
      <protection hidden="1"/>
    </xf>
    <xf numFmtId="0" fontId="32" fillId="0" borderId="73" xfId="0" applyFont="1" applyBorder="1" applyAlignment="1" applyProtection="1">
      <alignment vertical="center" textRotation="90" shrinkToFit="1"/>
      <protection hidden="1"/>
    </xf>
    <xf numFmtId="0" fontId="0" fillId="0" borderId="73" xfId="0" applyBorder="1" applyAlignment="1" applyProtection="1">
      <alignment horizontal="center" vertical="center" shrinkToFit="1"/>
      <protection hidden="1"/>
    </xf>
    <xf numFmtId="0" fontId="11" fillId="0" borderId="23" xfId="0" applyFont="1" applyBorder="1" applyAlignment="1" applyProtection="1">
      <alignment vertical="center"/>
      <protection hidden="1"/>
    </xf>
    <xf numFmtId="0" fontId="49" fillId="0" borderId="9" xfId="0" applyFont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29" fillId="0" borderId="17" xfId="0" applyFont="1" applyBorder="1" applyAlignment="1" applyProtection="1">
      <alignment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0" xfId="0" applyFill="1" applyProtection="1"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shrinkToFit="1"/>
      <protection hidden="1"/>
    </xf>
    <xf numFmtId="0" fontId="77" fillId="3" borderId="18" xfId="0" applyFont="1" applyFill="1" applyBorder="1" applyAlignment="1" applyProtection="1">
      <alignment vertical="center" shrinkToFit="1"/>
      <protection hidden="1"/>
    </xf>
    <xf numFmtId="0" fontId="77" fillId="3" borderId="118" xfId="0" applyFont="1" applyFill="1" applyBorder="1" applyAlignment="1" applyProtection="1">
      <alignment vertical="center" shrinkToFit="1"/>
      <protection hidden="1"/>
    </xf>
    <xf numFmtId="0" fontId="75" fillId="24" borderId="0" xfId="0" applyFont="1" applyFill="1" applyAlignment="1" applyProtection="1">
      <alignment horizontal="center" vertical="center" shrinkToFit="1"/>
      <protection hidden="1"/>
    </xf>
    <xf numFmtId="164" fontId="75" fillId="24" borderId="0" xfId="0" applyNumberFormat="1" applyFont="1" applyFill="1" applyAlignment="1" applyProtection="1">
      <alignment horizontal="center" vertical="center" shrinkToFit="1"/>
      <protection hidden="1"/>
    </xf>
    <xf numFmtId="164" fontId="75" fillId="24" borderId="120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48" fillId="11" borderId="119" xfId="0" applyFont="1" applyFill="1" applyBorder="1" applyAlignment="1">
      <alignment vertical="center" wrapText="1"/>
    </xf>
    <xf numFmtId="0" fontId="48" fillId="11" borderId="120" xfId="0" applyFont="1" applyFill="1" applyBorder="1" applyAlignment="1">
      <alignment vertical="center" wrapText="1"/>
    </xf>
    <xf numFmtId="0" fontId="71" fillId="3" borderId="135" xfId="0" applyFont="1" applyFill="1" applyBorder="1" applyAlignment="1">
      <alignment horizontal="center" vertical="center"/>
    </xf>
    <xf numFmtId="0" fontId="71" fillId="3" borderId="28" xfId="0" applyFont="1" applyFill="1" applyBorder="1" applyAlignment="1">
      <alignment horizontal="center" vertical="center"/>
    </xf>
    <xf numFmtId="1" fontId="71" fillId="3" borderId="136" xfId="0" applyNumberFormat="1" applyFont="1" applyFill="1" applyBorder="1" applyAlignment="1">
      <alignment horizontal="center"/>
    </xf>
    <xf numFmtId="0" fontId="71" fillId="3" borderId="136" xfId="0" applyFont="1" applyFill="1" applyBorder="1" applyAlignment="1">
      <alignment horizontal="center"/>
    </xf>
    <xf numFmtId="0" fontId="71" fillId="3" borderId="135" xfId="0" applyFont="1" applyFill="1" applyBorder="1" applyAlignment="1">
      <alignment horizontal="center"/>
    </xf>
    <xf numFmtId="0" fontId="71" fillId="3" borderId="28" xfId="0" applyFont="1" applyFill="1" applyBorder="1" applyAlignment="1">
      <alignment horizontal="center"/>
    </xf>
    <xf numFmtId="0" fontId="80" fillId="3" borderId="28" xfId="0" applyFont="1" applyFill="1" applyBorder="1" applyAlignment="1">
      <alignment horizontal="center"/>
    </xf>
    <xf numFmtId="0" fontId="71" fillId="3" borderId="28" xfId="0" applyFont="1" applyFill="1" applyBorder="1"/>
    <xf numFmtId="0" fontId="71" fillId="3" borderId="136" xfId="0" applyFont="1" applyFill="1" applyBorder="1" applyAlignment="1">
      <alignment horizontal="center" vertical="center"/>
    </xf>
    <xf numFmtId="0" fontId="85" fillId="13" borderId="124" xfId="0" applyFont="1" applyFill="1" applyBorder="1" applyAlignment="1" applyProtection="1">
      <alignment horizontal="center" vertical="center" shrinkToFit="1"/>
      <protection hidden="1"/>
    </xf>
    <xf numFmtId="0" fontId="87" fillId="6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hidden="1"/>
    </xf>
    <xf numFmtId="0" fontId="85" fillId="27" borderId="124" xfId="0" applyFont="1" applyFill="1" applyBorder="1" applyAlignment="1" applyProtection="1">
      <alignment horizontal="center" vertical="center" shrinkToFit="1"/>
      <protection hidden="1"/>
    </xf>
    <xf numFmtId="0" fontId="89" fillId="12" borderId="124" xfId="0" applyFont="1" applyFill="1" applyBorder="1" applyAlignment="1" applyProtection="1">
      <alignment horizontal="center" vertical="center" shrinkToFit="1"/>
      <protection hidden="1"/>
    </xf>
    <xf numFmtId="0" fontId="90" fillId="12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0" applyFont="1" applyFill="1" applyBorder="1" applyAlignment="1" applyProtection="1">
      <alignment horizontal="center" vertical="center" shrinkToFit="1"/>
      <protection hidden="1"/>
    </xf>
    <xf numFmtId="0" fontId="91" fillId="6" borderId="124" xfId="1" applyFont="1" applyFill="1" applyBorder="1" applyAlignment="1" applyProtection="1">
      <alignment horizontal="center" vertical="center" shrinkToFit="1"/>
      <protection hidden="1"/>
    </xf>
    <xf numFmtId="0" fontId="85" fillId="12" borderId="124" xfId="0" applyFont="1" applyFill="1" applyBorder="1" applyAlignment="1" applyProtection="1">
      <alignment horizontal="center" vertical="center" shrinkToFit="1"/>
      <protection hidden="1"/>
    </xf>
    <xf numFmtId="0" fontId="92" fillId="6" borderId="124" xfId="0" applyFont="1" applyFill="1" applyBorder="1" applyAlignment="1" applyProtection="1">
      <alignment horizontal="center" vertical="center" shrinkToFit="1"/>
      <protection hidden="1"/>
    </xf>
    <xf numFmtId="49" fontId="88" fillId="3" borderId="124" xfId="0" applyNumberFormat="1" applyFont="1" applyFill="1" applyBorder="1" applyAlignment="1" applyProtection="1">
      <alignment horizontal="center" vertical="center" shrinkToFit="1"/>
      <protection hidden="1"/>
    </xf>
    <xf numFmtId="0" fontId="89" fillId="0" borderId="124" xfId="0" applyFont="1" applyBorder="1" applyAlignment="1" applyProtection="1">
      <alignment horizontal="center" vertical="center" shrinkToFit="1"/>
      <protection hidden="1"/>
    </xf>
    <xf numFmtId="14" fontId="93" fillId="0" borderId="124" xfId="0" applyNumberFormat="1" applyFont="1" applyBorder="1" applyAlignment="1" applyProtection="1">
      <alignment horizontal="center" vertical="center" shrinkToFit="1"/>
      <protection hidden="1"/>
    </xf>
    <xf numFmtId="0" fontId="29" fillId="0" borderId="0" xfId="0" applyFont="1" applyAlignment="1">
      <alignment horizontal="center" vertical="center"/>
    </xf>
    <xf numFmtId="0" fontId="65" fillId="14" borderId="25" xfId="0" applyFont="1" applyFill="1" applyBorder="1" applyAlignment="1" applyProtection="1">
      <alignment horizontal="center" vertical="center"/>
      <protection hidden="1"/>
    </xf>
    <xf numFmtId="0" fontId="65" fillId="14" borderId="24" xfId="0" applyFont="1" applyFill="1" applyBorder="1" applyAlignment="1" applyProtection="1">
      <alignment horizontal="center" vertical="center"/>
      <protection hidden="1"/>
    </xf>
    <xf numFmtId="0" fontId="65" fillId="14" borderId="2" xfId="0" applyFont="1" applyFill="1" applyBorder="1" applyAlignment="1" applyProtection="1">
      <alignment horizontal="center" vertical="center"/>
      <protection hidden="1"/>
    </xf>
    <xf numFmtId="0" fontId="26" fillId="14" borderId="3" xfId="0" applyFont="1" applyFill="1" applyBorder="1" applyAlignment="1" applyProtection="1">
      <alignment horizontal="center" vertical="center"/>
      <protection hidden="1"/>
    </xf>
    <xf numFmtId="0" fontId="26" fillId="14" borderId="72" xfId="0" applyFont="1" applyFill="1" applyBorder="1" applyAlignment="1" applyProtection="1">
      <alignment horizontal="center" vertical="center"/>
      <protection hidden="1"/>
    </xf>
    <xf numFmtId="0" fontId="26" fillId="14" borderId="108" xfId="0" applyFont="1" applyFill="1" applyBorder="1" applyAlignment="1" applyProtection="1">
      <alignment horizontal="center" vertical="center"/>
      <protection hidden="1"/>
    </xf>
    <xf numFmtId="0" fontId="26" fillId="14" borderId="115" xfId="0" applyFont="1" applyFill="1" applyBorder="1" applyAlignment="1" applyProtection="1">
      <alignment horizontal="center" vertical="center"/>
      <protection hidden="1"/>
    </xf>
    <xf numFmtId="0" fontId="26" fillId="14" borderId="29" xfId="0" applyFont="1" applyFill="1" applyBorder="1" applyAlignment="1" applyProtection="1">
      <alignment horizontal="center" vertical="center"/>
      <protection hidden="1"/>
    </xf>
    <xf numFmtId="0" fontId="26" fillId="14" borderId="116" xfId="0" applyFont="1" applyFill="1" applyBorder="1" applyAlignment="1" applyProtection="1">
      <alignment horizontal="center" vertical="center"/>
      <protection hidden="1"/>
    </xf>
    <xf numFmtId="0" fontId="0" fillId="14" borderId="3" xfId="0" applyFill="1" applyBorder="1" applyAlignment="1" applyProtection="1">
      <alignment horizontal="center" vertical="center"/>
      <protection hidden="1"/>
    </xf>
    <xf numFmtId="0" fontId="0" fillId="14" borderId="72" xfId="0" applyFill="1" applyBorder="1" applyAlignment="1" applyProtection="1">
      <alignment horizontal="center" vertical="center"/>
      <protection hidden="1"/>
    </xf>
    <xf numFmtId="0" fontId="0" fillId="14" borderId="108" xfId="0" applyFill="1" applyBorder="1" applyAlignment="1" applyProtection="1">
      <alignment horizontal="center" vertical="center"/>
      <protection hidden="1"/>
    </xf>
    <xf numFmtId="0" fontId="71" fillId="3" borderId="117" xfId="0" applyFont="1" applyFill="1" applyBorder="1" applyAlignment="1">
      <alignment horizontal="center" vertical="center"/>
    </xf>
    <xf numFmtId="49" fontId="0" fillId="5" borderId="28" xfId="0" applyNumberForma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118" xfId="0" applyFill="1" applyBorder="1" applyAlignment="1" applyProtection="1">
      <alignment horizontal="center" vertical="center" wrapText="1"/>
      <protection locked="0"/>
    </xf>
    <xf numFmtId="165" fontId="0" fillId="5" borderId="28" xfId="0" applyNumberFormat="1" applyFill="1" applyBorder="1" applyAlignment="1" applyProtection="1">
      <alignment horizontal="center" vertical="center" wrapText="1"/>
      <protection locked="0"/>
    </xf>
    <xf numFmtId="165" fontId="71" fillId="3" borderId="28" xfId="0" applyNumberFormat="1" applyFont="1" applyFill="1" applyBorder="1" applyAlignment="1">
      <alignment horizontal="center" vertical="center"/>
    </xf>
    <xf numFmtId="165" fontId="88" fillId="3" borderId="124" xfId="0" applyNumberFormat="1" applyFont="1" applyFill="1" applyBorder="1" applyAlignment="1" applyProtection="1">
      <alignment horizontal="center" vertical="center" shrinkToFit="1"/>
      <protection hidden="1"/>
    </xf>
    <xf numFmtId="0" fontId="31" fillId="13" borderId="9" xfId="0" applyFont="1" applyFill="1" applyBorder="1" applyAlignment="1">
      <alignment horizontal="center" vertical="center"/>
    </xf>
    <xf numFmtId="0" fontId="33" fillId="12" borderId="0" xfId="0" applyFont="1" applyFill="1"/>
    <xf numFmtId="0" fontId="73" fillId="0" borderId="7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4" fillId="0" borderId="0" xfId="0" applyNumberFormat="1" applyFont="1" applyAlignment="1">
      <alignment horizontal="center" vertical="center" shrinkToFit="1"/>
    </xf>
    <xf numFmtId="0" fontId="30" fillId="11" borderId="26" xfId="0" applyFont="1" applyFill="1" applyBorder="1" applyAlignment="1">
      <alignment horizontal="center" vertical="center"/>
    </xf>
    <xf numFmtId="0" fontId="30" fillId="11" borderId="27" xfId="0" applyFont="1" applyFill="1" applyBorder="1" applyAlignment="1">
      <alignment horizontal="center" vertical="center"/>
    </xf>
    <xf numFmtId="49" fontId="30" fillId="11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11" borderId="119" xfId="0" applyFont="1" applyFill="1" applyBorder="1" applyAlignment="1">
      <alignment horizontal="center" vertical="center"/>
    </xf>
    <xf numFmtId="0" fontId="0" fillId="5" borderId="118" xfId="0" applyFill="1" applyBorder="1" applyAlignment="1">
      <alignment horizontal="center" vertical="center" wrapText="1"/>
    </xf>
    <xf numFmtId="0" fontId="95" fillId="11" borderId="26" xfId="0" applyFont="1" applyFill="1" applyBorder="1" applyAlignment="1">
      <alignment horizontal="center" vertical="center"/>
    </xf>
    <xf numFmtId="165" fontId="0" fillId="5" borderId="118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7" fillId="0" borderId="142" xfId="5" applyFont="1" applyBorder="1" applyAlignment="1">
      <alignment horizontal="right" wrapText="1"/>
    </xf>
    <xf numFmtId="0" fontId="97" fillId="0" borderId="142" xfId="5" applyFont="1" applyBorder="1" applyAlignment="1">
      <alignment wrapText="1"/>
    </xf>
    <xf numFmtId="0" fontId="96" fillId="0" borderId="0" xfId="5"/>
    <xf numFmtId="0" fontId="97" fillId="29" borderId="143" xfId="6" applyFont="1" applyFill="1" applyBorder="1" applyAlignment="1">
      <alignment horizontal="center"/>
    </xf>
    <xf numFmtId="166" fontId="97" fillId="29" borderId="143" xfId="6" applyNumberFormat="1" applyFont="1" applyFill="1" applyBorder="1" applyAlignment="1">
      <alignment horizontal="center"/>
    </xf>
    <xf numFmtId="0" fontId="97" fillId="30" borderId="143" xfId="6" applyFont="1" applyFill="1" applyBorder="1" applyAlignment="1">
      <alignment horizontal="center"/>
    </xf>
    <xf numFmtId="0" fontId="97" fillId="0" borderId="142" xfId="6" applyFont="1" applyBorder="1" applyAlignment="1">
      <alignment horizontal="right" wrapText="1"/>
    </xf>
    <xf numFmtId="0" fontId="97" fillId="0" borderId="142" xfId="6" applyFont="1" applyBorder="1" applyAlignment="1">
      <alignment wrapText="1"/>
    </xf>
    <xf numFmtId="0" fontId="97" fillId="0" borderId="0" xfId="5" applyFont="1" applyAlignment="1">
      <alignment horizontal="right" wrapText="1"/>
    </xf>
    <xf numFmtId="0" fontId="97" fillId="0" borderId="0" xfId="5" applyFont="1" applyAlignment="1">
      <alignment wrapText="1"/>
    </xf>
    <xf numFmtId="0" fontId="0" fillId="0" borderId="142" xfId="0" applyBorder="1"/>
    <xf numFmtId="49" fontId="97" fillId="0" borderId="0" xfId="5" applyNumberFormat="1" applyFont="1" applyAlignment="1">
      <alignment wrapText="1"/>
    </xf>
    <xf numFmtId="0" fontId="96" fillId="0" borderId="142" xfId="5" applyBorder="1"/>
    <xf numFmtId="0" fontId="97" fillId="29" borderId="144" xfId="6" applyFont="1" applyFill="1" applyBorder="1" applyAlignment="1">
      <alignment horizontal="center"/>
    </xf>
    <xf numFmtId="14" fontId="0" fillId="0" borderId="0" xfId="0" applyNumberFormat="1"/>
    <xf numFmtId="14" fontId="97" fillId="29" borderId="143" xfId="6" applyNumberFormat="1" applyFont="1" applyFill="1" applyBorder="1" applyAlignment="1">
      <alignment horizontal="center"/>
    </xf>
    <xf numFmtId="0" fontId="97" fillId="0" borderId="142" xfId="8" applyFont="1" applyBorder="1" applyAlignment="1">
      <alignment horizontal="right" wrapText="1"/>
    </xf>
    <xf numFmtId="0" fontId="97" fillId="0" borderId="142" xfId="8" applyFont="1" applyBorder="1" applyAlignment="1">
      <alignment wrapText="1"/>
    </xf>
    <xf numFmtId="0" fontId="97" fillId="0" borderId="0" xfId="9" applyFont="1" applyAlignment="1">
      <alignment wrapText="1"/>
    </xf>
    <xf numFmtId="0" fontId="97" fillId="0" borderId="0" xfId="8" applyFont="1" applyAlignment="1">
      <alignment wrapText="1"/>
    </xf>
    <xf numFmtId="14" fontId="97" fillId="0" borderId="142" xfId="8" applyNumberFormat="1" applyFont="1" applyBorder="1" applyAlignment="1">
      <alignment wrapText="1"/>
    </xf>
    <xf numFmtId="0" fontId="97" fillId="0" borderId="142" xfId="9" applyFont="1" applyBorder="1" applyAlignment="1">
      <alignment horizontal="right" wrapText="1"/>
    </xf>
    <xf numFmtId="0" fontId="97" fillId="0" borderId="142" xfId="9" applyFont="1" applyBorder="1" applyAlignment="1">
      <alignment wrapText="1"/>
    </xf>
    <xf numFmtId="167" fontId="97" fillId="0" borderId="142" xfId="9" applyNumberFormat="1" applyFont="1" applyBorder="1" applyAlignment="1">
      <alignment horizontal="right" wrapText="1"/>
    </xf>
    <xf numFmtId="0" fontId="97" fillId="0" borderId="145" xfId="8" applyFont="1" applyBorder="1" applyAlignment="1">
      <alignment wrapText="1"/>
    </xf>
    <xf numFmtId="0" fontId="0" fillId="0" borderId="145" xfId="0" applyBorder="1"/>
    <xf numFmtId="0" fontId="97" fillId="0" borderId="145" xfId="9" applyFont="1" applyBorder="1" applyAlignment="1">
      <alignment wrapText="1"/>
    </xf>
    <xf numFmtId="167" fontId="97" fillId="0" borderId="0" xfId="9" applyNumberFormat="1" applyFont="1" applyAlignment="1">
      <alignment horizontal="right" wrapText="1"/>
    </xf>
    <xf numFmtId="0" fontId="97" fillId="0" borderId="142" xfId="10" applyFont="1" applyBorder="1" applyAlignment="1">
      <alignment horizontal="right" wrapText="1"/>
    </xf>
    <xf numFmtId="0" fontId="97" fillId="0" borderId="142" xfId="10" applyFont="1" applyBorder="1" applyAlignment="1">
      <alignment wrapText="1"/>
    </xf>
    <xf numFmtId="0" fontId="97" fillId="0" borderId="142" xfId="11" applyFont="1" applyBorder="1" applyAlignment="1">
      <alignment horizontal="right" wrapText="1"/>
    </xf>
    <xf numFmtId="0" fontId="97" fillId="0" borderId="142" xfId="11" applyFont="1" applyBorder="1" applyAlignment="1">
      <alignment wrapText="1"/>
    </xf>
    <xf numFmtId="0" fontId="97" fillId="0" borderId="145" xfId="10" applyFont="1" applyBorder="1" applyAlignment="1">
      <alignment wrapText="1"/>
    </xf>
    <xf numFmtId="0" fontId="97" fillId="0" borderId="0" xfId="10" applyFont="1" applyAlignment="1">
      <alignment wrapText="1"/>
    </xf>
    <xf numFmtId="0" fontId="0" fillId="31" borderId="0" xfId="0" applyFill="1"/>
    <xf numFmtId="0" fontId="0" fillId="31" borderId="142" xfId="0" applyFill="1" applyBorder="1"/>
    <xf numFmtId="0" fontId="97" fillId="31" borderId="142" xfId="10" applyFont="1" applyFill="1" applyBorder="1" applyAlignment="1">
      <alignment wrapText="1"/>
    </xf>
    <xf numFmtId="0" fontId="97" fillId="31" borderId="0" xfId="10" applyFont="1" applyFill="1" applyAlignment="1">
      <alignment wrapText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30" fillId="11" borderId="26" xfId="0" applyFont="1" applyFill="1" applyBorder="1" applyAlignment="1" applyProtection="1">
      <alignment horizontal="center" vertical="center"/>
      <protection hidden="1"/>
    </xf>
    <xf numFmtId="0" fontId="99" fillId="5" borderId="146" xfId="0" applyFont="1" applyFill="1" applyBorder="1" applyAlignment="1" applyProtection="1">
      <alignment horizontal="center" vertical="center" shrinkToFit="1"/>
      <protection hidden="1"/>
    </xf>
    <xf numFmtId="0" fontId="99" fillId="5" borderId="147" xfId="0" applyFont="1" applyFill="1" applyBorder="1" applyAlignment="1" applyProtection="1">
      <alignment horizontal="center" vertical="center" shrinkToFit="1"/>
      <protection hidden="1"/>
    </xf>
    <xf numFmtId="0" fontId="0" fillId="0" borderId="28" xfId="0" applyBorder="1"/>
    <xf numFmtId="0" fontId="101" fillId="0" borderId="0" xfId="0" applyFont="1"/>
    <xf numFmtId="0" fontId="100" fillId="9" borderId="0" xfId="0" applyFont="1" applyFill="1" applyAlignment="1">
      <alignment horizontal="center" shrinkToFit="1" readingOrder="2"/>
    </xf>
    <xf numFmtId="0" fontId="100" fillId="32" borderId="0" xfId="0" applyFont="1" applyFill="1" applyAlignment="1">
      <alignment horizontal="center" vertical="center" shrinkToFit="1" readingOrder="1"/>
    </xf>
    <xf numFmtId="0" fontId="71" fillId="9" borderId="0" xfId="0" applyFont="1" applyFill="1" applyAlignment="1">
      <alignment horizontal="center" shrinkToFit="1" readingOrder="2"/>
    </xf>
    <xf numFmtId="0" fontId="0" fillId="0" borderId="0" xfId="0" applyAlignment="1">
      <alignment wrapText="1"/>
    </xf>
    <xf numFmtId="0" fontId="100" fillId="9" borderId="0" xfId="0" applyFont="1" applyFill="1" applyAlignment="1">
      <alignment horizontal="center" vertical="center" shrinkToFit="1" readingOrder="2"/>
    </xf>
    <xf numFmtId="0" fontId="102" fillId="5" borderId="0" xfId="0" applyFont="1" applyFill="1" applyAlignment="1">
      <alignment horizontal="center"/>
    </xf>
    <xf numFmtId="0" fontId="100" fillId="9" borderId="28" xfId="0" applyFont="1" applyFill="1" applyBorder="1" applyAlignment="1">
      <alignment horizontal="center" shrinkToFit="1" readingOrder="2"/>
    </xf>
    <xf numFmtId="0" fontId="57" fillId="0" borderId="22" xfId="0" applyFont="1" applyBorder="1" applyAlignment="1">
      <alignment horizontal="center" wrapText="1"/>
    </xf>
    <xf numFmtId="0" fontId="57" fillId="0" borderId="5" xfId="0" applyFont="1" applyBorder="1" applyAlignment="1">
      <alignment horizontal="center" wrapText="1"/>
    </xf>
    <xf numFmtId="0" fontId="57" fillId="0" borderId="43" xfId="0" applyFont="1" applyBorder="1" applyAlignment="1">
      <alignment horizontal="center" wrapText="1"/>
    </xf>
    <xf numFmtId="0" fontId="57" fillId="0" borderId="23" xfId="0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0" fontId="57" fillId="0" borderId="36" xfId="0" applyFont="1" applyBorder="1" applyAlignment="1">
      <alignment horizontal="center" wrapText="1"/>
    </xf>
    <xf numFmtId="0" fontId="57" fillId="0" borderId="8" xfId="0" applyFont="1" applyBorder="1" applyAlignment="1">
      <alignment horizontal="center" wrapText="1"/>
    </xf>
    <xf numFmtId="0" fontId="57" fillId="0" borderId="9" xfId="0" applyFont="1" applyBorder="1" applyAlignment="1">
      <alignment horizontal="center" wrapText="1"/>
    </xf>
    <xf numFmtId="0" fontId="57" fillId="0" borderId="38" xfId="0" applyFont="1" applyBorder="1" applyAlignment="1">
      <alignment horizontal="center" wrapText="1"/>
    </xf>
    <xf numFmtId="0" fontId="58" fillId="21" borderId="82" xfId="0" applyFont="1" applyFill="1" applyBorder="1" applyAlignment="1">
      <alignment horizontal="right" wrapText="1"/>
    </xf>
    <xf numFmtId="0" fontId="58" fillId="21" borderId="56" xfId="0" applyFont="1" applyFill="1" applyBorder="1" applyAlignment="1">
      <alignment horizontal="right" wrapText="1"/>
    </xf>
    <xf numFmtId="0" fontId="58" fillId="21" borderId="83" xfId="0" applyFont="1" applyFill="1" applyBorder="1" applyAlignment="1">
      <alignment horizontal="right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8" fillId="21" borderId="75" xfId="0" applyFont="1" applyFill="1" applyBorder="1" applyAlignment="1">
      <alignment horizontal="right" wrapText="1"/>
    </xf>
    <xf numFmtId="0" fontId="58" fillId="21" borderId="0" xfId="0" applyFont="1" applyFill="1" applyAlignment="1">
      <alignment horizontal="right" wrapText="1"/>
    </xf>
    <xf numFmtId="0" fontId="58" fillId="21" borderId="9" xfId="0" applyFont="1" applyFill="1" applyBorder="1" applyAlignment="1">
      <alignment horizontal="right" wrapText="1"/>
    </xf>
    <xf numFmtId="0" fontId="54" fillId="0" borderId="0" xfId="0" applyFont="1" applyAlignment="1">
      <alignment horizontal="right" vertical="center" wrapText="1"/>
    </xf>
    <xf numFmtId="0" fontId="54" fillId="0" borderId="0" xfId="0" applyFont="1" applyAlignment="1">
      <alignment horizontal="center"/>
    </xf>
    <xf numFmtId="0" fontId="58" fillId="21" borderId="82" xfId="0" applyFont="1" applyFill="1" applyBorder="1" applyAlignment="1">
      <alignment horizontal="center"/>
    </xf>
    <xf numFmtId="0" fontId="58" fillId="21" borderId="56" xfId="0" applyFont="1" applyFill="1" applyBorder="1" applyAlignment="1">
      <alignment horizontal="center"/>
    </xf>
    <xf numFmtId="0" fontId="59" fillId="21" borderId="56" xfId="1" applyFont="1" applyFill="1" applyBorder="1" applyAlignment="1">
      <alignment horizontal="center"/>
    </xf>
    <xf numFmtId="0" fontId="59" fillId="21" borderId="83" xfId="1" applyFont="1" applyFill="1" applyBorder="1" applyAlignment="1">
      <alignment horizontal="center"/>
    </xf>
    <xf numFmtId="0" fontId="58" fillId="21" borderId="102" xfId="0" applyFont="1" applyFill="1" applyBorder="1" applyAlignment="1">
      <alignment horizontal="right" vertical="center"/>
    </xf>
    <xf numFmtId="0" fontId="58" fillId="21" borderId="78" xfId="0" applyFont="1" applyFill="1" applyBorder="1" applyAlignment="1">
      <alignment horizontal="right" vertical="center"/>
    </xf>
    <xf numFmtId="0" fontId="58" fillId="21" borderId="103" xfId="0" applyFont="1" applyFill="1" applyBorder="1" applyAlignment="1">
      <alignment horizontal="right" vertical="center"/>
    </xf>
    <xf numFmtId="9" fontId="58" fillId="21" borderId="94" xfId="0" applyNumberFormat="1" applyFont="1" applyFill="1" applyBorder="1" applyAlignment="1">
      <alignment horizontal="right" vertical="center" wrapText="1"/>
    </xf>
    <xf numFmtId="0" fontId="58" fillId="21" borderId="95" xfId="0" applyFont="1" applyFill="1" applyBorder="1" applyAlignment="1">
      <alignment horizontal="right" vertical="center" wrapText="1"/>
    </xf>
    <xf numFmtId="0" fontId="58" fillId="21" borderId="87" xfId="0" applyFont="1" applyFill="1" applyBorder="1" applyAlignment="1">
      <alignment horizontal="center" wrapText="1"/>
    </xf>
    <xf numFmtId="0" fontId="58" fillId="21" borderId="75" xfId="0" applyFont="1" applyFill="1" applyBorder="1" applyAlignment="1">
      <alignment horizontal="center" wrapText="1"/>
    </xf>
    <xf numFmtId="0" fontId="58" fillId="21" borderId="88" xfId="0" applyFont="1" applyFill="1" applyBorder="1" applyAlignment="1">
      <alignment horizontal="center" wrapText="1"/>
    </xf>
    <xf numFmtId="0" fontId="58" fillId="21" borderId="89" xfId="0" applyFont="1" applyFill="1" applyBorder="1" applyAlignment="1">
      <alignment horizontal="center" wrapText="1"/>
    </xf>
    <xf numFmtId="0" fontId="58" fillId="21" borderId="74" xfId="0" applyFont="1" applyFill="1" applyBorder="1" applyAlignment="1">
      <alignment horizontal="center" wrapText="1"/>
    </xf>
    <xf numFmtId="0" fontId="58" fillId="21" borderId="90" xfId="0" applyFont="1" applyFill="1" applyBorder="1" applyAlignment="1">
      <alignment horizontal="center" wrapText="1"/>
    </xf>
    <xf numFmtId="0" fontId="58" fillId="21" borderId="102" xfId="0" applyFont="1" applyFill="1" applyBorder="1" applyAlignment="1">
      <alignment horizontal="right" wrapText="1"/>
    </xf>
    <xf numFmtId="0" fontId="58" fillId="21" borderId="78" xfId="0" applyFont="1" applyFill="1" applyBorder="1" applyAlignment="1">
      <alignment horizontal="right" wrapText="1"/>
    </xf>
    <xf numFmtId="0" fontId="58" fillId="21" borderId="103" xfId="0" applyFont="1" applyFill="1" applyBorder="1" applyAlignment="1">
      <alignment horizontal="right" wrapText="1"/>
    </xf>
    <xf numFmtId="0" fontId="58" fillId="21" borderId="94" xfId="0" applyFont="1" applyFill="1" applyBorder="1" applyAlignment="1">
      <alignment horizontal="right" readingOrder="1"/>
    </xf>
    <xf numFmtId="0" fontId="58" fillId="21" borderId="95" xfId="0" applyFont="1" applyFill="1" applyBorder="1" applyAlignment="1">
      <alignment horizontal="right" readingOrder="1"/>
    </xf>
    <xf numFmtId="0" fontId="58" fillId="21" borderId="104" xfId="0" applyFont="1" applyFill="1" applyBorder="1" applyAlignment="1">
      <alignment horizontal="right" vertical="center"/>
    </xf>
    <xf numFmtId="0" fontId="58" fillId="21" borderId="105" xfId="0" applyFont="1" applyFill="1" applyBorder="1" applyAlignment="1">
      <alignment horizontal="right" vertical="center"/>
    </xf>
    <xf numFmtId="0" fontId="58" fillId="21" borderId="106" xfId="0" applyFont="1" applyFill="1" applyBorder="1" applyAlignment="1">
      <alignment horizontal="right" vertical="center"/>
    </xf>
    <xf numFmtId="9" fontId="58" fillId="21" borderId="96" xfId="0" applyNumberFormat="1" applyFont="1" applyFill="1" applyBorder="1" applyAlignment="1">
      <alignment horizontal="right" vertical="center"/>
    </xf>
    <xf numFmtId="0" fontId="58" fillId="21" borderId="97" xfId="0" applyFont="1" applyFill="1" applyBorder="1" applyAlignment="1">
      <alignment horizontal="right" vertical="center"/>
    </xf>
    <xf numFmtId="0" fontId="58" fillId="21" borderId="82" xfId="0" applyFont="1" applyFill="1" applyBorder="1" applyAlignment="1">
      <alignment horizontal="right"/>
    </xf>
    <xf numFmtId="0" fontId="58" fillId="21" borderId="56" xfId="0" applyFont="1" applyFill="1" applyBorder="1" applyAlignment="1">
      <alignment horizontal="right"/>
    </xf>
    <xf numFmtId="0" fontId="58" fillId="21" borderId="83" xfId="0" applyFont="1" applyFill="1" applyBorder="1" applyAlignment="1">
      <alignment horizontal="right"/>
    </xf>
    <xf numFmtId="0" fontId="58" fillId="21" borderId="102" xfId="0" applyFont="1" applyFill="1" applyBorder="1" applyAlignment="1">
      <alignment horizontal="right"/>
    </xf>
    <xf numFmtId="0" fontId="58" fillId="21" borderId="78" xfId="0" applyFont="1" applyFill="1" applyBorder="1" applyAlignment="1">
      <alignment horizontal="right"/>
    </xf>
    <xf numFmtId="0" fontId="58" fillId="21" borderId="103" xfId="0" applyFont="1" applyFill="1" applyBorder="1" applyAlignment="1">
      <alignment horizontal="right"/>
    </xf>
    <xf numFmtId="9" fontId="58" fillId="21" borderId="94" xfId="0" applyNumberFormat="1" applyFont="1" applyFill="1" applyBorder="1" applyAlignment="1">
      <alignment horizontal="right" vertical="center"/>
    </xf>
    <xf numFmtId="0" fontId="58" fillId="21" borderId="95" xfId="0" applyFont="1" applyFill="1" applyBorder="1" applyAlignment="1">
      <alignment horizontal="right" vertical="center"/>
    </xf>
    <xf numFmtId="0" fontId="58" fillId="21" borderId="93" xfId="0" applyFont="1" applyFill="1" applyBorder="1" applyAlignment="1">
      <alignment horizontal="right" vertical="center" wrapText="1"/>
    </xf>
    <xf numFmtId="0" fontId="58" fillId="21" borderId="94" xfId="0" applyFont="1" applyFill="1" applyBorder="1" applyAlignment="1">
      <alignment horizontal="right" vertical="center" wrapText="1"/>
    </xf>
    <xf numFmtId="9" fontId="58" fillId="13" borderId="94" xfId="0" applyNumberFormat="1" applyFont="1" applyFill="1" applyBorder="1" applyAlignment="1">
      <alignment horizontal="right"/>
    </xf>
    <xf numFmtId="0" fontId="58" fillId="13" borderId="95" xfId="0" applyFont="1" applyFill="1" applyBorder="1" applyAlignment="1">
      <alignment horizontal="right"/>
    </xf>
    <xf numFmtId="0" fontId="58" fillId="13" borderId="94" xfId="0" applyFont="1" applyFill="1" applyBorder="1" applyAlignment="1">
      <alignment horizontal="right"/>
    </xf>
    <xf numFmtId="0" fontId="58" fillId="21" borderId="84" xfId="0" applyFont="1" applyFill="1" applyBorder="1" applyAlignment="1">
      <alignment horizontal="right"/>
    </xf>
    <xf numFmtId="0" fontId="58" fillId="21" borderId="85" xfId="0" applyFont="1" applyFill="1" applyBorder="1" applyAlignment="1">
      <alignment horizontal="right"/>
    </xf>
    <xf numFmtId="0" fontId="58" fillId="21" borderId="86" xfId="0" applyFont="1" applyFill="1" applyBorder="1" applyAlignment="1">
      <alignment horizontal="right"/>
    </xf>
    <xf numFmtId="0" fontId="58" fillId="21" borderId="93" xfId="0" applyFont="1" applyFill="1" applyBorder="1" applyAlignment="1">
      <alignment horizontal="right" vertical="center"/>
    </xf>
    <xf numFmtId="0" fontId="58" fillId="21" borderId="94" xfId="0" applyFont="1" applyFill="1" applyBorder="1" applyAlignment="1">
      <alignment horizontal="right" vertical="center"/>
    </xf>
    <xf numFmtId="9" fontId="58" fillId="21" borderId="94" xfId="1" applyNumberFormat="1" applyFont="1" applyFill="1" applyBorder="1" applyAlignment="1">
      <alignment horizontal="right" vertical="center"/>
    </xf>
    <xf numFmtId="0" fontId="58" fillId="21" borderId="95" xfId="1" applyFont="1" applyFill="1" applyBorder="1" applyAlignment="1">
      <alignment horizontal="right" vertical="center"/>
    </xf>
    <xf numFmtId="0" fontId="58" fillId="21" borderId="102" xfId="0" applyFont="1" applyFill="1" applyBorder="1" applyAlignment="1">
      <alignment horizontal="right" vertical="center" wrapText="1"/>
    </xf>
    <xf numFmtId="0" fontId="58" fillId="21" borderId="78" xfId="0" applyFont="1" applyFill="1" applyBorder="1" applyAlignment="1">
      <alignment horizontal="right" vertical="center" wrapText="1"/>
    </xf>
    <xf numFmtId="0" fontId="58" fillId="21" borderId="103" xfId="0" applyFont="1" applyFill="1" applyBorder="1" applyAlignment="1">
      <alignment horizontal="right" vertical="center" wrapText="1"/>
    </xf>
    <xf numFmtId="0" fontId="64" fillId="21" borderId="94" xfId="0" applyFont="1" applyFill="1" applyBorder="1" applyAlignment="1">
      <alignment horizontal="right" vertical="center"/>
    </xf>
    <xf numFmtId="0" fontId="64" fillId="21" borderId="95" xfId="0" applyFont="1" applyFill="1" applyBorder="1" applyAlignment="1">
      <alignment horizontal="right" vertical="center"/>
    </xf>
    <xf numFmtId="0" fontId="60" fillId="21" borderId="82" xfId="1" applyFont="1" applyFill="1" applyBorder="1" applyAlignment="1">
      <alignment horizontal="right"/>
    </xf>
    <xf numFmtId="0" fontId="60" fillId="21" borderId="56" xfId="1" applyFont="1" applyFill="1" applyBorder="1" applyAlignment="1">
      <alignment horizontal="right"/>
    </xf>
    <xf numFmtId="0" fontId="60" fillId="21" borderId="83" xfId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3" fillId="21" borderId="91" xfId="0" applyFont="1" applyFill="1" applyBorder="1" applyAlignment="1">
      <alignment horizontal="center" vertical="center"/>
    </xf>
    <xf numFmtId="0" fontId="61" fillId="21" borderId="92" xfId="0" applyFont="1" applyFill="1" applyBorder="1" applyAlignment="1">
      <alignment horizontal="center" vertical="center"/>
    </xf>
    <xf numFmtId="0" fontId="61" fillId="21" borderId="93" xfId="0" applyFont="1" applyFill="1" applyBorder="1" applyAlignment="1">
      <alignment horizontal="center" vertical="center"/>
    </xf>
    <xf numFmtId="0" fontId="61" fillId="21" borderId="94" xfId="0" applyFont="1" applyFill="1" applyBorder="1" applyAlignment="1">
      <alignment horizontal="center" vertical="center"/>
    </xf>
    <xf numFmtId="0" fontId="61" fillId="21" borderId="98" xfId="0" applyFont="1" applyFill="1" applyBorder="1" applyAlignment="1">
      <alignment horizontal="center" vertical="center"/>
    </xf>
    <xf numFmtId="0" fontId="61" fillId="21" borderId="99" xfId="0" applyFont="1" applyFill="1" applyBorder="1" applyAlignment="1">
      <alignment horizontal="center" vertical="center"/>
    </xf>
    <xf numFmtId="0" fontId="61" fillId="21" borderId="100" xfId="0" applyFont="1" applyFill="1" applyBorder="1" applyAlignment="1">
      <alignment horizontal="center" vertical="center"/>
    </xf>
    <xf numFmtId="0" fontId="61" fillId="21" borderId="101" xfId="0" applyFont="1" applyFill="1" applyBorder="1" applyAlignment="1">
      <alignment horizontal="center" vertical="center"/>
    </xf>
    <xf numFmtId="0" fontId="60" fillId="21" borderId="79" xfId="1" applyFont="1" applyFill="1" applyBorder="1" applyAlignment="1">
      <alignment horizontal="right"/>
    </xf>
    <xf numFmtId="0" fontId="60" fillId="21" borderId="80" xfId="1" applyFont="1" applyFill="1" applyBorder="1" applyAlignment="1">
      <alignment horizontal="right"/>
    </xf>
    <xf numFmtId="0" fontId="60" fillId="21" borderId="81" xfId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72" fillId="26" borderId="0" xfId="0" applyFont="1" applyFill="1" applyAlignment="1">
      <alignment horizontal="center" vertical="center"/>
    </xf>
    <xf numFmtId="0" fontId="81" fillId="6" borderId="0" xfId="0" applyFont="1" applyFill="1" applyAlignment="1" applyProtection="1">
      <alignment horizontal="center"/>
      <protection hidden="1"/>
    </xf>
    <xf numFmtId="0" fontId="88" fillId="3" borderId="124" xfId="0" applyFont="1" applyFill="1" applyBorder="1" applyAlignment="1" applyProtection="1">
      <alignment horizontal="center" vertical="center" shrinkToFit="1"/>
      <protection hidden="1"/>
    </xf>
    <xf numFmtId="49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hidden="1"/>
    </xf>
    <xf numFmtId="0" fontId="85" fillId="27" borderId="124" xfId="0" applyFont="1" applyFill="1" applyBorder="1" applyAlignment="1" applyProtection="1">
      <alignment horizontal="center" vertical="center" shrinkToFit="1"/>
      <protection hidden="1"/>
    </xf>
    <xf numFmtId="0" fontId="86" fillId="0" borderId="124" xfId="1" applyFont="1" applyFill="1" applyBorder="1" applyAlignment="1" applyProtection="1">
      <alignment horizontal="center" vertical="center" shrinkToFit="1"/>
      <protection hidden="1"/>
    </xf>
    <xf numFmtId="0" fontId="88" fillId="0" borderId="124" xfId="0" applyFont="1" applyBorder="1" applyAlignment="1" applyProtection="1">
      <alignment horizontal="center" vertical="center" shrinkToFit="1"/>
      <protection hidden="1"/>
    </xf>
    <xf numFmtId="165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8" fillId="0" borderId="124" xfId="1" applyFont="1" applyFill="1" applyBorder="1" applyAlignment="1" applyProtection="1">
      <alignment horizontal="center" vertical="center" shrinkToFit="1"/>
      <protection hidden="1"/>
    </xf>
    <xf numFmtId="0" fontId="85" fillId="13" borderId="124" xfId="0" applyFont="1" applyFill="1" applyBorder="1" applyAlignment="1" applyProtection="1">
      <alignment horizontal="center" vertical="center" shrinkToFit="1"/>
      <protection hidden="1"/>
    </xf>
    <xf numFmtId="2" fontId="88" fillId="3" borderId="124" xfId="1" applyNumberFormat="1" applyFont="1" applyFill="1" applyBorder="1" applyAlignment="1" applyProtection="1">
      <alignment horizontal="center" vertical="center" shrinkToFit="1"/>
      <protection hidden="1"/>
    </xf>
    <xf numFmtId="0" fontId="85" fillId="28" borderId="124" xfId="0" applyFont="1" applyFill="1" applyBorder="1" applyAlignment="1" applyProtection="1">
      <alignment horizontal="center" vertical="center" shrinkToFit="1"/>
      <protection hidden="1"/>
    </xf>
    <xf numFmtId="0" fontId="88" fillId="3" borderId="124" xfId="1" applyFont="1" applyFill="1" applyBorder="1" applyAlignment="1" applyProtection="1">
      <alignment horizontal="center" vertical="center" shrinkToFit="1"/>
      <protection locked="0" hidden="1"/>
    </xf>
    <xf numFmtId="0" fontId="86" fillId="3" borderId="124" xfId="1" applyFont="1" applyFill="1" applyBorder="1" applyAlignment="1" applyProtection="1">
      <alignment horizontal="center" vertical="center" wrapText="1" shrinkToFit="1"/>
      <protection hidden="1"/>
    </xf>
    <xf numFmtId="0" fontId="86" fillId="3" borderId="124" xfId="1" applyFont="1" applyFill="1" applyBorder="1" applyAlignment="1" applyProtection="1">
      <alignment horizontal="center" vertical="center" shrinkToFit="1"/>
      <protection hidden="1"/>
    </xf>
    <xf numFmtId="0" fontId="5" fillId="14" borderId="10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/>
      <protection hidden="1"/>
    </xf>
    <xf numFmtId="0" fontId="4" fillId="3" borderId="110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3" borderId="39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8" fillId="13" borderId="0" xfId="1" applyFont="1" applyFill="1" applyBorder="1" applyAlignment="1" applyProtection="1">
      <alignment horizontal="center" vertical="center" wrapText="1"/>
      <protection hidden="1"/>
    </xf>
    <xf numFmtId="0" fontId="6" fillId="14" borderId="33" xfId="0" applyFont="1" applyFill="1" applyBorder="1" applyAlignment="1" applyProtection="1">
      <alignment horizontal="center" vertical="center" shrinkToFit="1"/>
      <protection hidden="1"/>
    </xf>
    <xf numFmtId="0" fontId="5" fillId="14" borderId="33" xfId="0" applyFont="1" applyFill="1" applyBorder="1" applyAlignment="1" applyProtection="1">
      <alignment horizontal="center" vertical="center" wrapText="1"/>
      <protection hidden="1"/>
    </xf>
    <xf numFmtId="0" fontId="6" fillId="14" borderId="10" xfId="0" applyFont="1" applyFill="1" applyBorder="1" applyAlignment="1" applyProtection="1">
      <alignment horizontal="center" vertical="center" shrinkToFit="1"/>
      <protection hidden="1"/>
    </xf>
    <xf numFmtId="0" fontId="6" fillId="14" borderId="33" xfId="0" applyFont="1" applyFill="1" applyBorder="1" applyAlignment="1" applyProtection="1">
      <alignment horizontal="center" vertical="center"/>
      <protection hidden="1"/>
    </xf>
    <xf numFmtId="0" fontId="31" fillId="12" borderId="30" xfId="0" applyFont="1" applyFill="1" applyBorder="1" applyAlignment="1" applyProtection="1">
      <alignment horizontal="center" vertical="center"/>
      <protection hidden="1"/>
    </xf>
    <xf numFmtId="0" fontId="31" fillId="12" borderId="6" xfId="0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40" fillId="13" borderId="23" xfId="1" applyFont="1" applyFill="1" applyBorder="1" applyAlignment="1" applyProtection="1">
      <alignment horizontal="center" vertical="center" wrapText="1"/>
      <protection hidden="1"/>
    </xf>
    <xf numFmtId="0" fontId="40" fillId="13" borderId="0" xfId="1" applyFont="1" applyFill="1" applyBorder="1" applyAlignment="1" applyProtection="1">
      <alignment horizontal="center" vertical="center" wrapText="1"/>
      <protection hidden="1"/>
    </xf>
    <xf numFmtId="0" fontId="6" fillId="14" borderId="21" xfId="0" applyFont="1" applyFill="1" applyBorder="1" applyAlignment="1" applyProtection="1">
      <alignment horizontal="center" vertical="center"/>
      <protection hidden="1"/>
    </xf>
    <xf numFmtId="0" fontId="70" fillId="23" borderId="0" xfId="0" applyFont="1" applyFill="1" applyAlignment="1" applyProtection="1">
      <alignment horizontal="center" vertical="center"/>
      <protection hidden="1"/>
    </xf>
    <xf numFmtId="0" fontId="43" fillId="23" borderId="0" xfId="0" applyFont="1" applyFill="1" applyAlignment="1" applyProtection="1">
      <alignment horizontal="center" vertical="center" shrinkToFit="1"/>
      <protection hidden="1"/>
    </xf>
    <xf numFmtId="0" fontId="68" fillId="22" borderId="45" xfId="0" applyFont="1" applyFill="1" applyBorder="1" applyAlignment="1" applyProtection="1">
      <alignment horizontal="center" vertical="center"/>
      <protection hidden="1"/>
    </xf>
    <xf numFmtId="164" fontId="69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31" fillId="13" borderId="8" xfId="0" applyFont="1" applyFill="1" applyBorder="1" applyAlignment="1">
      <alignment horizontal="center" vertical="center"/>
    </xf>
    <xf numFmtId="0" fontId="31" fillId="13" borderId="9" xfId="0" applyFont="1" applyFill="1" applyBorder="1" applyAlignment="1">
      <alignment horizontal="center" vertical="center"/>
    </xf>
    <xf numFmtId="164" fontId="28" fillId="14" borderId="45" xfId="0" applyNumberFormat="1" applyFont="1" applyFill="1" applyBorder="1" applyAlignment="1" applyProtection="1">
      <alignment horizontal="center" vertical="center" shrinkToFit="1"/>
      <protection hidden="1"/>
    </xf>
    <xf numFmtId="0" fontId="5" fillId="14" borderId="21" xfId="0" applyFont="1" applyFill="1" applyBorder="1" applyAlignment="1" applyProtection="1">
      <alignment horizontal="center" vertical="center"/>
      <protection hidden="1"/>
    </xf>
    <xf numFmtId="0" fontId="31" fillId="12" borderId="37" xfId="0" applyFont="1" applyFill="1" applyBorder="1" applyAlignment="1" applyProtection="1">
      <alignment horizontal="center" vertical="center"/>
      <protection hidden="1"/>
    </xf>
    <xf numFmtId="0" fontId="6" fillId="14" borderId="10" xfId="0" applyFont="1" applyFill="1" applyBorder="1" applyAlignment="1" applyProtection="1">
      <alignment horizontal="center" vertical="center"/>
      <protection hidden="1"/>
    </xf>
    <xf numFmtId="0" fontId="5" fillId="14" borderId="21" xfId="0" applyFont="1" applyFill="1" applyBorder="1" applyAlignment="1" applyProtection="1">
      <alignment horizontal="center" vertical="center" shrinkToFit="1"/>
      <protection hidden="1"/>
    </xf>
    <xf numFmtId="0" fontId="31" fillId="13" borderId="139" xfId="0" applyFont="1" applyFill="1" applyBorder="1" applyAlignment="1">
      <alignment horizontal="center" vertical="center" wrapText="1"/>
    </xf>
    <xf numFmtId="0" fontId="31" fillId="13" borderId="140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37" xfId="0" applyFont="1" applyFill="1" applyBorder="1" applyAlignment="1" applyProtection="1">
      <alignment horizontal="center" vertical="center"/>
      <protection hidden="1"/>
    </xf>
    <xf numFmtId="0" fontId="2" fillId="5" borderId="30" xfId="0" applyFont="1" applyFill="1" applyBorder="1" applyAlignment="1" applyProtection="1">
      <alignment horizontal="center" vertical="center"/>
      <protection hidden="1"/>
    </xf>
    <xf numFmtId="0" fontId="37" fillId="5" borderId="30" xfId="0" applyFont="1" applyFill="1" applyBorder="1" applyAlignment="1" applyProtection="1">
      <alignment horizontal="center" vertical="center"/>
      <protection hidden="1"/>
    </xf>
    <xf numFmtId="0" fontId="37" fillId="5" borderId="6" xfId="0" applyFont="1" applyFill="1" applyBorder="1" applyAlignment="1" applyProtection="1">
      <alignment horizontal="center" vertical="center"/>
      <protection hidden="1"/>
    </xf>
    <xf numFmtId="0" fontId="37" fillId="5" borderId="37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36" xfId="0" applyFont="1" applyBorder="1" applyAlignment="1" applyProtection="1">
      <alignment horizontal="center" vertical="center"/>
      <protection hidden="1"/>
    </xf>
    <xf numFmtId="0" fontId="5" fillId="14" borderId="21" xfId="0" applyFont="1" applyFill="1" applyBorder="1" applyAlignment="1" applyProtection="1">
      <alignment horizontal="center" vertical="center" wrapText="1"/>
      <protection hidden="1"/>
    </xf>
    <xf numFmtId="0" fontId="94" fillId="14" borderId="33" xfId="0" applyFont="1" applyFill="1" applyBorder="1" applyAlignment="1" applyProtection="1">
      <alignment horizontal="center" vertical="center" wrapText="1"/>
      <protection hidden="1"/>
    </xf>
    <xf numFmtId="0" fontId="6" fillId="14" borderId="2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83" fillId="3" borderId="45" xfId="0" applyNumberFormat="1" applyFont="1" applyFill="1" applyBorder="1" applyAlignment="1" applyProtection="1">
      <alignment horizontal="center" vertical="center"/>
      <protection hidden="1"/>
    </xf>
    <xf numFmtId="0" fontId="31" fillId="13" borderId="0" xfId="0" applyFont="1" applyFill="1" applyAlignment="1" applyProtection="1">
      <alignment horizontal="center" vertical="center"/>
      <protection hidden="1"/>
    </xf>
    <xf numFmtId="164" fontId="28" fillId="14" borderId="0" xfId="0" applyNumberFormat="1" applyFont="1" applyFill="1" applyAlignment="1" applyProtection="1">
      <alignment horizontal="center" vertical="center" shrinkToFit="1"/>
      <protection hidden="1"/>
    </xf>
    <xf numFmtId="0" fontId="67" fillId="22" borderId="45" xfId="0" applyFont="1" applyFill="1" applyBorder="1" applyAlignment="1" applyProtection="1">
      <alignment horizontal="center"/>
      <protection hidden="1"/>
    </xf>
    <xf numFmtId="0" fontId="28" fillId="14" borderId="0" xfId="0" applyFont="1" applyFill="1" applyAlignment="1" applyProtection="1">
      <alignment horizontal="center" vertical="center"/>
      <protection locked="0" hidden="1"/>
    </xf>
    <xf numFmtId="164" fontId="27" fillId="14" borderId="45" xfId="0" applyNumberFormat="1" applyFont="1" applyFill="1" applyBorder="1" applyAlignment="1" applyProtection="1">
      <alignment horizontal="center" vertical="center" shrinkToFit="1"/>
      <protection hidden="1"/>
    </xf>
    <xf numFmtId="22" fontId="75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26" xfId="0" applyFont="1" applyBorder="1" applyAlignment="1" applyProtection="1">
      <alignment horizontal="right" vertical="center" shrinkToFit="1"/>
      <protection hidden="1"/>
    </xf>
    <xf numFmtId="0" fontId="1" fillId="0" borderId="20" xfId="0" applyFont="1" applyBorder="1" applyAlignment="1" applyProtection="1">
      <alignment horizontal="right" vertical="center" shrinkToFit="1"/>
      <protection hidden="1"/>
    </xf>
    <xf numFmtId="0" fontId="76" fillId="3" borderId="20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20" xfId="0" applyFont="1" applyBorder="1" applyAlignment="1" applyProtection="1">
      <alignment horizontal="center" vertical="center" shrinkToFit="1"/>
      <protection hidden="1"/>
    </xf>
    <xf numFmtId="0" fontId="75" fillId="3" borderId="20" xfId="0" applyFont="1" applyFill="1" applyBorder="1" applyAlignment="1" applyProtection="1">
      <alignment horizontal="center" vertical="center" shrinkToFit="1"/>
      <protection hidden="1"/>
    </xf>
    <xf numFmtId="0" fontId="1" fillId="3" borderId="20" xfId="0" applyFont="1" applyFill="1" applyBorder="1" applyAlignment="1" applyProtection="1">
      <alignment horizontal="center" vertical="center" shrinkToFit="1"/>
      <protection hidden="1"/>
    </xf>
    <xf numFmtId="0" fontId="8" fillId="3" borderId="19" xfId="0" applyFont="1" applyFill="1" applyBorder="1" applyAlignment="1" applyProtection="1">
      <alignment horizontal="center" vertical="center" shrinkToFit="1"/>
      <protection hidden="1"/>
    </xf>
    <xf numFmtId="0" fontId="8" fillId="3" borderId="129" xfId="0" applyFont="1" applyFill="1" applyBorder="1" applyAlignment="1" applyProtection="1">
      <alignment horizontal="center" vertical="center" shrinkToFit="1"/>
      <protection hidden="1"/>
    </xf>
    <xf numFmtId="0" fontId="75" fillId="0" borderId="127" xfId="0" applyFont="1" applyBorder="1" applyAlignment="1" applyProtection="1">
      <alignment horizontal="right" vertical="center" shrinkToFit="1"/>
      <protection hidden="1"/>
    </xf>
    <xf numFmtId="0" fontId="75" fillId="0" borderId="18" xfId="0" applyFont="1" applyBorder="1" applyAlignment="1" applyProtection="1">
      <alignment horizontal="right" vertical="center" shrinkToFit="1"/>
      <protection hidden="1"/>
    </xf>
    <xf numFmtId="0" fontId="77" fillId="3" borderId="18" xfId="0" applyFont="1" applyFill="1" applyBorder="1" applyAlignment="1" applyProtection="1">
      <alignment horizontal="center" vertical="center" shrinkToFit="1"/>
      <protection hidden="1"/>
    </xf>
    <xf numFmtId="0" fontId="1" fillId="3" borderId="115" xfId="0" applyFont="1" applyFill="1" applyBorder="1" applyAlignment="1" applyProtection="1">
      <alignment horizontal="center" vertical="center" shrinkToFit="1"/>
      <protection hidden="1"/>
    </xf>
    <xf numFmtId="0" fontId="77" fillId="0" borderId="18" xfId="0" applyFont="1" applyBorder="1" applyAlignment="1" applyProtection="1">
      <alignment horizontal="center" vertical="center" shrinkToFit="1"/>
      <protection hidden="1"/>
    </xf>
    <xf numFmtId="0" fontId="1" fillId="3" borderId="18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75" fillId="0" borderId="9" xfId="0" applyFont="1" applyBorder="1" applyAlignment="1" applyProtection="1">
      <alignment horizontal="center" vertical="center" shrinkToFit="1" readingOrder="2"/>
      <protection hidden="1"/>
    </xf>
    <xf numFmtId="0" fontId="75" fillId="3" borderId="18" xfId="0" applyFont="1" applyFill="1" applyBorder="1" applyAlignment="1" applyProtection="1">
      <alignment horizontal="center" vertical="center" shrinkToFit="1"/>
      <protection hidden="1"/>
    </xf>
    <xf numFmtId="0" fontId="77" fillId="0" borderId="29" xfId="0" applyFont="1" applyBorder="1" applyAlignment="1" applyProtection="1">
      <alignment horizontal="center" vertical="center" shrinkToFit="1"/>
      <protection hidden="1"/>
    </xf>
    <xf numFmtId="0" fontId="75" fillId="24" borderId="31" xfId="0" applyFont="1" applyFill="1" applyBorder="1" applyAlignment="1" applyProtection="1">
      <alignment horizontal="center" vertical="center" shrinkToFit="1"/>
      <protection hidden="1"/>
    </xf>
    <xf numFmtId="0" fontId="75" fillId="24" borderId="19" xfId="0" applyFont="1" applyFill="1" applyBorder="1" applyAlignment="1" applyProtection="1">
      <alignment horizontal="center" vertical="center" shrinkToFit="1"/>
      <protection hidden="1"/>
    </xf>
    <xf numFmtId="164" fontId="75" fillId="24" borderId="19" xfId="0" applyNumberFormat="1" applyFont="1" applyFill="1" applyBorder="1" applyAlignment="1" applyProtection="1">
      <alignment horizontal="center" vertical="center" shrinkToFit="1"/>
      <protection hidden="1"/>
    </xf>
    <xf numFmtId="0" fontId="78" fillId="6" borderId="31" xfId="0" applyFont="1" applyFill="1" applyBorder="1" applyAlignment="1" applyProtection="1">
      <alignment horizontal="center" shrinkToFit="1"/>
      <protection hidden="1"/>
    </xf>
    <xf numFmtId="0" fontId="78" fillId="6" borderId="19" xfId="0" applyFont="1" applyFill="1" applyBorder="1" applyAlignment="1" applyProtection="1">
      <alignment horizontal="center" shrinkToFit="1"/>
      <protection hidden="1"/>
    </xf>
    <xf numFmtId="0" fontId="78" fillId="6" borderId="119" xfId="0" applyFont="1" applyFill="1" applyBorder="1" applyAlignment="1" applyProtection="1">
      <alignment horizontal="center" shrinkToFit="1"/>
      <protection hidden="1"/>
    </xf>
    <xf numFmtId="0" fontId="78" fillId="6" borderId="76" xfId="0" applyFont="1" applyFill="1" applyBorder="1" applyAlignment="1" applyProtection="1">
      <alignment horizontal="center" vertical="center" shrinkToFit="1"/>
      <protection hidden="1"/>
    </xf>
    <xf numFmtId="0" fontId="78" fillId="6" borderId="0" xfId="0" applyFont="1" applyFill="1" applyAlignment="1" applyProtection="1">
      <alignment horizontal="center" vertical="center" shrinkToFit="1"/>
      <protection hidden="1"/>
    </xf>
    <xf numFmtId="0" fontId="78" fillId="6" borderId="120" xfId="0" applyFont="1" applyFill="1" applyBorder="1" applyAlignment="1" applyProtection="1">
      <alignment horizontal="center" vertical="center" shrinkToFit="1"/>
      <protection hidden="1"/>
    </xf>
    <xf numFmtId="0" fontId="1" fillId="0" borderId="127" xfId="0" applyFont="1" applyBorder="1" applyAlignment="1" applyProtection="1">
      <alignment horizontal="right" vertical="center" shrinkToFit="1"/>
      <protection hidden="1"/>
    </xf>
    <xf numFmtId="0" fontId="1" fillId="0" borderId="18" xfId="0" applyFont="1" applyBorder="1" applyAlignment="1" applyProtection="1">
      <alignment horizontal="right" vertical="center" shrinkToFit="1"/>
      <protection hidden="1"/>
    </xf>
    <xf numFmtId="0" fontId="75" fillId="0" borderId="128" xfId="0" applyFont="1" applyBorder="1" applyAlignment="1" applyProtection="1">
      <alignment horizontal="right" vertical="center" shrinkToFit="1"/>
      <protection hidden="1"/>
    </xf>
    <xf numFmtId="0" fontId="75" fillId="0" borderId="19" xfId="0" applyFont="1" applyBorder="1" applyAlignment="1" applyProtection="1">
      <alignment horizontal="right" vertical="center" shrinkToFit="1"/>
      <protection hidden="1"/>
    </xf>
    <xf numFmtId="0" fontId="84" fillId="16" borderId="5" xfId="0" applyFont="1" applyFill="1" applyBorder="1" applyAlignment="1" applyProtection="1">
      <alignment horizontal="right" vertical="top" wrapText="1"/>
      <protection hidden="1"/>
    </xf>
    <xf numFmtId="0" fontId="84" fillId="16" borderId="5" xfId="0" applyFont="1" applyFill="1" applyBorder="1" applyAlignment="1" applyProtection="1">
      <alignment horizontal="right" vertical="top"/>
      <protection hidden="1"/>
    </xf>
    <xf numFmtId="0" fontId="84" fillId="16" borderId="0" xfId="0" applyFont="1" applyFill="1" applyAlignment="1" applyProtection="1">
      <alignment horizontal="right" vertical="top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20" xfId="0" applyFont="1" applyFill="1" applyBorder="1" applyAlignment="1" applyProtection="1">
      <alignment horizontal="center" vertical="center" shrinkToFit="1"/>
      <protection hidden="1"/>
    </xf>
    <xf numFmtId="0" fontId="32" fillId="2" borderId="35" xfId="0" applyFont="1" applyFill="1" applyBorder="1" applyAlignment="1" applyProtection="1">
      <alignment horizontal="center" vertical="center" shrinkToFit="1"/>
      <protection hidden="1"/>
    </xf>
    <xf numFmtId="0" fontId="32" fillId="0" borderId="33" xfId="0" applyFont="1" applyBorder="1" applyAlignment="1" applyProtection="1">
      <alignment horizontal="center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77" fillId="3" borderId="29" xfId="0" applyFont="1" applyFill="1" applyBorder="1" applyAlignment="1" applyProtection="1">
      <alignment horizontal="center" vertical="center" shrinkToFit="1"/>
      <protection hidden="1"/>
    </xf>
    <xf numFmtId="49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27" borderId="125" xfId="0" applyFill="1" applyBorder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141" xfId="0" applyFill="1" applyBorder="1" applyAlignment="1" applyProtection="1">
      <alignment horizontal="center" vertical="center" wrapText="1"/>
      <protection hidden="1"/>
    </xf>
    <xf numFmtId="164" fontId="77" fillId="3" borderId="18" xfId="0" applyNumberFormat="1" applyFont="1" applyFill="1" applyBorder="1" applyAlignment="1" applyProtection="1">
      <alignment horizontal="right" shrinkToFit="1"/>
      <protection hidden="1"/>
    </xf>
    <xf numFmtId="164" fontId="77" fillId="3" borderId="118" xfId="0" applyNumberFormat="1" applyFont="1" applyFill="1" applyBorder="1" applyAlignment="1" applyProtection="1">
      <alignment horizontal="right" shrinkToFit="1"/>
      <protection hidden="1"/>
    </xf>
    <xf numFmtId="164" fontId="77" fillId="3" borderId="18" xfId="0" applyNumberFormat="1" applyFont="1" applyFill="1" applyBorder="1" applyAlignment="1" applyProtection="1">
      <alignment horizontal="right" vertical="center" shrinkToFit="1"/>
      <protection hidden="1"/>
    </xf>
    <xf numFmtId="164" fontId="77" fillId="3" borderId="11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118" xfId="0" applyFont="1" applyFill="1" applyBorder="1" applyAlignment="1" applyProtection="1">
      <alignment horizontal="center" vertical="center" shrinkToFit="1"/>
      <protection hidden="1"/>
    </xf>
    <xf numFmtId="0" fontId="75" fillId="3" borderId="18" xfId="0" applyFont="1" applyFill="1" applyBorder="1" applyAlignment="1" applyProtection="1">
      <alignment horizontal="right" vertical="center" shrinkToFit="1"/>
      <protection hidden="1"/>
    </xf>
    <xf numFmtId="0" fontId="75" fillId="3" borderId="118" xfId="0" applyFont="1" applyFill="1" applyBorder="1" applyAlignment="1" applyProtection="1">
      <alignment horizontal="right" vertical="center" shrinkToFit="1"/>
      <protection hidden="1"/>
    </xf>
    <xf numFmtId="0" fontId="8" fillId="0" borderId="117" xfId="0" applyFont="1" applyBorder="1" applyAlignment="1" applyProtection="1">
      <alignment horizontal="center" vertical="center" shrinkToFit="1"/>
      <protection hidden="1"/>
    </xf>
    <xf numFmtId="165" fontId="77" fillId="3" borderId="18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17" xfId="0" applyFont="1" applyBorder="1" applyAlignment="1" applyProtection="1">
      <alignment horizontal="right" vertical="center" shrinkToFit="1"/>
      <protection hidden="1"/>
    </xf>
    <xf numFmtId="0" fontId="8" fillId="0" borderId="18" xfId="0" applyFont="1" applyBorder="1" applyAlignment="1" applyProtection="1">
      <alignment horizontal="right" vertical="center" shrinkToFit="1"/>
      <protection hidden="1"/>
    </xf>
    <xf numFmtId="49" fontId="77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77" fillId="3" borderId="19" xfId="0" applyFont="1" applyFill="1" applyBorder="1" applyAlignment="1" applyProtection="1">
      <alignment horizontal="center" vertical="center" shrinkToFit="1"/>
      <protection hidden="1"/>
    </xf>
    <xf numFmtId="0" fontId="82" fillId="0" borderId="17" xfId="0" applyFont="1" applyBorder="1" applyAlignment="1" applyProtection="1">
      <alignment horizontal="right" vertical="center" wrapText="1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32" fillId="0" borderId="73" xfId="0" applyFont="1" applyBorder="1" applyAlignment="1" applyProtection="1">
      <alignment horizontal="center" vertical="top" shrinkToFit="1"/>
      <protection hidden="1"/>
    </xf>
    <xf numFmtId="0" fontId="41" fillId="0" borderId="17" xfId="0" applyFont="1" applyBorder="1" applyAlignment="1" applyProtection="1">
      <alignment horizont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7" xfId="0" applyFont="1" applyBorder="1" applyAlignment="1" applyProtection="1">
      <alignment horizontal="right" vertical="center" shrinkToFit="1"/>
      <protection hidden="1"/>
    </xf>
    <xf numFmtId="0" fontId="1" fillId="0" borderId="121" xfId="0" applyFont="1" applyBorder="1" applyAlignment="1" applyProtection="1">
      <alignment horizontal="right" vertical="center" shrinkToFit="1"/>
      <protection hidden="1"/>
    </xf>
    <xf numFmtId="0" fontId="78" fillId="6" borderId="1" xfId="0" applyFont="1" applyFill="1" applyBorder="1" applyAlignment="1" applyProtection="1">
      <alignment horizontal="center" vertical="center" shrinkToFit="1"/>
      <protection hidden="1"/>
    </xf>
    <xf numFmtId="0" fontId="78" fillId="6" borderId="17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 vertical="top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77" fillId="0" borderId="117" xfId="0" applyFont="1" applyBorder="1" applyAlignment="1" applyProtection="1">
      <alignment horizontal="right" vertical="center" shrinkToFit="1"/>
      <protection hidden="1"/>
    </xf>
    <xf numFmtId="0" fontId="77" fillId="0" borderId="18" xfId="0" applyFont="1" applyBorder="1" applyAlignment="1" applyProtection="1">
      <alignment horizontal="right" vertical="center" shrinkToFit="1"/>
      <protection hidden="1"/>
    </xf>
    <xf numFmtId="0" fontId="77" fillId="0" borderId="31" xfId="0" applyFont="1" applyBorder="1" applyAlignment="1" applyProtection="1">
      <alignment horizontal="center" vertical="center" shrinkToFit="1"/>
      <protection hidden="1"/>
    </xf>
    <xf numFmtId="0" fontId="77" fillId="0" borderId="19" xfId="0" applyFont="1" applyBorder="1" applyAlignment="1" applyProtection="1">
      <alignment horizontal="center" vertical="center" shrinkToFit="1"/>
      <protection hidden="1"/>
    </xf>
    <xf numFmtId="164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19" xfId="0" applyNumberFormat="1" applyFont="1" applyFill="1" applyBorder="1" applyAlignment="1" applyProtection="1">
      <alignment horizontal="center" vertical="center" shrinkToFit="1"/>
      <protection hidden="1"/>
    </xf>
    <xf numFmtId="0" fontId="77" fillId="0" borderId="0" xfId="0" applyFont="1" applyAlignment="1" applyProtection="1">
      <alignment horizontal="center" vertical="center" shrinkToFit="1"/>
      <protection hidden="1"/>
    </xf>
    <xf numFmtId="0" fontId="77" fillId="0" borderId="119" xfId="0" applyFont="1" applyBorder="1" applyAlignment="1" applyProtection="1">
      <alignment horizontal="center" vertical="center" shrinkToFit="1"/>
      <protection hidden="1"/>
    </xf>
    <xf numFmtId="0" fontId="77" fillId="0" borderId="120" xfId="0" applyFont="1" applyBorder="1" applyAlignment="1" applyProtection="1">
      <alignment horizontal="center" vertical="center" shrinkToFit="1"/>
      <protection hidden="1"/>
    </xf>
    <xf numFmtId="0" fontId="77" fillId="0" borderId="76" xfId="0" applyFont="1" applyBorder="1" applyAlignment="1" applyProtection="1">
      <alignment horizontal="center" vertical="center" shrinkToFit="1"/>
      <protection hidden="1"/>
    </xf>
    <xf numFmtId="0" fontId="77" fillId="0" borderId="117" xfId="0" applyFont="1" applyBorder="1" applyAlignment="1" applyProtection="1">
      <alignment horizontal="center" vertical="center" shrinkToFit="1"/>
      <protection hidden="1"/>
    </xf>
    <xf numFmtId="0" fontId="78" fillId="6" borderId="121" xfId="0" applyFont="1" applyFill="1" applyBorder="1" applyAlignment="1" applyProtection="1">
      <alignment horizontal="center" vertical="center" shrinkToFit="1"/>
      <protection hidden="1"/>
    </xf>
    <xf numFmtId="0" fontId="42" fillId="4" borderId="60" xfId="0" applyFont="1" applyFill="1" applyBorder="1" applyAlignment="1" applyProtection="1">
      <alignment horizontal="center" vertical="center"/>
      <protection hidden="1"/>
    </xf>
    <xf numFmtId="0" fontId="42" fillId="4" borderId="63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 applyAlignment="1" applyProtection="1">
      <alignment horizontal="center" vertical="center"/>
      <protection locked="0"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42" fillId="4" borderId="59" xfId="0" applyFont="1" applyFill="1" applyBorder="1" applyAlignment="1" applyProtection="1">
      <alignment horizontal="center" vertical="center"/>
      <protection hidden="1"/>
    </xf>
    <xf numFmtId="0" fontId="42" fillId="4" borderId="62" xfId="0" applyFont="1" applyFill="1" applyBorder="1" applyAlignment="1" applyProtection="1">
      <alignment horizontal="center" vertical="center"/>
      <protection hidden="1"/>
    </xf>
    <xf numFmtId="0" fontId="42" fillId="4" borderId="69" xfId="0" applyFont="1" applyFill="1" applyBorder="1" applyAlignment="1" applyProtection="1">
      <alignment horizontal="center" vertical="center"/>
      <protection hidden="1"/>
    </xf>
    <xf numFmtId="0" fontId="42" fillId="4" borderId="70" xfId="0" applyFont="1" applyFill="1" applyBorder="1" applyAlignment="1" applyProtection="1">
      <alignment horizontal="center" vertical="center"/>
      <protection hidden="1"/>
    </xf>
    <xf numFmtId="0" fontId="42" fillId="4" borderId="71" xfId="0" applyFont="1" applyFill="1" applyBorder="1" applyAlignment="1" applyProtection="1">
      <alignment horizontal="center" vertical="center"/>
      <protection hidden="1"/>
    </xf>
    <xf numFmtId="0" fontId="2" fillId="3" borderId="40" xfId="0" applyFont="1" applyFill="1" applyBorder="1" applyAlignment="1" applyProtection="1">
      <alignment horizontal="center" vertical="center" textRotation="90" wrapText="1"/>
      <protection hidden="1"/>
    </xf>
    <xf numFmtId="0" fontId="2" fillId="3" borderId="41" xfId="0" applyFont="1" applyFill="1" applyBorder="1" applyAlignment="1" applyProtection="1">
      <alignment horizontal="center" vertical="center" textRotation="90" wrapText="1"/>
      <protection hidden="1"/>
    </xf>
    <xf numFmtId="0" fontId="42" fillId="4" borderId="61" xfId="0" applyFont="1" applyFill="1" applyBorder="1" applyAlignment="1" applyProtection="1">
      <alignment horizontal="center" vertical="center"/>
      <protection hidden="1"/>
    </xf>
    <xf numFmtId="0" fontId="42" fillId="4" borderId="64" xfId="0" applyFont="1" applyFill="1" applyBorder="1" applyAlignment="1" applyProtection="1">
      <alignment horizontal="center" vertical="center"/>
      <protection hidden="1"/>
    </xf>
    <xf numFmtId="0" fontId="34" fillId="18" borderId="0" xfId="0" applyFont="1" applyFill="1" applyAlignment="1" applyProtection="1">
      <alignment horizontal="center" vertical="center"/>
      <protection hidden="1"/>
    </xf>
    <xf numFmtId="0" fontId="34" fillId="18" borderId="44" xfId="0" applyFont="1" applyFill="1" applyBorder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19" borderId="48" xfId="0" applyFont="1" applyFill="1" applyBorder="1" applyAlignment="1" applyProtection="1">
      <alignment horizontal="center" vertical="center"/>
      <protection hidden="1"/>
    </xf>
    <xf numFmtId="0" fontId="29" fillId="19" borderId="53" xfId="0" applyFont="1" applyFill="1" applyBorder="1" applyAlignment="1" applyProtection="1">
      <alignment horizontal="center" vertical="center"/>
      <protection hidden="1"/>
    </xf>
    <xf numFmtId="0" fontId="29" fillId="19" borderId="54" xfId="0" applyFont="1" applyFill="1" applyBorder="1" applyAlignment="1" applyProtection="1">
      <alignment horizontal="center" vertical="center"/>
      <protection hidden="1"/>
    </xf>
    <xf numFmtId="0" fontId="29" fillId="19" borderId="55" xfId="0" applyFont="1" applyFill="1" applyBorder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79" fillId="25" borderId="138" xfId="0" applyFont="1" applyFill="1" applyBorder="1" applyAlignment="1">
      <alignment horizontal="center" vertical="center"/>
    </xf>
    <xf numFmtId="0" fontId="79" fillId="25" borderId="134" xfId="0" applyFont="1" applyFill="1" applyBorder="1" applyAlignment="1">
      <alignment horizontal="center" vertical="center"/>
    </xf>
    <xf numFmtId="0" fontId="29" fillId="0" borderId="12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68" fillId="25" borderId="28" xfId="0" applyFont="1" applyFill="1" applyBorder="1" applyAlignment="1">
      <alignment horizontal="center" vertical="center"/>
    </xf>
    <xf numFmtId="0" fontId="43" fillId="25" borderId="137" xfId="0" applyFont="1" applyFill="1" applyBorder="1" applyAlignment="1">
      <alignment horizontal="center" vertical="center" wrapText="1"/>
    </xf>
    <xf numFmtId="0" fontId="43" fillId="25" borderId="133" xfId="0" applyFont="1" applyFill="1" applyBorder="1" applyAlignment="1">
      <alignment horizontal="center" vertical="center" wrapText="1"/>
    </xf>
    <xf numFmtId="0" fontId="43" fillId="25" borderId="26" xfId="0" applyFont="1" applyFill="1" applyBorder="1" applyAlignment="1">
      <alignment horizontal="center" vertical="center" wrapText="1"/>
    </xf>
    <xf numFmtId="0" fontId="43" fillId="25" borderId="122" xfId="0" applyFont="1" applyFill="1" applyBorder="1" applyAlignment="1">
      <alignment horizontal="center" vertical="center" wrapText="1"/>
    </xf>
    <xf numFmtId="0" fontId="43" fillId="25" borderId="138" xfId="0" applyFont="1" applyFill="1" applyBorder="1" applyAlignment="1">
      <alignment horizontal="center" vertical="center" wrapText="1"/>
    </xf>
    <xf numFmtId="0" fontId="43" fillId="25" borderId="134" xfId="0" applyFont="1" applyFill="1" applyBorder="1" applyAlignment="1">
      <alignment horizontal="center" vertical="center" wrapText="1"/>
    </xf>
    <xf numFmtId="0" fontId="43" fillId="25" borderId="138" xfId="0" applyFont="1" applyFill="1" applyBorder="1" applyAlignment="1" applyProtection="1">
      <alignment horizontal="center" vertical="center" wrapText="1"/>
      <protection hidden="1"/>
    </xf>
    <xf numFmtId="0" fontId="43" fillId="25" borderId="134" xfId="0" applyFont="1" applyFill="1" applyBorder="1" applyAlignment="1" applyProtection="1">
      <alignment horizontal="center" vertical="center" wrapText="1"/>
      <protection hidden="1"/>
    </xf>
    <xf numFmtId="0" fontId="43" fillId="25" borderId="135" xfId="0" applyFont="1" applyFill="1" applyBorder="1" applyAlignment="1" applyProtection="1">
      <alignment horizontal="center" vertical="center" wrapText="1"/>
      <protection hidden="1"/>
    </xf>
    <xf numFmtId="0" fontId="68" fillId="25" borderId="28" xfId="0" applyFont="1" applyFill="1" applyBorder="1" applyAlignment="1">
      <alignment horizontal="center" vertical="center" wrapText="1"/>
    </xf>
    <xf numFmtId="0" fontId="68" fillId="25" borderId="26" xfId="0" applyFont="1" applyFill="1" applyBorder="1" applyAlignment="1">
      <alignment horizontal="center" vertical="center" textRotation="90" wrapText="1"/>
    </xf>
    <xf numFmtId="0" fontId="68" fillId="25" borderId="122" xfId="0" applyFont="1" applyFill="1" applyBorder="1" applyAlignment="1">
      <alignment horizontal="center" vertical="center" textRotation="90" wrapText="1"/>
    </xf>
    <xf numFmtId="0" fontId="68" fillId="25" borderId="138" xfId="0" applyFont="1" applyFill="1" applyBorder="1" applyAlignment="1">
      <alignment horizontal="center" vertical="center" textRotation="90" wrapText="1"/>
    </xf>
    <xf numFmtId="0" fontId="68" fillId="25" borderId="134" xfId="0" applyFont="1" applyFill="1" applyBorder="1" applyAlignment="1">
      <alignment horizontal="center" vertical="center" textRotation="90" wrapText="1"/>
    </xf>
    <xf numFmtId="0" fontId="79" fillId="25" borderId="137" xfId="0" applyFont="1" applyFill="1" applyBorder="1" applyAlignment="1">
      <alignment horizontal="center" vertical="center"/>
    </xf>
    <xf numFmtId="0" fontId="79" fillId="25" borderId="133" xfId="0" applyFont="1" applyFill="1" applyBorder="1" applyAlignment="1">
      <alignment horizontal="center" vertical="center"/>
    </xf>
    <xf numFmtId="0" fontId="79" fillId="25" borderId="26" xfId="0" applyFont="1" applyFill="1" applyBorder="1" applyAlignment="1">
      <alignment horizontal="center" vertical="center"/>
    </xf>
    <xf numFmtId="0" fontId="79" fillId="25" borderId="122" xfId="0" applyFont="1" applyFill="1" applyBorder="1" applyAlignment="1">
      <alignment horizontal="center" vertical="center"/>
    </xf>
    <xf numFmtId="0" fontId="43" fillId="25" borderId="28" xfId="0" applyFont="1" applyFill="1" applyBorder="1" applyAlignment="1">
      <alignment horizontal="center" vertical="center"/>
    </xf>
    <xf numFmtId="0" fontId="68" fillId="25" borderId="137" xfId="0" applyFont="1" applyFill="1" applyBorder="1" applyAlignment="1">
      <alignment horizontal="center" vertical="center" textRotation="90"/>
    </xf>
    <xf numFmtId="0" fontId="68" fillId="25" borderId="133" xfId="0" applyFont="1" applyFill="1" applyBorder="1" applyAlignment="1">
      <alignment horizontal="center" vertical="center" textRotation="90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2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22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8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103" fillId="0" borderId="0" xfId="0" applyFont="1" applyAlignment="1">
      <alignment horizontal="center" vertical="center" wrapText="1"/>
    </xf>
  </cellXfs>
  <cellStyles count="12">
    <cellStyle name="Normal 2" xfId="2" xr:uid="{00000000-0005-0000-0000-000002000000}"/>
    <cellStyle name="Normal 2 2" xfId="3" xr:uid="{00000000-0005-0000-0000-000003000000}"/>
    <cellStyle name="Normal 2 2 2" xfId="7" xr:uid="{00000000-0005-0000-0000-000004000000}"/>
    <cellStyle name="Normal_Sheet1" xfId="10" xr:uid="{00000000-0005-0000-0000-000005000000}"/>
    <cellStyle name="Normal_Sheet2" xfId="9" xr:uid="{00000000-0005-0000-0000-000006000000}"/>
    <cellStyle name="Normal_ورقة2" xfId="8" xr:uid="{00000000-0005-0000-0000-000007000000}"/>
    <cellStyle name="Normal_ورقة4" xfId="11" xr:uid="{00000000-0005-0000-0000-000008000000}"/>
    <cellStyle name="Normal_ورقه2 استمارة ف1" xfId="6" xr:uid="{00000000-0005-0000-0000-000009000000}"/>
    <cellStyle name="Normal_ورقه4" xfId="5" xr:uid="{00000000-0005-0000-0000-00000A000000}"/>
    <cellStyle name="ارتباط تشعبي" xfId="1" builtinId="8"/>
    <cellStyle name="عادي" xfId="0" builtinId="0"/>
    <cellStyle name="عادي 2" xfId="4" xr:uid="{00000000-0005-0000-0000-00000B000000}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5</xdr:col>
      <xdr:colOff>1348740</xdr:colOff>
      <xdr:row>8</xdr:row>
      <xdr:rowOff>160020</xdr:rowOff>
    </xdr:from>
    <xdr:to>
      <xdr:col>6</xdr:col>
      <xdr:colOff>548640</xdr:colOff>
      <xdr:row>8</xdr:row>
      <xdr:rowOff>419100</xdr:rowOff>
    </xdr:to>
    <xdr:sp macro="" textlink="">
      <xdr:nvSpPr>
        <xdr:cNvPr id="3" name="سهم: لليسار 2">
          <a:extLst>
            <a:ext uri="{FF2B5EF4-FFF2-40B4-BE49-F238E27FC236}">
              <a16:creationId xmlns:a16="http://schemas.microsoft.com/office/drawing/2014/main" id="{83821C09-C5FA-4614-83B2-DC0716DFADAB}"/>
            </a:ext>
          </a:extLst>
        </xdr:cNvPr>
        <xdr:cNvSpPr/>
      </xdr:nvSpPr>
      <xdr:spPr>
        <a:xfrm rot="10800000">
          <a:off x="10109873100" y="278892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76200</xdr:colOff>
      <xdr:row>11</xdr:row>
      <xdr:rowOff>7620</xdr:rowOff>
    </xdr:from>
    <xdr:to>
      <xdr:col>7</xdr:col>
      <xdr:colOff>647700</xdr:colOff>
      <xdr:row>11</xdr:row>
      <xdr:rowOff>266700</xdr:rowOff>
    </xdr:to>
    <xdr:sp macro="" textlink="">
      <xdr:nvSpPr>
        <xdr:cNvPr id="4" name="سهم: لليسار 3">
          <a:extLst>
            <a:ext uri="{FF2B5EF4-FFF2-40B4-BE49-F238E27FC236}">
              <a16:creationId xmlns:a16="http://schemas.microsoft.com/office/drawing/2014/main" id="{EE4C2AD9-37AB-4117-9BD7-F5EAD0A9F615}"/>
            </a:ext>
          </a:extLst>
        </xdr:cNvPr>
        <xdr:cNvSpPr/>
      </xdr:nvSpPr>
      <xdr:spPr>
        <a:xfrm rot="10800000">
          <a:off x="10099357500" y="36804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10</xdr:row>
      <xdr:rowOff>97239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10</xdr:row>
      <xdr:rowOff>92768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16384</xdr:col>
      <xdr:colOff>608647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28</xdr:col>
      <xdr:colOff>75247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PC1/Downloads/&#1601;&#1589;&#1604;%20&#1579;&#1575;&#1606;&#1610;%2020242025&#1603;&#1604;%20&#1575;&#1604;&#1587;&#1606;&#1608;&#1575;&#15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كل السنوات"/>
      <sheetName val="ورقة1"/>
    </sheetNames>
    <sheetDataSet>
      <sheetData sheetId="0">
        <row r="2">
          <cell r="A2">
            <v>500330</v>
          </cell>
          <cell r="B2" t="str">
            <v xml:space="preserve">أسماء القيق </v>
          </cell>
          <cell r="C2" t="str">
            <v>محمد</v>
          </cell>
          <cell r="D2" t="str">
            <v>نعمه</v>
          </cell>
          <cell r="E2" t="str">
            <v>الرابعة</v>
          </cell>
          <cell r="J2" t="str">
            <v>مستنفذ</v>
          </cell>
        </row>
        <row r="3">
          <cell r="A3">
            <v>501161</v>
          </cell>
          <cell r="B3" t="str">
            <v>سوسن الزحيلي</v>
          </cell>
          <cell r="C3" t="str">
            <v>نبيل</v>
          </cell>
          <cell r="D3" t="str">
            <v>رويده</v>
          </cell>
          <cell r="E3" t="str">
            <v>الثالثة</v>
          </cell>
        </row>
        <row r="4">
          <cell r="A4">
            <v>501177</v>
          </cell>
          <cell r="B4" t="str">
            <v xml:space="preserve">سيرين الحكيم </v>
          </cell>
          <cell r="C4" t="str">
            <v>أيمن</v>
          </cell>
          <cell r="D4" t="str">
            <v xml:space="preserve">أديبه </v>
          </cell>
          <cell r="E4" t="str">
            <v>الرابعة</v>
          </cell>
          <cell r="J4" t="str">
            <v>مستنفذ</v>
          </cell>
        </row>
        <row r="5">
          <cell r="A5">
            <v>502096</v>
          </cell>
          <cell r="B5" t="str">
            <v>هبة حسين علي</v>
          </cell>
          <cell r="C5" t="str">
            <v>حسين</v>
          </cell>
          <cell r="D5" t="str">
            <v>ازدهار</v>
          </cell>
          <cell r="E5" t="str">
            <v>الرابعة</v>
          </cell>
          <cell r="J5" t="str">
            <v>مستنفذ</v>
          </cell>
        </row>
        <row r="6">
          <cell r="A6">
            <v>502610</v>
          </cell>
          <cell r="B6" t="str">
            <v>اسماء الشاهر</v>
          </cell>
          <cell r="C6" t="str">
            <v>احمد</v>
          </cell>
          <cell r="D6" t="str">
            <v>حياة</v>
          </cell>
          <cell r="E6" t="str">
            <v>الرابعة</v>
          </cell>
          <cell r="J6" t="str">
            <v>مستنفذ</v>
          </cell>
        </row>
        <row r="7">
          <cell r="A7">
            <v>502654</v>
          </cell>
          <cell r="B7" t="str">
            <v>إسماعيل المحمد</v>
          </cell>
          <cell r="C7" t="str">
            <v>نايف</v>
          </cell>
          <cell r="D7" t="str">
            <v>نوره</v>
          </cell>
          <cell r="E7" t="str">
            <v>الرابعة حديث</v>
          </cell>
          <cell r="F7">
            <v>505</v>
          </cell>
          <cell r="G7">
            <v>507</v>
          </cell>
          <cell r="H7">
            <v>509</v>
          </cell>
          <cell r="I7">
            <v>307</v>
          </cell>
          <cell r="J7" t="str">
            <v xml:space="preserve">م </v>
          </cell>
        </row>
        <row r="8">
          <cell r="A8">
            <v>502788</v>
          </cell>
          <cell r="B8" t="str">
            <v>الفت الفاعوري</v>
          </cell>
          <cell r="C8" t="str">
            <v>حامد</v>
          </cell>
          <cell r="D8" t="str">
            <v>جميله</v>
          </cell>
          <cell r="E8" t="str">
            <v>الرابعة</v>
          </cell>
          <cell r="J8" t="str">
            <v>مستنفذ</v>
          </cell>
        </row>
        <row r="9">
          <cell r="A9">
            <v>502976</v>
          </cell>
          <cell r="B9" t="str">
            <v>امنة درويش</v>
          </cell>
          <cell r="C9" t="str">
            <v>عيسى</v>
          </cell>
          <cell r="D9" t="str">
            <v>مريم</v>
          </cell>
          <cell r="E9" t="str">
            <v>الرابعة</v>
          </cell>
        </row>
        <row r="10">
          <cell r="A10">
            <v>503268</v>
          </cell>
          <cell r="B10" t="str">
            <v>باسل السعيد</v>
          </cell>
          <cell r="C10" t="str">
            <v xml:space="preserve">فواز </v>
          </cell>
          <cell r="D10" t="str">
            <v>صبرية</v>
          </cell>
          <cell r="E10" t="str">
            <v>الرابعة</v>
          </cell>
        </row>
        <row r="11">
          <cell r="A11">
            <v>503747</v>
          </cell>
          <cell r="B11" t="str">
            <v>جهينة البني</v>
          </cell>
          <cell r="C11" t="str">
            <v>هاني</v>
          </cell>
          <cell r="D11" t="str">
            <v>نجاح</v>
          </cell>
          <cell r="E11" t="str">
            <v>الرابعة</v>
          </cell>
          <cell r="J11" t="str">
            <v>مستنفذ</v>
          </cell>
        </row>
        <row r="12">
          <cell r="A12">
            <v>503917</v>
          </cell>
          <cell r="B12" t="str">
            <v>حمداوي يسين</v>
          </cell>
          <cell r="E12" t="str">
            <v>الرابعة</v>
          </cell>
        </row>
        <row r="13">
          <cell r="A13">
            <v>504073</v>
          </cell>
          <cell r="B13" t="str">
            <v>خلود الحرستاني</v>
          </cell>
          <cell r="C13" t="str">
            <v>ابراهيم</v>
          </cell>
          <cell r="D13" t="str">
            <v>هيفاء</v>
          </cell>
          <cell r="E13" t="str">
            <v>الرابعة</v>
          </cell>
          <cell r="J13" t="str">
            <v>مستنفذ</v>
          </cell>
        </row>
        <row r="14">
          <cell r="A14">
            <v>504193</v>
          </cell>
          <cell r="B14" t="str">
            <v>داليا القوصي</v>
          </cell>
          <cell r="C14" t="str">
            <v>وفيق</v>
          </cell>
          <cell r="D14" t="str">
            <v>غاده</v>
          </cell>
          <cell r="E14" t="str">
            <v>الثانية</v>
          </cell>
          <cell r="J14" t="str">
            <v>مستنفذ</v>
          </cell>
        </row>
        <row r="15">
          <cell r="A15">
            <v>504556</v>
          </cell>
          <cell r="B15" t="str">
            <v>رانيا الخضري</v>
          </cell>
          <cell r="C15" t="str">
            <v>محي الدين</v>
          </cell>
          <cell r="D15" t="str">
            <v>سهام</v>
          </cell>
          <cell r="E15" t="str">
            <v>الرابعة</v>
          </cell>
          <cell r="J15" t="str">
            <v>مستنفذ</v>
          </cell>
        </row>
        <row r="16">
          <cell r="A16">
            <v>504586</v>
          </cell>
          <cell r="B16" t="str">
            <v>رانيا فرج</v>
          </cell>
          <cell r="C16" t="str">
            <v>طلال</v>
          </cell>
          <cell r="D16" t="str">
            <v>زكيه</v>
          </cell>
          <cell r="E16" t="str">
            <v>الرابعة</v>
          </cell>
        </row>
        <row r="17">
          <cell r="A17">
            <v>504645</v>
          </cell>
          <cell r="B17" t="str">
            <v>ربا النهار</v>
          </cell>
          <cell r="C17" t="str">
            <v>عبد الحليم</v>
          </cell>
          <cell r="D17" t="str">
            <v>فاطمه</v>
          </cell>
          <cell r="E17" t="str">
            <v>الثالثة</v>
          </cell>
        </row>
        <row r="18">
          <cell r="A18">
            <v>504670</v>
          </cell>
          <cell r="B18" t="str">
            <v>ربا ناصر</v>
          </cell>
          <cell r="C18" t="str">
            <v>يعقوب</v>
          </cell>
          <cell r="D18" t="str">
            <v>سحر</v>
          </cell>
          <cell r="E18" t="str">
            <v>الرابعة</v>
          </cell>
        </row>
        <row r="19">
          <cell r="A19">
            <v>504733</v>
          </cell>
          <cell r="B19" t="str">
            <v>رحمة برغلة</v>
          </cell>
          <cell r="C19" t="str">
            <v>مصطفى</v>
          </cell>
          <cell r="D19" t="str">
            <v>سميرة</v>
          </cell>
          <cell r="E19" t="str">
            <v>الرابعة</v>
          </cell>
          <cell r="J19" t="str">
            <v>مستنفذ</v>
          </cell>
        </row>
        <row r="20">
          <cell r="A20">
            <v>504747</v>
          </cell>
          <cell r="B20" t="str">
            <v xml:space="preserve">رزان كركوتلي </v>
          </cell>
          <cell r="C20" t="str">
            <v>محمد عدنان</v>
          </cell>
          <cell r="D20" t="str">
            <v>ضحوك</v>
          </cell>
          <cell r="E20" t="str">
            <v>الرابعة</v>
          </cell>
          <cell r="J20" t="str">
            <v>مستنفذ</v>
          </cell>
        </row>
        <row r="21">
          <cell r="A21">
            <v>504776</v>
          </cell>
          <cell r="B21" t="str">
            <v>رزان علي</v>
          </cell>
          <cell r="C21" t="str">
            <v>بديع</v>
          </cell>
          <cell r="D21" t="str">
            <v>منى</v>
          </cell>
          <cell r="E21" t="str">
            <v>الثالثة</v>
          </cell>
          <cell r="J21" t="str">
            <v>مستنفذ فصل اول 2023-2024</v>
          </cell>
        </row>
        <row r="22">
          <cell r="A22">
            <v>505328</v>
          </cell>
          <cell r="B22" t="str">
            <v>رولا شاميه</v>
          </cell>
          <cell r="C22" t="str">
            <v>ديب</v>
          </cell>
          <cell r="D22" t="str">
            <v>فطوم</v>
          </cell>
          <cell r="E22" t="str">
            <v>الرابعة</v>
          </cell>
        </row>
        <row r="23">
          <cell r="A23">
            <v>505730</v>
          </cell>
          <cell r="B23" t="str">
            <v>سامر المراد</v>
          </cell>
          <cell r="C23" t="str">
            <v>ابراهيم</v>
          </cell>
          <cell r="D23" t="str">
            <v>امنة</v>
          </cell>
          <cell r="E23" t="str">
            <v>الرابعة</v>
          </cell>
        </row>
        <row r="24">
          <cell r="A24">
            <v>505922</v>
          </cell>
          <cell r="B24" t="str">
            <v>سماح كلثوم</v>
          </cell>
          <cell r="C24" t="str">
            <v>محمد سمير</v>
          </cell>
          <cell r="D24" t="str">
            <v>نزهه</v>
          </cell>
          <cell r="E24" t="str">
            <v>الثالثة</v>
          </cell>
        </row>
        <row r="25">
          <cell r="A25">
            <v>506079</v>
          </cell>
          <cell r="B25" t="str">
            <v>سهاد زكريا</v>
          </cell>
          <cell r="C25" t="str">
            <v>نور</v>
          </cell>
          <cell r="D25" t="str">
            <v>سهام</v>
          </cell>
          <cell r="E25" t="str">
            <v>الرابعة</v>
          </cell>
        </row>
        <row r="26">
          <cell r="A26">
            <v>506692</v>
          </cell>
          <cell r="B26" t="str">
            <v>عبد الرحيم العبد الحسين</v>
          </cell>
          <cell r="C26" t="str">
            <v xml:space="preserve">محمد </v>
          </cell>
          <cell r="D26" t="str">
            <v>طليعه</v>
          </cell>
          <cell r="E26" t="str">
            <v>الرابعة</v>
          </cell>
          <cell r="J26" t="str">
            <v>مستنفذ</v>
          </cell>
        </row>
        <row r="27">
          <cell r="A27">
            <v>507572</v>
          </cell>
          <cell r="B27" t="str">
            <v>فداء الزيبق</v>
          </cell>
          <cell r="C27" t="str">
            <v>خليل</v>
          </cell>
          <cell r="D27" t="str">
            <v>فاطمة</v>
          </cell>
          <cell r="E27" t="str">
            <v>الرابعة</v>
          </cell>
          <cell r="J27" t="str">
            <v>مستنفذ</v>
          </cell>
        </row>
        <row r="28">
          <cell r="A28">
            <v>507944</v>
          </cell>
          <cell r="B28" t="str">
            <v>لمى المكامي</v>
          </cell>
          <cell r="C28" t="str">
            <v>مصطفى</v>
          </cell>
          <cell r="E28" t="str">
            <v>الرابعة</v>
          </cell>
        </row>
        <row r="29">
          <cell r="A29">
            <v>507982</v>
          </cell>
          <cell r="B29" t="str">
            <v>لميس الخطيب</v>
          </cell>
          <cell r="C29" t="str">
            <v xml:space="preserve">عبد الكريم </v>
          </cell>
          <cell r="D29" t="str">
            <v>اميمه</v>
          </cell>
          <cell r="E29" t="str">
            <v>الرابعة</v>
          </cell>
        </row>
        <row r="30">
          <cell r="A30">
            <v>508027</v>
          </cell>
          <cell r="B30" t="str">
            <v>ليال علي</v>
          </cell>
          <cell r="C30" t="str">
            <v>علي</v>
          </cell>
          <cell r="D30" t="str">
            <v>اميرة</v>
          </cell>
          <cell r="E30" t="str">
            <v>الرابعة</v>
          </cell>
          <cell r="J30" t="str">
            <v>مستنفذ</v>
          </cell>
        </row>
        <row r="31">
          <cell r="A31">
            <v>508076</v>
          </cell>
          <cell r="B31" t="str">
            <v>لينا البويضاني</v>
          </cell>
          <cell r="C31" t="str">
            <v>محمد فيصل</v>
          </cell>
          <cell r="D31" t="str">
            <v>سوسن</v>
          </cell>
          <cell r="E31" t="str">
            <v>الرابعة</v>
          </cell>
        </row>
        <row r="32">
          <cell r="A32">
            <v>508274</v>
          </cell>
          <cell r="B32" t="str">
            <v>مايا غنام</v>
          </cell>
          <cell r="C32" t="str">
            <v>محمد معتز</v>
          </cell>
          <cell r="D32" t="str">
            <v>ندى</v>
          </cell>
          <cell r="E32" t="str">
            <v>الثالثة</v>
          </cell>
        </row>
        <row r="33">
          <cell r="A33">
            <v>508277</v>
          </cell>
          <cell r="B33" t="str">
            <v>ميس الحاطوم</v>
          </cell>
          <cell r="C33" t="str">
            <v>وفيق</v>
          </cell>
          <cell r="D33" t="str">
            <v>هيام</v>
          </cell>
          <cell r="E33" t="str">
            <v>الرابعة</v>
          </cell>
          <cell r="J33" t="str">
            <v>مستنفذ</v>
          </cell>
        </row>
        <row r="34">
          <cell r="A34">
            <v>508722</v>
          </cell>
          <cell r="B34" t="str">
            <v>منار المحمد</v>
          </cell>
          <cell r="C34" t="str">
            <v>منصور</v>
          </cell>
          <cell r="D34" t="str">
            <v>نبيله</v>
          </cell>
          <cell r="E34" t="str">
            <v>الرابعة</v>
          </cell>
          <cell r="J34" t="str">
            <v>مستنفذ فصل اول 2024-2025</v>
          </cell>
        </row>
        <row r="35">
          <cell r="A35">
            <v>509012</v>
          </cell>
          <cell r="B35" t="str">
            <v>مياسة احمد</v>
          </cell>
          <cell r="C35" t="str">
            <v>ياسر</v>
          </cell>
          <cell r="D35" t="str">
            <v>نديمة</v>
          </cell>
          <cell r="E35" t="str">
            <v>الثانية</v>
          </cell>
          <cell r="J35" t="str">
            <v>مستنفذ</v>
          </cell>
        </row>
        <row r="36">
          <cell r="A36">
            <v>509377</v>
          </cell>
          <cell r="B36" t="str">
            <v>نرجس شلغين</v>
          </cell>
          <cell r="C36" t="str">
            <v>كمال</v>
          </cell>
          <cell r="D36" t="str">
            <v>مها</v>
          </cell>
          <cell r="E36" t="str">
            <v>الرابعة</v>
          </cell>
        </row>
        <row r="37">
          <cell r="A37">
            <v>509476</v>
          </cell>
          <cell r="B37" t="str">
            <v>نسرين عرفه</v>
          </cell>
          <cell r="C37" t="str">
            <v>بسام</v>
          </cell>
          <cell r="D37" t="str">
            <v>ندى</v>
          </cell>
          <cell r="E37" t="str">
            <v>الرابعة</v>
          </cell>
          <cell r="J37" t="str">
            <v>مستنفذ</v>
          </cell>
        </row>
        <row r="38">
          <cell r="A38">
            <v>509550</v>
          </cell>
          <cell r="B38" t="str">
            <v>نغم طيار</v>
          </cell>
          <cell r="C38" t="str">
            <v>جمال</v>
          </cell>
          <cell r="D38" t="str">
            <v>صباح</v>
          </cell>
          <cell r="E38" t="str">
            <v>الرابعة</v>
          </cell>
        </row>
        <row r="39">
          <cell r="A39">
            <v>509614</v>
          </cell>
          <cell r="B39" t="str">
            <v>نور الحسيني</v>
          </cell>
          <cell r="C39" t="str">
            <v>هاني</v>
          </cell>
          <cell r="D39" t="str">
            <v>امينه</v>
          </cell>
          <cell r="E39" t="str">
            <v>الرابعة</v>
          </cell>
          <cell r="J39" t="str">
            <v>مستنفذ فصل اول 2024-2025</v>
          </cell>
        </row>
        <row r="40">
          <cell r="A40">
            <v>509636</v>
          </cell>
          <cell r="B40" t="str">
            <v>نور احمد الشواخ</v>
          </cell>
          <cell r="C40" t="str">
            <v>محمود</v>
          </cell>
          <cell r="D40" t="str">
            <v>كفيه</v>
          </cell>
          <cell r="E40" t="str">
            <v>الرابعة</v>
          </cell>
          <cell r="J40" t="str">
            <v>مستنفذ</v>
          </cell>
        </row>
        <row r="41">
          <cell r="A41">
            <v>509764</v>
          </cell>
          <cell r="B41" t="str">
            <v>نورا مندو</v>
          </cell>
          <cell r="C41" t="str">
            <v>علاء الدين</v>
          </cell>
          <cell r="D41" t="str">
            <v>مريم</v>
          </cell>
          <cell r="E41" t="str">
            <v>الرابعة</v>
          </cell>
        </row>
        <row r="42">
          <cell r="A42">
            <v>510393</v>
          </cell>
          <cell r="B42" t="str">
            <v>وعد الشوفي</v>
          </cell>
          <cell r="C42" t="str">
            <v>عصام</v>
          </cell>
          <cell r="D42" t="str">
            <v>سهام</v>
          </cell>
          <cell r="E42" t="str">
            <v>الرابعة</v>
          </cell>
          <cell r="J42" t="str">
            <v>مستنفذ</v>
          </cell>
        </row>
        <row r="43">
          <cell r="A43">
            <v>510451</v>
          </cell>
          <cell r="B43" t="str">
            <v>علا علي بك</v>
          </cell>
          <cell r="C43" t="str">
            <v>محمد موفق</v>
          </cell>
          <cell r="D43" t="str">
            <v>غفران</v>
          </cell>
          <cell r="E43" t="str">
            <v>الثانية</v>
          </cell>
        </row>
        <row r="44">
          <cell r="A44">
            <v>510452</v>
          </cell>
          <cell r="B44" t="str">
            <v>ولاء الابراهيم</v>
          </cell>
          <cell r="C44" t="str">
            <v>مزيد</v>
          </cell>
          <cell r="D44" t="str">
            <v>فريده الابراهيم</v>
          </cell>
          <cell r="E44" t="str">
            <v>الرابعة</v>
          </cell>
        </row>
        <row r="45">
          <cell r="A45">
            <v>510497</v>
          </cell>
          <cell r="B45" t="str">
            <v>يارا محمد</v>
          </cell>
          <cell r="C45" t="str">
            <v>سلمان</v>
          </cell>
          <cell r="D45" t="str">
            <v>نجيحه</v>
          </cell>
          <cell r="E45" t="str">
            <v>الرابعة</v>
          </cell>
        </row>
        <row r="46">
          <cell r="A46">
            <v>510642</v>
          </cell>
          <cell r="B46" t="str">
            <v>امال علم الدين</v>
          </cell>
          <cell r="C46" t="str">
            <v>انيس</v>
          </cell>
          <cell r="D46" t="str">
            <v>هيله</v>
          </cell>
          <cell r="E46" t="str">
            <v>الرابعة</v>
          </cell>
        </row>
        <row r="47">
          <cell r="A47">
            <v>510715</v>
          </cell>
          <cell r="B47" t="str">
            <v>احمد مغلاج</v>
          </cell>
          <cell r="C47" t="str">
            <v>محمد</v>
          </cell>
          <cell r="D47" t="str">
            <v>جميلة</v>
          </cell>
          <cell r="E47" t="str">
            <v>الرابعة</v>
          </cell>
        </row>
        <row r="48">
          <cell r="A48">
            <v>510786</v>
          </cell>
          <cell r="B48" t="str">
            <v>ايمان بقعاوي</v>
          </cell>
          <cell r="C48" t="str">
            <v>علي</v>
          </cell>
          <cell r="D48" t="str">
            <v>نشيده</v>
          </cell>
          <cell r="E48" t="str">
            <v>الرابعة حديث</v>
          </cell>
          <cell r="F48">
            <v>504</v>
          </cell>
          <cell r="G48">
            <v>609</v>
          </cell>
          <cell r="J48" t="str">
            <v>م</v>
          </cell>
        </row>
        <row r="49">
          <cell r="A49">
            <v>510805</v>
          </cell>
          <cell r="B49" t="str">
            <v>بشرى الاديب</v>
          </cell>
          <cell r="C49" t="str">
            <v>محمد</v>
          </cell>
          <cell r="D49" t="str">
            <v>صفاء</v>
          </cell>
          <cell r="E49" t="str">
            <v>الرابعة</v>
          </cell>
        </row>
        <row r="50">
          <cell r="A50">
            <v>511215</v>
          </cell>
          <cell r="B50" t="str">
            <v>فاطمه الملحم</v>
          </cell>
          <cell r="C50" t="str">
            <v>احمد</v>
          </cell>
          <cell r="D50" t="str">
            <v>وطنيه</v>
          </cell>
          <cell r="E50" t="str">
            <v>الرابعة حديث</v>
          </cell>
          <cell r="F50">
            <v>609</v>
          </cell>
          <cell r="J50" t="str">
            <v>م</v>
          </cell>
        </row>
        <row r="51">
          <cell r="A51">
            <v>511320</v>
          </cell>
          <cell r="B51" t="str">
            <v>محمود عبد الله</v>
          </cell>
          <cell r="C51" t="str">
            <v>فؤاد</v>
          </cell>
          <cell r="D51" t="str">
            <v>فاطمه</v>
          </cell>
          <cell r="E51" t="str">
            <v>الرابعة</v>
          </cell>
        </row>
        <row r="52">
          <cell r="A52">
            <v>511389</v>
          </cell>
          <cell r="B52" t="str">
            <v>ميس الحسين</v>
          </cell>
          <cell r="C52" t="str">
            <v>محمدخير</v>
          </cell>
          <cell r="D52" t="str">
            <v>ميساء</v>
          </cell>
          <cell r="E52" t="str">
            <v>الثالثة</v>
          </cell>
        </row>
        <row r="53">
          <cell r="A53">
            <v>511407</v>
          </cell>
          <cell r="B53" t="str">
            <v>نانسي جريس فارس</v>
          </cell>
          <cell r="C53" t="str">
            <v>عيسى</v>
          </cell>
          <cell r="D53" t="str">
            <v>منتى</v>
          </cell>
          <cell r="E53" t="str">
            <v>الرابعة</v>
          </cell>
          <cell r="J53" t="str">
            <v>مستنفذ</v>
          </cell>
        </row>
        <row r="54">
          <cell r="A54">
            <v>511569</v>
          </cell>
          <cell r="B54" t="str">
            <v>ازدهار الحريري</v>
          </cell>
          <cell r="C54" t="str">
            <v>حسني</v>
          </cell>
          <cell r="D54" t="str">
            <v>سعاد</v>
          </cell>
          <cell r="E54" t="str">
            <v>الرابعة</v>
          </cell>
          <cell r="J54" t="str">
            <v>مستنفذ</v>
          </cell>
        </row>
        <row r="55">
          <cell r="A55">
            <v>511763</v>
          </cell>
          <cell r="B55" t="str">
            <v>دينا ابو منصور</v>
          </cell>
          <cell r="C55" t="str">
            <v>ثائر</v>
          </cell>
          <cell r="D55" t="str">
            <v>سحاب</v>
          </cell>
          <cell r="E55" t="str">
            <v>الرابعة</v>
          </cell>
          <cell r="J55" t="str">
            <v>مستنفذ</v>
          </cell>
        </row>
        <row r="56">
          <cell r="A56">
            <v>511890</v>
          </cell>
          <cell r="B56" t="str">
            <v>ساره دالي</v>
          </cell>
          <cell r="C56" t="str">
            <v>عز الدين</v>
          </cell>
          <cell r="D56" t="str">
            <v>سهام</v>
          </cell>
          <cell r="E56" t="str">
            <v>الرابعة</v>
          </cell>
        </row>
        <row r="57">
          <cell r="A57">
            <v>512138</v>
          </cell>
          <cell r="B57" t="str">
            <v>مرام الحللي</v>
          </cell>
          <cell r="C57" t="str">
            <v>عمر</v>
          </cell>
          <cell r="D57" t="str">
            <v>مياده</v>
          </cell>
          <cell r="E57" t="str">
            <v>الرابعة</v>
          </cell>
        </row>
        <row r="58">
          <cell r="A58">
            <v>512144</v>
          </cell>
          <cell r="B58" t="str">
            <v>مروة الاجوة</v>
          </cell>
          <cell r="C58" t="str">
            <v xml:space="preserve">مصفى </v>
          </cell>
          <cell r="D58" t="str">
            <v>وفاء</v>
          </cell>
          <cell r="E58" t="str">
            <v>الثالثة حديث</v>
          </cell>
          <cell r="F58">
            <v>207</v>
          </cell>
          <cell r="G58">
            <v>309</v>
          </cell>
          <cell r="H58">
            <v>403</v>
          </cell>
          <cell r="I58">
            <v>407</v>
          </cell>
          <cell r="J58" t="str">
            <v xml:space="preserve">م      </v>
          </cell>
        </row>
        <row r="59">
          <cell r="A59">
            <v>512215</v>
          </cell>
          <cell r="B59" t="str">
            <v>ناهد علوان</v>
          </cell>
          <cell r="C59" t="str">
            <v>خالد</v>
          </cell>
          <cell r="D59" t="str">
            <v>فاطمة</v>
          </cell>
          <cell r="E59" t="str">
            <v>الثانية</v>
          </cell>
          <cell r="J59" t="str">
            <v>مستنفذ</v>
          </cell>
        </row>
        <row r="60">
          <cell r="A60">
            <v>512224</v>
          </cell>
          <cell r="B60" t="str">
            <v>نجلاء الحسن</v>
          </cell>
          <cell r="C60" t="str">
            <v>زكريا</v>
          </cell>
          <cell r="D60" t="str">
            <v>مكية</v>
          </cell>
          <cell r="E60" t="str">
            <v>الرابعة</v>
          </cell>
          <cell r="J60" t="str">
            <v>مستنفذ</v>
          </cell>
        </row>
        <row r="61">
          <cell r="A61">
            <v>512444</v>
          </cell>
          <cell r="B61" t="str">
            <v>الاء شريف</v>
          </cell>
          <cell r="C61" t="str">
            <v>عمر</v>
          </cell>
          <cell r="D61" t="str">
            <v>ايمان</v>
          </cell>
          <cell r="E61" t="str">
            <v>الثالثة</v>
          </cell>
        </row>
        <row r="62">
          <cell r="A62">
            <v>512486</v>
          </cell>
          <cell r="B62" t="str">
            <v>ايمان الناقوح</v>
          </cell>
          <cell r="C62" t="str">
            <v>احمد</v>
          </cell>
          <cell r="D62" t="str">
            <v>امنة</v>
          </cell>
          <cell r="E62" t="str">
            <v>الرابعة</v>
          </cell>
        </row>
        <row r="63">
          <cell r="A63">
            <v>512533</v>
          </cell>
          <cell r="B63" t="str">
            <v>تانيا موسى</v>
          </cell>
          <cell r="C63" t="str">
            <v>محمد</v>
          </cell>
          <cell r="D63" t="str">
            <v>زينب</v>
          </cell>
          <cell r="E63" t="str">
            <v>الرابعة</v>
          </cell>
        </row>
        <row r="64">
          <cell r="A64">
            <v>512682</v>
          </cell>
          <cell r="B64" t="str">
            <v>رسميه عزام</v>
          </cell>
          <cell r="C64" t="str">
            <v>ابراهيم</v>
          </cell>
          <cell r="D64" t="str">
            <v>ألطاف</v>
          </cell>
          <cell r="E64" t="str">
            <v>الرابعة</v>
          </cell>
          <cell r="J64" t="str">
            <v>مستنفذ</v>
          </cell>
        </row>
        <row r="65">
          <cell r="A65">
            <v>512827</v>
          </cell>
          <cell r="B65" t="str">
            <v>سهير درويش</v>
          </cell>
          <cell r="C65" t="str">
            <v>محمد</v>
          </cell>
          <cell r="D65" t="str">
            <v>مركزان</v>
          </cell>
          <cell r="E65" t="str">
            <v>الرابعة</v>
          </cell>
          <cell r="J65" t="str">
            <v>مستنفذ</v>
          </cell>
        </row>
        <row r="66">
          <cell r="A66">
            <v>513009</v>
          </cell>
          <cell r="B66" t="str">
            <v>لونا الحسين</v>
          </cell>
          <cell r="C66" t="str">
            <v xml:space="preserve">يوسف </v>
          </cell>
          <cell r="D66" t="str">
            <v>زكية</v>
          </cell>
          <cell r="E66" t="str">
            <v>الرابعة</v>
          </cell>
          <cell r="J66" t="str">
            <v>مستنفذ فصل اول 2024-2025</v>
          </cell>
        </row>
        <row r="67">
          <cell r="A67">
            <v>513057</v>
          </cell>
          <cell r="B67" t="str">
            <v xml:space="preserve">مروه بلان </v>
          </cell>
          <cell r="C67" t="str">
            <v xml:space="preserve">ناصر </v>
          </cell>
          <cell r="D67" t="str">
            <v>امل</v>
          </cell>
          <cell r="E67" t="str">
            <v>الرابعة</v>
          </cell>
        </row>
        <row r="68">
          <cell r="A68">
            <v>513075</v>
          </cell>
          <cell r="B68" t="str">
            <v>منار دياب</v>
          </cell>
          <cell r="C68" t="str">
            <v>احمد</v>
          </cell>
          <cell r="D68" t="str">
            <v>كروان</v>
          </cell>
          <cell r="E68" t="str">
            <v>الرابعة</v>
          </cell>
          <cell r="J68" t="str">
            <v>مستنفذ</v>
          </cell>
        </row>
        <row r="69">
          <cell r="A69">
            <v>513079</v>
          </cell>
          <cell r="B69" t="str">
            <v>منال العيان</v>
          </cell>
          <cell r="C69" t="str">
            <v>محمد</v>
          </cell>
          <cell r="D69" t="str">
            <v>سحر</v>
          </cell>
          <cell r="E69" t="str">
            <v>الرابعة</v>
          </cell>
          <cell r="J69" t="str">
            <v>مستنفذ</v>
          </cell>
        </row>
        <row r="70">
          <cell r="A70">
            <v>513114</v>
          </cell>
          <cell r="B70" t="str">
            <v>ميرنا طنوس</v>
          </cell>
          <cell r="C70" t="str">
            <v>الياس</v>
          </cell>
          <cell r="D70" t="str">
            <v>سميره</v>
          </cell>
          <cell r="E70" t="str">
            <v>الرابعة</v>
          </cell>
        </row>
        <row r="71">
          <cell r="A71">
            <v>513121</v>
          </cell>
          <cell r="B71" t="str">
            <v>ميس زيادة</v>
          </cell>
          <cell r="C71" t="str">
            <v>حمام</v>
          </cell>
          <cell r="D71" t="str">
            <v>وفاء</v>
          </cell>
          <cell r="E71" t="str">
            <v>الرابعة</v>
          </cell>
        </row>
        <row r="72">
          <cell r="A72">
            <v>513155</v>
          </cell>
          <cell r="B72" t="str">
            <v>ندى العبد الله</v>
          </cell>
          <cell r="C72" t="str">
            <v>علي</v>
          </cell>
          <cell r="D72" t="str">
            <v>مها</v>
          </cell>
          <cell r="E72" t="str">
            <v>الرابعة حديث</v>
          </cell>
          <cell r="F72">
            <v>505</v>
          </cell>
          <cell r="G72">
            <v>607</v>
          </cell>
          <cell r="H72">
            <v>608</v>
          </cell>
          <cell r="I72">
            <v>609</v>
          </cell>
          <cell r="J72" t="str">
            <v>م    مستنفذ</v>
          </cell>
        </row>
        <row r="73">
          <cell r="A73">
            <v>513254</v>
          </cell>
          <cell r="B73" t="str">
            <v>رانيا سليم</v>
          </cell>
          <cell r="C73" t="str">
            <v>زيد</v>
          </cell>
          <cell r="D73" t="str">
            <v>لطيفه</v>
          </cell>
          <cell r="E73" t="str">
            <v>الرابعة</v>
          </cell>
        </row>
        <row r="74">
          <cell r="A74">
            <v>513258</v>
          </cell>
          <cell r="B74" t="str">
            <v>هلا النجار</v>
          </cell>
          <cell r="C74" t="str">
            <v>محمد يوسف</v>
          </cell>
          <cell r="D74" t="str">
            <v>ايمان</v>
          </cell>
          <cell r="E74" t="str">
            <v>الرابعة</v>
          </cell>
          <cell r="J74" t="str">
            <v>مستنفذ</v>
          </cell>
        </row>
        <row r="75">
          <cell r="A75">
            <v>513270</v>
          </cell>
          <cell r="B75" t="str">
            <v>هنادي العبد</v>
          </cell>
          <cell r="C75" t="str">
            <v>جميل</v>
          </cell>
          <cell r="D75" t="str">
            <v>انيسة</v>
          </cell>
          <cell r="E75" t="str">
            <v>الرابعة</v>
          </cell>
        </row>
        <row r="76">
          <cell r="A76">
            <v>513300</v>
          </cell>
          <cell r="B76" t="str">
            <v>وفاء قرموشه</v>
          </cell>
          <cell r="C76" t="str">
            <v>محسن</v>
          </cell>
          <cell r="D76" t="str">
            <v>مغيضة</v>
          </cell>
          <cell r="E76" t="str">
            <v>الرابعة</v>
          </cell>
        </row>
        <row r="77">
          <cell r="A77">
            <v>513424</v>
          </cell>
          <cell r="B77" t="str">
            <v>ايه ثمينه</v>
          </cell>
          <cell r="C77" t="str">
            <v>سليم</v>
          </cell>
          <cell r="D77" t="str">
            <v>فاطمه</v>
          </cell>
          <cell r="E77" t="str">
            <v>الثالثة</v>
          </cell>
        </row>
        <row r="78">
          <cell r="A78">
            <v>513528</v>
          </cell>
          <cell r="B78" t="str">
            <v>ديما رزق</v>
          </cell>
          <cell r="C78" t="str">
            <v xml:space="preserve">نبيه </v>
          </cell>
          <cell r="D78" t="str">
            <v>نوال</v>
          </cell>
          <cell r="E78" t="str">
            <v>الثالثة</v>
          </cell>
        </row>
        <row r="79">
          <cell r="A79">
            <v>513597</v>
          </cell>
          <cell r="B79" t="str">
            <v>رهام خطبا</v>
          </cell>
          <cell r="C79" t="str">
            <v>نبيل</v>
          </cell>
          <cell r="D79" t="str">
            <v>اميرة</v>
          </cell>
          <cell r="E79" t="str">
            <v>الرابعة</v>
          </cell>
        </row>
        <row r="80">
          <cell r="A80">
            <v>513605</v>
          </cell>
          <cell r="B80" t="str">
            <v>رهف جودية</v>
          </cell>
          <cell r="C80" t="str">
            <v xml:space="preserve">عادل </v>
          </cell>
          <cell r="D80" t="str">
            <v>الهام</v>
          </cell>
          <cell r="E80" t="str">
            <v>الرابعة</v>
          </cell>
        </row>
        <row r="81">
          <cell r="A81">
            <v>513636</v>
          </cell>
          <cell r="B81" t="str">
            <v>ريما نصري</v>
          </cell>
          <cell r="C81" t="str">
            <v>محمد نضال</v>
          </cell>
          <cell r="D81" t="str">
            <v>زهور</v>
          </cell>
          <cell r="E81" t="str">
            <v>الرابعة</v>
          </cell>
        </row>
        <row r="82">
          <cell r="A82">
            <v>513642</v>
          </cell>
          <cell r="B82" t="str">
            <v>زينة حيدر</v>
          </cell>
          <cell r="C82" t="str">
            <v>كمال</v>
          </cell>
          <cell r="D82" t="str">
            <v>ريما</v>
          </cell>
          <cell r="E82" t="str">
            <v>الرابعة</v>
          </cell>
        </row>
        <row r="83">
          <cell r="A83">
            <v>513779</v>
          </cell>
          <cell r="B83" t="str">
            <v>فاتنه المزور</v>
          </cell>
          <cell r="C83" t="str">
            <v>محمد زهير</v>
          </cell>
          <cell r="D83" t="str">
            <v>امل</v>
          </cell>
          <cell r="E83" t="str">
            <v>الرابعة</v>
          </cell>
          <cell r="J83" t="str">
            <v>مستنفذ فصل اول 2024-2025</v>
          </cell>
        </row>
        <row r="84">
          <cell r="A84">
            <v>513783</v>
          </cell>
          <cell r="B84" t="str">
            <v>فاديه خباز</v>
          </cell>
          <cell r="C84" t="str">
            <v>اميليوجودت</v>
          </cell>
          <cell r="D84" t="str">
            <v>وفاء</v>
          </cell>
          <cell r="E84" t="str">
            <v>الثالثة</v>
          </cell>
          <cell r="J84" t="str">
            <v>مستنفذ</v>
          </cell>
        </row>
        <row r="85">
          <cell r="A85">
            <v>514007</v>
          </cell>
          <cell r="B85" t="str">
            <v>هبا شلبي</v>
          </cell>
          <cell r="C85" t="str">
            <v>عبد الحميد</v>
          </cell>
          <cell r="E85" t="str">
            <v>الثالثة حديث</v>
          </cell>
          <cell r="F85">
            <v>407</v>
          </cell>
          <cell r="J85" t="str">
            <v>م</v>
          </cell>
        </row>
        <row r="86">
          <cell r="A86">
            <v>514044</v>
          </cell>
          <cell r="B86" t="str">
            <v xml:space="preserve">هناء حمود </v>
          </cell>
          <cell r="C86" t="str">
            <v>مأمون</v>
          </cell>
          <cell r="D86" t="str">
            <v>رقية</v>
          </cell>
          <cell r="E86" t="str">
            <v>الرابعة</v>
          </cell>
        </row>
        <row r="87">
          <cell r="A87">
            <v>514320</v>
          </cell>
          <cell r="B87" t="str">
            <v>دارين الديري</v>
          </cell>
          <cell r="C87" t="str">
            <v>احمد</v>
          </cell>
          <cell r="D87" t="str">
            <v>فضا</v>
          </cell>
          <cell r="E87" t="str">
            <v>الرابعة حديث</v>
          </cell>
          <cell r="F87">
            <v>505</v>
          </cell>
          <cell r="G87">
            <v>604</v>
          </cell>
          <cell r="H87">
            <v>608</v>
          </cell>
          <cell r="I87">
            <v>609</v>
          </cell>
          <cell r="J87" t="str">
            <v>م</v>
          </cell>
        </row>
        <row r="88">
          <cell r="A88">
            <v>514486</v>
          </cell>
          <cell r="B88" t="str">
            <v>زينب عصفور</v>
          </cell>
          <cell r="C88" t="str">
            <v>محمد خير</v>
          </cell>
          <cell r="D88" t="str">
            <v>بدريه</v>
          </cell>
          <cell r="E88" t="str">
            <v>الرابعة</v>
          </cell>
          <cell r="J88" t="str">
            <v>مستنفذ</v>
          </cell>
        </row>
        <row r="89">
          <cell r="A89">
            <v>514498</v>
          </cell>
          <cell r="B89" t="str">
            <v>سالي حسن</v>
          </cell>
          <cell r="C89" t="str">
            <v>نبيل</v>
          </cell>
          <cell r="D89" t="str">
            <v>جهينة</v>
          </cell>
          <cell r="E89" t="str">
            <v>الرابعة</v>
          </cell>
        </row>
        <row r="90">
          <cell r="A90">
            <v>514514</v>
          </cell>
          <cell r="B90" t="str">
            <v>سلوى الباشا</v>
          </cell>
          <cell r="C90" t="str">
            <v>شاهر</v>
          </cell>
          <cell r="D90" t="str">
            <v>ضحى</v>
          </cell>
          <cell r="E90" t="str">
            <v>الرابعة</v>
          </cell>
          <cell r="J90" t="str">
            <v>مستنفذ</v>
          </cell>
        </row>
        <row r="91">
          <cell r="A91">
            <v>514539</v>
          </cell>
          <cell r="B91" t="str">
            <v>سهام ابو الخير</v>
          </cell>
          <cell r="C91" t="str">
            <v>احمد</v>
          </cell>
          <cell r="D91" t="str">
            <v>وصال</v>
          </cell>
          <cell r="E91" t="str">
            <v>الثانية</v>
          </cell>
        </row>
        <row r="92">
          <cell r="A92">
            <v>514545</v>
          </cell>
          <cell r="B92" t="str">
            <v xml:space="preserve">سوزان  أبو زلام </v>
          </cell>
          <cell r="E92" t="str">
            <v>الثانية حديث</v>
          </cell>
          <cell r="F92">
            <v>104</v>
          </cell>
          <cell r="G92">
            <v>106</v>
          </cell>
          <cell r="H92">
            <v>204</v>
          </cell>
          <cell r="J92" t="str">
            <v>م مستنفذ</v>
          </cell>
        </row>
        <row r="93">
          <cell r="A93">
            <v>514682</v>
          </cell>
          <cell r="B93" t="str">
            <v>فداء البيطار</v>
          </cell>
          <cell r="C93" t="str">
            <v>نصوح</v>
          </cell>
          <cell r="D93" t="str">
            <v>ناديا</v>
          </cell>
          <cell r="E93" t="str">
            <v>الثالثة حديث</v>
          </cell>
          <cell r="F93">
            <v>409</v>
          </cell>
          <cell r="G93">
            <v>108</v>
          </cell>
          <cell r="J93" t="str">
            <v>م</v>
          </cell>
        </row>
        <row r="94">
          <cell r="A94">
            <v>514687</v>
          </cell>
          <cell r="B94" t="str">
            <v>فرح برنبو</v>
          </cell>
          <cell r="C94" t="str">
            <v>محمد بسام</v>
          </cell>
          <cell r="D94" t="str">
            <v>ابتسام</v>
          </cell>
          <cell r="E94" t="str">
            <v>الرابعة</v>
          </cell>
          <cell r="J94" t="str">
            <v>مستنفذ</v>
          </cell>
        </row>
        <row r="95">
          <cell r="A95">
            <v>514743</v>
          </cell>
          <cell r="B95" t="str">
            <v>لينا سلمون</v>
          </cell>
          <cell r="C95" t="str">
            <v>انور</v>
          </cell>
          <cell r="D95" t="str">
            <v>سميرة</v>
          </cell>
          <cell r="E95" t="str">
            <v>الرابعة</v>
          </cell>
          <cell r="J95" t="str">
            <v>مستنفذ فصل اول 2024-2025</v>
          </cell>
        </row>
        <row r="96">
          <cell r="A96">
            <v>514747</v>
          </cell>
          <cell r="B96" t="str">
            <v>ليندا حفار حبال</v>
          </cell>
          <cell r="C96" t="str">
            <v>هيثم</v>
          </cell>
          <cell r="D96" t="str">
            <v>سحر</v>
          </cell>
          <cell r="E96" t="str">
            <v>الرابعة</v>
          </cell>
          <cell r="J96" t="str">
            <v>مستنفذ</v>
          </cell>
        </row>
        <row r="97">
          <cell r="A97">
            <v>514775</v>
          </cell>
          <cell r="B97" t="str">
            <v>مروة قادري</v>
          </cell>
          <cell r="C97" t="str">
            <v>عماد</v>
          </cell>
          <cell r="D97" t="str">
            <v>ضحوك</v>
          </cell>
          <cell r="E97" t="str">
            <v>الرابعة</v>
          </cell>
          <cell r="J97" t="str">
            <v>مستنفذ</v>
          </cell>
        </row>
        <row r="98">
          <cell r="A98">
            <v>514777</v>
          </cell>
          <cell r="B98" t="str">
            <v>مروة العمارين</v>
          </cell>
          <cell r="C98" t="str">
            <v>حسين</v>
          </cell>
          <cell r="D98" t="str">
            <v>عائشة</v>
          </cell>
          <cell r="E98" t="str">
            <v>الثالثة</v>
          </cell>
        </row>
        <row r="99">
          <cell r="A99">
            <v>514809</v>
          </cell>
          <cell r="B99" t="str">
            <v>منيره ريا</v>
          </cell>
          <cell r="C99" t="str">
            <v>حازم</v>
          </cell>
          <cell r="D99" t="str">
            <v>دلال</v>
          </cell>
          <cell r="E99" t="str">
            <v>الرابعة</v>
          </cell>
          <cell r="J99" t="str">
            <v>مستنفذ فصل اول 2024-2025</v>
          </cell>
        </row>
        <row r="100">
          <cell r="A100">
            <v>514846</v>
          </cell>
          <cell r="B100" t="str">
            <v>نجاة خابوري</v>
          </cell>
          <cell r="C100" t="str">
            <v>امين</v>
          </cell>
          <cell r="D100" t="str">
            <v>صديقة</v>
          </cell>
          <cell r="E100" t="str">
            <v>الرابعة</v>
          </cell>
        </row>
        <row r="101">
          <cell r="A101">
            <v>514862</v>
          </cell>
          <cell r="B101" t="str">
            <v>نرمين مكي</v>
          </cell>
          <cell r="C101" t="str">
            <v>رضوان</v>
          </cell>
          <cell r="D101" t="str">
            <v>فادية</v>
          </cell>
          <cell r="E101" t="str">
            <v>الرابعة</v>
          </cell>
        </row>
        <row r="102">
          <cell r="A102">
            <v>514874</v>
          </cell>
          <cell r="B102" t="str">
            <v>نغم ابو مغضب</v>
          </cell>
          <cell r="C102" t="str">
            <v>نزار</v>
          </cell>
          <cell r="D102" t="str">
            <v>اعتدال</v>
          </cell>
          <cell r="E102" t="str">
            <v>الثالثة</v>
          </cell>
        </row>
        <row r="103">
          <cell r="A103">
            <v>514933</v>
          </cell>
          <cell r="B103" t="str">
            <v>هبه العلي</v>
          </cell>
          <cell r="C103" t="str">
            <v>احمد</v>
          </cell>
          <cell r="D103" t="str">
            <v>انتصار</v>
          </cell>
          <cell r="E103" t="str">
            <v>الرابعة حديث</v>
          </cell>
          <cell r="F103">
            <v>509</v>
          </cell>
          <cell r="G103">
            <v>608</v>
          </cell>
          <cell r="H103">
            <v>303</v>
          </cell>
          <cell r="I103">
            <v>406</v>
          </cell>
          <cell r="J103" t="str">
            <v>م</v>
          </cell>
        </row>
        <row r="104">
          <cell r="A104">
            <v>515086</v>
          </cell>
          <cell r="B104" t="str">
            <v>فهد قنزع</v>
          </cell>
          <cell r="C104" t="str">
            <v>علي</v>
          </cell>
          <cell r="D104" t="str">
            <v>فكراه</v>
          </cell>
          <cell r="E104" t="str">
            <v>الرابعة</v>
          </cell>
          <cell r="J104" t="str">
            <v>مستنفذ</v>
          </cell>
        </row>
        <row r="105">
          <cell r="A105">
            <v>515099</v>
          </cell>
          <cell r="B105" t="str">
            <v xml:space="preserve">احمد حمزة </v>
          </cell>
          <cell r="C105" t="str">
            <v>محمد</v>
          </cell>
          <cell r="D105" t="str">
            <v>فطوم</v>
          </cell>
          <cell r="E105" t="str">
            <v>الثالثة</v>
          </cell>
        </row>
        <row r="106">
          <cell r="A106">
            <v>515116</v>
          </cell>
          <cell r="B106" t="str">
            <v>الاء كلساني</v>
          </cell>
          <cell r="C106" t="str">
            <v>محمدفايز</v>
          </cell>
          <cell r="D106" t="str">
            <v>نبيلة</v>
          </cell>
          <cell r="E106" t="str">
            <v>الرابعة</v>
          </cell>
          <cell r="J106" t="str">
            <v>مستنفذ</v>
          </cell>
        </row>
        <row r="107">
          <cell r="A107">
            <v>515190</v>
          </cell>
          <cell r="B107" t="str">
            <v>بدور الاحمر</v>
          </cell>
          <cell r="C107" t="str">
            <v>ياسين</v>
          </cell>
          <cell r="D107" t="str">
            <v>نوره</v>
          </cell>
          <cell r="E107" t="str">
            <v>الرابعة</v>
          </cell>
        </row>
        <row r="108">
          <cell r="A108">
            <v>515215</v>
          </cell>
          <cell r="B108" t="str">
            <v>تمارة أيو عزيزة</v>
          </cell>
          <cell r="C108" t="str">
            <v>عدنان</v>
          </cell>
          <cell r="D108" t="str">
            <v>لميس</v>
          </cell>
          <cell r="E108" t="str">
            <v>الرابعة</v>
          </cell>
          <cell r="J108" t="str">
            <v>مستنفذ</v>
          </cell>
        </row>
        <row r="109">
          <cell r="A109">
            <v>515239</v>
          </cell>
          <cell r="B109" t="str">
            <v>جيهان قاسم</v>
          </cell>
          <cell r="C109" t="str">
            <v>احمد</v>
          </cell>
          <cell r="D109" t="str">
            <v>نوفه</v>
          </cell>
          <cell r="E109" t="str">
            <v>الرابعة</v>
          </cell>
        </row>
        <row r="110">
          <cell r="A110">
            <v>515293</v>
          </cell>
          <cell r="B110" t="str">
            <v>ديماالطويل</v>
          </cell>
          <cell r="C110" t="str">
            <v>شمس الدين</v>
          </cell>
          <cell r="D110" t="str">
            <v>خوله</v>
          </cell>
          <cell r="E110" t="str">
            <v>الرابعة</v>
          </cell>
        </row>
        <row r="111">
          <cell r="A111">
            <v>515331</v>
          </cell>
          <cell r="B111" t="str">
            <v>رشا اسماعيل</v>
          </cell>
          <cell r="C111" t="str">
            <v>عبدو</v>
          </cell>
          <cell r="D111" t="str">
            <v>فاطمة</v>
          </cell>
          <cell r="E111" t="str">
            <v>الثالثة</v>
          </cell>
        </row>
        <row r="112">
          <cell r="A112">
            <v>515398</v>
          </cell>
          <cell r="B112" t="str">
            <v>ريم زين</v>
          </cell>
          <cell r="C112" t="str">
            <v>نسيم</v>
          </cell>
          <cell r="D112" t="str">
            <v>هدى</v>
          </cell>
          <cell r="E112" t="str">
            <v>الرابعة</v>
          </cell>
        </row>
        <row r="113">
          <cell r="A113">
            <v>515402</v>
          </cell>
          <cell r="B113" t="str">
            <v>ريما الخالدي</v>
          </cell>
          <cell r="C113" t="str">
            <v>احمد بن عيدسعيد</v>
          </cell>
          <cell r="D113" t="str">
            <v>عائده</v>
          </cell>
          <cell r="E113" t="str">
            <v>الرابعة حديث</v>
          </cell>
          <cell r="F113">
            <v>509</v>
          </cell>
          <cell r="G113">
            <v>607</v>
          </cell>
          <cell r="H113">
            <v>609</v>
          </cell>
          <cell r="I113">
            <v>308</v>
          </cell>
          <cell r="J113" t="str">
            <v>م</v>
          </cell>
        </row>
        <row r="114">
          <cell r="A114">
            <v>515426</v>
          </cell>
          <cell r="B114" t="str">
            <v>سماح الحشيش</v>
          </cell>
          <cell r="C114" t="str">
            <v>علي</v>
          </cell>
          <cell r="D114" t="str">
            <v>نهوند</v>
          </cell>
          <cell r="E114" t="str">
            <v>الثالثة</v>
          </cell>
          <cell r="J114" t="str">
            <v>مستنفذ</v>
          </cell>
        </row>
        <row r="115">
          <cell r="A115">
            <v>515436</v>
          </cell>
          <cell r="B115" t="str">
            <v>سنى قبسي</v>
          </cell>
          <cell r="C115" t="str">
            <v>قدسي</v>
          </cell>
          <cell r="D115" t="str">
            <v>هناء</v>
          </cell>
          <cell r="E115" t="str">
            <v>الرابعة</v>
          </cell>
          <cell r="J115" t="str">
            <v>مستنفذ</v>
          </cell>
        </row>
        <row r="116">
          <cell r="A116">
            <v>515528</v>
          </cell>
          <cell r="B116" t="str">
            <v>غديرالحوراني</v>
          </cell>
          <cell r="C116" t="str">
            <v>علاء</v>
          </cell>
          <cell r="D116" t="str">
            <v>امينة</v>
          </cell>
          <cell r="E116" t="str">
            <v>الرابعة</v>
          </cell>
        </row>
        <row r="117">
          <cell r="A117">
            <v>515539</v>
          </cell>
          <cell r="B117" t="str">
            <v>فادياالغضة</v>
          </cell>
          <cell r="C117" t="str">
            <v>مدحت</v>
          </cell>
          <cell r="D117" t="str">
            <v>سلام</v>
          </cell>
          <cell r="E117" t="str">
            <v>الثالثة</v>
          </cell>
        </row>
        <row r="118">
          <cell r="A118">
            <v>515575</v>
          </cell>
          <cell r="B118" t="str">
            <v>لونا محمود</v>
          </cell>
          <cell r="C118" t="str">
            <v>رضوان</v>
          </cell>
          <cell r="D118" t="str">
            <v>منى</v>
          </cell>
          <cell r="E118" t="str">
            <v>الرابعة</v>
          </cell>
          <cell r="J118" t="str">
            <v>مستنفذ</v>
          </cell>
        </row>
        <row r="119">
          <cell r="A119">
            <v>515586</v>
          </cell>
          <cell r="B119" t="str">
            <v>مارلين جبارة</v>
          </cell>
          <cell r="C119" t="str">
            <v>اسعد</v>
          </cell>
          <cell r="D119" t="str">
            <v>سوسن</v>
          </cell>
          <cell r="E119" t="str">
            <v>الرابعة</v>
          </cell>
        </row>
        <row r="120">
          <cell r="A120">
            <v>515615</v>
          </cell>
          <cell r="B120" t="str">
            <v>مرح المحاميد</v>
          </cell>
          <cell r="C120" t="str">
            <v>حسين</v>
          </cell>
          <cell r="D120" t="str">
            <v>نفل</v>
          </cell>
          <cell r="E120" t="str">
            <v>الثانية</v>
          </cell>
        </row>
        <row r="121">
          <cell r="A121">
            <v>515717</v>
          </cell>
          <cell r="B121" t="str">
            <v>نورالنحاس</v>
          </cell>
          <cell r="C121" t="str">
            <v>مطاع</v>
          </cell>
          <cell r="D121" t="str">
            <v>هبه</v>
          </cell>
          <cell r="E121" t="str">
            <v>الثانية</v>
          </cell>
          <cell r="J121" t="str">
            <v>مستنفذ</v>
          </cell>
        </row>
        <row r="122">
          <cell r="A122">
            <v>515851</v>
          </cell>
          <cell r="B122" t="str">
            <v>اسراء الياسين</v>
          </cell>
          <cell r="C122" t="str">
            <v>محمود</v>
          </cell>
          <cell r="D122" t="str">
            <v>فاطمة</v>
          </cell>
          <cell r="E122" t="str">
            <v>الرابعة</v>
          </cell>
          <cell r="J122" t="str">
            <v>مستنفذ فصل اول 2024-2025</v>
          </cell>
        </row>
        <row r="123">
          <cell r="A123">
            <v>515879</v>
          </cell>
          <cell r="B123" t="str">
            <v>الرحاب المحمد</v>
          </cell>
          <cell r="C123" t="str">
            <v>عبده</v>
          </cell>
          <cell r="E123" t="str">
            <v>الثالثة</v>
          </cell>
          <cell r="J123" t="str">
            <v>مستنفذ فصل اول 2024-2025</v>
          </cell>
        </row>
        <row r="124">
          <cell r="A124">
            <v>515881</v>
          </cell>
          <cell r="B124" t="str">
            <v>الفت مقلد</v>
          </cell>
          <cell r="C124" t="str">
            <v>صقر</v>
          </cell>
          <cell r="D124" t="str">
            <v>نزيره</v>
          </cell>
          <cell r="E124" t="str">
            <v>الرابعة</v>
          </cell>
        </row>
        <row r="125">
          <cell r="A125">
            <v>515916</v>
          </cell>
          <cell r="B125" t="str">
            <v xml:space="preserve">ايمان شلهوم </v>
          </cell>
          <cell r="C125" t="str">
            <v xml:space="preserve">قيس </v>
          </cell>
          <cell r="D125" t="str">
            <v>جميلة</v>
          </cell>
          <cell r="E125" t="str">
            <v>الرابعة</v>
          </cell>
        </row>
        <row r="126">
          <cell r="A126">
            <v>515933</v>
          </cell>
          <cell r="B126" t="str">
            <v>الاء الغباري</v>
          </cell>
          <cell r="C126" t="str">
            <v>محمد</v>
          </cell>
          <cell r="D126" t="str">
            <v>رئيفه</v>
          </cell>
          <cell r="E126" t="str">
            <v>الرابعة</v>
          </cell>
          <cell r="J126" t="str">
            <v>مستنفذ</v>
          </cell>
        </row>
        <row r="127">
          <cell r="A127">
            <v>515939</v>
          </cell>
          <cell r="B127" t="str">
            <v>ايه عربي كاتبي</v>
          </cell>
          <cell r="C127" t="str">
            <v>محمد</v>
          </cell>
          <cell r="D127" t="str">
            <v>نبيله</v>
          </cell>
          <cell r="E127" t="str">
            <v>الرابعة</v>
          </cell>
        </row>
        <row r="128">
          <cell r="A128">
            <v>515954</v>
          </cell>
          <cell r="B128" t="str">
            <v>بشرى كريم الدين</v>
          </cell>
          <cell r="C128" t="str">
            <v>عبد الحميد</v>
          </cell>
          <cell r="D128" t="str">
            <v>حنان</v>
          </cell>
          <cell r="E128" t="str">
            <v>الثالثة</v>
          </cell>
        </row>
        <row r="129">
          <cell r="A129">
            <v>515962</v>
          </cell>
          <cell r="B129" t="str">
            <v>بنان طنطه</v>
          </cell>
          <cell r="C129" t="str">
            <v>محمد غياث</v>
          </cell>
          <cell r="D129" t="str">
            <v>هبة</v>
          </cell>
          <cell r="E129" t="str">
            <v>الرابعة</v>
          </cell>
          <cell r="J129" t="str">
            <v>مستنفذ</v>
          </cell>
        </row>
        <row r="130">
          <cell r="A130">
            <v>515968</v>
          </cell>
          <cell r="B130" t="str">
            <v>بيان برنيه</v>
          </cell>
          <cell r="C130" t="str">
            <v>خالد</v>
          </cell>
          <cell r="D130" t="str">
            <v>غاده</v>
          </cell>
          <cell r="E130" t="str">
            <v>الرابعة</v>
          </cell>
          <cell r="J130" t="str">
            <v>مستنفذ</v>
          </cell>
        </row>
        <row r="131">
          <cell r="A131">
            <v>515985</v>
          </cell>
          <cell r="B131" t="str">
            <v>ثراء حمزه</v>
          </cell>
          <cell r="C131" t="str">
            <v>نزيه</v>
          </cell>
          <cell r="D131" t="str">
            <v>صباح</v>
          </cell>
          <cell r="E131" t="str">
            <v>الرابعة</v>
          </cell>
        </row>
        <row r="132">
          <cell r="A132">
            <v>516012</v>
          </cell>
          <cell r="B132" t="str">
            <v>حياة الاسود</v>
          </cell>
          <cell r="C132" t="str">
            <v>محمود</v>
          </cell>
          <cell r="D132" t="str">
            <v>جمان</v>
          </cell>
          <cell r="E132" t="str">
            <v>الرابعة</v>
          </cell>
          <cell r="J132" t="str">
            <v>مستنفذ</v>
          </cell>
        </row>
        <row r="133">
          <cell r="A133">
            <v>516039</v>
          </cell>
          <cell r="B133" t="str">
            <v xml:space="preserve">دعاء موسى باشا </v>
          </cell>
          <cell r="C133" t="str">
            <v xml:space="preserve">نزار </v>
          </cell>
          <cell r="D133" t="str">
            <v>هدى</v>
          </cell>
          <cell r="E133" t="str">
            <v>الرابعة</v>
          </cell>
          <cell r="J133" t="str">
            <v>مستنفذ فصل اول 2024-2025</v>
          </cell>
        </row>
        <row r="134">
          <cell r="A134">
            <v>516043</v>
          </cell>
          <cell r="B134" t="str">
            <v>دونه العبود</v>
          </cell>
          <cell r="C134" t="str">
            <v>ابراهيم</v>
          </cell>
          <cell r="D134" t="str">
            <v>خزنه</v>
          </cell>
          <cell r="E134" t="str">
            <v>الثالثة</v>
          </cell>
        </row>
        <row r="135">
          <cell r="A135">
            <v>516069</v>
          </cell>
          <cell r="B135" t="str">
            <v>ربا الجلاوي</v>
          </cell>
          <cell r="C135" t="str">
            <v>اسماعيل</v>
          </cell>
          <cell r="D135" t="str">
            <v>وضاح</v>
          </cell>
          <cell r="E135" t="str">
            <v>الرابعة</v>
          </cell>
        </row>
        <row r="136">
          <cell r="A136">
            <v>516070</v>
          </cell>
          <cell r="B136" t="str">
            <v>ربا اليوسف</v>
          </cell>
          <cell r="C136" t="str">
            <v>عاطف</v>
          </cell>
          <cell r="D136" t="str">
            <v>وداد</v>
          </cell>
          <cell r="E136" t="str">
            <v>الرابعة</v>
          </cell>
        </row>
        <row r="137">
          <cell r="A137">
            <v>516101</v>
          </cell>
          <cell r="B137" t="str">
            <v>رغد المونس</v>
          </cell>
          <cell r="C137" t="str">
            <v>عبد المنعم</v>
          </cell>
          <cell r="E137" t="str">
            <v>الرابعة</v>
          </cell>
          <cell r="J137" t="str">
            <v xml:space="preserve">مستنفذ </v>
          </cell>
        </row>
        <row r="138">
          <cell r="A138">
            <v>516111</v>
          </cell>
          <cell r="B138" t="str">
            <v>رلى الخطيب</v>
          </cell>
          <cell r="C138" t="str">
            <v>عبد الباسط</v>
          </cell>
          <cell r="D138" t="str">
            <v>ليلى</v>
          </cell>
          <cell r="E138" t="str">
            <v>الرابعة</v>
          </cell>
          <cell r="J138" t="str">
            <v>مستنفذ فصل اول 2024-2025</v>
          </cell>
        </row>
        <row r="139">
          <cell r="A139">
            <v>516130</v>
          </cell>
          <cell r="B139" t="str">
            <v>رنيم الحلبي</v>
          </cell>
          <cell r="C139" t="str">
            <v>زياد</v>
          </cell>
          <cell r="E139" t="str">
            <v>الثالثة</v>
          </cell>
          <cell r="J139" t="str">
            <v>مستنفذ فصل اول 2024-2025</v>
          </cell>
        </row>
        <row r="140">
          <cell r="A140">
            <v>516135</v>
          </cell>
          <cell r="B140" t="str">
            <v>رهام مقصوصه</v>
          </cell>
          <cell r="C140" t="str">
            <v>محمد عادل</v>
          </cell>
          <cell r="D140" t="str">
            <v>لما</v>
          </cell>
          <cell r="E140" t="str">
            <v>الرابعة</v>
          </cell>
        </row>
        <row r="141">
          <cell r="A141">
            <v>516174</v>
          </cell>
          <cell r="B141" t="str">
            <v>ريم الشحيذ</v>
          </cell>
          <cell r="C141" t="str">
            <v>ظافر</v>
          </cell>
          <cell r="D141" t="str">
            <v>سوسن</v>
          </cell>
          <cell r="E141" t="str">
            <v>الرابعة حديث</v>
          </cell>
          <cell r="F141">
            <v>507</v>
          </cell>
          <cell r="G141">
            <v>509</v>
          </cell>
          <cell r="H141">
            <v>609</v>
          </cell>
          <cell r="I141">
            <v>207</v>
          </cell>
          <cell r="J141" t="str">
            <v>م</v>
          </cell>
        </row>
        <row r="142">
          <cell r="A142">
            <v>516180</v>
          </cell>
          <cell r="B142" t="str">
            <v>ريم سعدي</v>
          </cell>
          <cell r="C142" t="str">
            <v>أيمن</v>
          </cell>
          <cell r="D142" t="str">
            <v>خوله</v>
          </cell>
          <cell r="E142" t="str">
            <v>الرابعة</v>
          </cell>
          <cell r="J142" t="str">
            <v>مستنفذ فصل اول 2024-2025</v>
          </cell>
        </row>
        <row r="143">
          <cell r="A143">
            <v>516216</v>
          </cell>
          <cell r="B143" t="str">
            <v>سلام سليمان</v>
          </cell>
          <cell r="C143" t="str">
            <v>جاسم</v>
          </cell>
          <cell r="D143" t="str">
            <v>خديجة</v>
          </cell>
          <cell r="E143" t="str">
            <v>الرابعة</v>
          </cell>
        </row>
        <row r="144">
          <cell r="A144">
            <v>516221</v>
          </cell>
          <cell r="B144" t="str">
            <v>سلوى الايون الدباغ</v>
          </cell>
          <cell r="C144" t="str">
            <v>احمد</v>
          </cell>
          <cell r="D144" t="str">
            <v>منى</v>
          </cell>
          <cell r="E144" t="str">
            <v>الرابعة</v>
          </cell>
          <cell r="J144" t="str">
            <v>مستنفذ</v>
          </cell>
        </row>
        <row r="145">
          <cell r="A145">
            <v>516240</v>
          </cell>
          <cell r="B145" t="str">
            <v xml:space="preserve">سوسن كحيل </v>
          </cell>
          <cell r="C145" t="str">
            <v>محمد</v>
          </cell>
          <cell r="D145" t="str">
            <v>نورا</v>
          </cell>
          <cell r="E145" t="str">
            <v>الرابعة</v>
          </cell>
          <cell r="J145" t="str">
            <v>مستنفذ</v>
          </cell>
        </row>
        <row r="146">
          <cell r="A146">
            <v>516247</v>
          </cell>
          <cell r="B146" t="str">
            <v>شاديه زاهر</v>
          </cell>
          <cell r="C146" t="str">
            <v>سلمان</v>
          </cell>
          <cell r="D146" t="str">
            <v>دلال</v>
          </cell>
          <cell r="E146" t="str">
            <v>الثالثة</v>
          </cell>
        </row>
        <row r="147">
          <cell r="A147">
            <v>516259</v>
          </cell>
          <cell r="B147" t="str">
            <v>شيماء النعيم</v>
          </cell>
          <cell r="C147" t="str">
            <v>نواف</v>
          </cell>
          <cell r="D147" t="str">
            <v>خيرات</v>
          </cell>
          <cell r="E147" t="str">
            <v>الثالثة</v>
          </cell>
        </row>
        <row r="148">
          <cell r="A148">
            <v>516264</v>
          </cell>
          <cell r="B148" t="str">
            <v>صبحية الناصير</v>
          </cell>
          <cell r="C148" t="str">
            <v>عبد الكريم</v>
          </cell>
          <cell r="E148" t="str">
            <v>الثانية</v>
          </cell>
          <cell r="J148" t="str">
            <v>مستنفذ</v>
          </cell>
        </row>
        <row r="149">
          <cell r="A149">
            <v>516295</v>
          </cell>
          <cell r="B149" t="str">
            <v>عفه مقلد</v>
          </cell>
          <cell r="C149" t="str">
            <v>صقر</v>
          </cell>
          <cell r="D149" t="str">
            <v>نزيره</v>
          </cell>
          <cell r="E149" t="str">
            <v>الرابعة</v>
          </cell>
          <cell r="J149" t="str">
            <v>مستنفذ</v>
          </cell>
        </row>
        <row r="150">
          <cell r="A150">
            <v>516357</v>
          </cell>
          <cell r="B150" t="str">
            <v>فرح السبيريج</v>
          </cell>
          <cell r="C150" t="str">
            <v>رضوان</v>
          </cell>
          <cell r="D150" t="str">
            <v>مريفه</v>
          </cell>
          <cell r="E150" t="str">
            <v>الرابعة</v>
          </cell>
          <cell r="J150" t="str">
            <v>مستنفذ فصل اول 2024-2025</v>
          </cell>
        </row>
        <row r="151">
          <cell r="A151">
            <v>516449</v>
          </cell>
          <cell r="B151" t="str">
            <v>مرح البدوي</v>
          </cell>
          <cell r="C151" t="str">
            <v>غياث</v>
          </cell>
          <cell r="D151" t="str">
            <v>صبحيه</v>
          </cell>
          <cell r="E151" t="str">
            <v>الرابعة حديث</v>
          </cell>
          <cell r="F151">
            <v>509</v>
          </cell>
          <cell r="G151">
            <v>605</v>
          </cell>
          <cell r="H151">
            <v>609</v>
          </cell>
          <cell r="J151" t="str">
            <v>م</v>
          </cell>
        </row>
        <row r="152">
          <cell r="A152">
            <v>516453</v>
          </cell>
          <cell r="B152" t="str">
            <v>مرح شبانه</v>
          </cell>
          <cell r="C152" t="str">
            <v>علي</v>
          </cell>
          <cell r="D152" t="str">
            <v>شريفه</v>
          </cell>
          <cell r="E152" t="str">
            <v>الرابعة</v>
          </cell>
          <cell r="J152" t="str">
            <v>مستنفذ</v>
          </cell>
        </row>
        <row r="153">
          <cell r="A153">
            <v>516454</v>
          </cell>
          <cell r="B153" t="str">
            <v>مرح ضاهر</v>
          </cell>
          <cell r="C153" t="str">
            <v>احمد</v>
          </cell>
          <cell r="E153" t="str">
            <v>الثالثة</v>
          </cell>
        </row>
        <row r="154">
          <cell r="A154">
            <v>516455</v>
          </cell>
          <cell r="B154" t="str">
            <v>مرح عز الدين</v>
          </cell>
          <cell r="C154" t="str">
            <v>جهاد</v>
          </cell>
          <cell r="D154" t="str">
            <v>فوز</v>
          </cell>
          <cell r="E154" t="str">
            <v>الرابعة</v>
          </cell>
        </row>
        <row r="155">
          <cell r="A155">
            <v>516481</v>
          </cell>
          <cell r="B155" t="str">
            <v>مريم قويدر</v>
          </cell>
          <cell r="C155" t="str">
            <v>محمد</v>
          </cell>
          <cell r="D155" t="str">
            <v>حباه</v>
          </cell>
          <cell r="E155" t="str">
            <v>الثالثة</v>
          </cell>
          <cell r="J155" t="str">
            <v>مستنفذ فصل اول 2024-2025</v>
          </cell>
        </row>
        <row r="156">
          <cell r="A156">
            <v>516506</v>
          </cell>
          <cell r="B156" t="str">
            <v>منى المنصور</v>
          </cell>
          <cell r="C156" t="str">
            <v>كريم</v>
          </cell>
          <cell r="D156" t="str">
            <v>عندليب</v>
          </cell>
          <cell r="E156" t="str">
            <v>الثالثة</v>
          </cell>
        </row>
        <row r="157">
          <cell r="A157">
            <v>516518</v>
          </cell>
          <cell r="B157" t="str">
            <v>مياده الشحف</v>
          </cell>
          <cell r="C157" t="str">
            <v>مرسل</v>
          </cell>
          <cell r="D157" t="str">
            <v>غزاله</v>
          </cell>
          <cell r="E157" t="str">
            <v>الرابعة</v>
          </cell>
        </row>
        <row r="158">
          <cell r="A158">
            <v>516523</v>
          </cell>
          <cell r="B158" t="str">
            <v>ميرفت أبو حسون</v>
          </cell>
          <cell r="C158" t="str">
            <v>امين</v>
          </cell>
          <cell r="D158" t="str">
            <v>رجاء</v>
          </cell>
          <cell r="E158" t="str">
            <v>الثانية</v>
          </cell>
          <cell r="J158" t="str">
            <v>مستنفذ</v>
          </cell>
        </row>
        <row r="159">
          <cell r="A159">
            <v>516531</v>
          </cell>
          <cell r="B159" t="str">
            <v>ميسم علقم</v>
          </cell>
          <cell r="C159" t="str">
            <v>عادل</v>
          </cell>
          <cell r="D159" t="str">
            <v>ناديا</v>
          </cell>
          <cell r="E159" t="str">
            <v>الرابعة</v>
          </cell>
        </row>
        <row r="160">
          <cell r="A160">
            <v>516537</v>
          </cell>
          <cell r="B160" t="str">
            <v>نانسي عيسى</v>
          </cell>
          <cell r="C160" t="str">
            <v>غسان</v>
          </cell>
          <cell r="D160" t="str">
            <v>رجاء</v>
          </cell>
          <cell r="E160" t="str">
            <v>الرابعة</v>
          </cell>
        </row>
        <row r="161">
          <cell r="A161">
            <v>516552</v>
          </cell>
          <cell r="B161" t="str">
            <v>ندى ابو الخير</v>
          </cell>
          <cell r="C161" t="str">
            <v>حسن</v>
          </cell>
          <cell r="D161" t="str">
            <v>منى</v>
          </cell>
          <cell r="E161" t="str">
            <v>الرابعة</v>
          </cell>
        </row>
        <row r="162">
          <cell r="A162">
            <v>516559</v>
          </cell>
          <cell r="B162" t="str">
            <v>نسرين عجيب</v>
          </cell>
          <cell r="C162" t="str">
            <v>اسعد</v>
          </cell>
          <cell r="D162" t="str">
            <v>انصاف</v>
          </cell>
          <cell r="E162" t="str">
            <v>الثانية</v>
          </cell>
          <cell r="J162" t="str">
            <v>مستنفذ</v>
          </cell>
        </row>
        <row r="163">
          <cell r="A163">
            <v>516561</v>
          </cell>
          <cell r="B163" t="str">
            <v>نسرين نظام</v>
          </cell>
          <cell r="C163" t="str">
            <v xml:space="preserve">احمد </v>
          </cell>
          <cell r="D163" t="str">
            <v>هدى</v>
          </cell>
          <cell r="E163" t="str">
            <v>الرابعة</v>
          </cell>
        </row>
        <row r="164">
          <cell r="A164">
            <v>516567</v>
          </cell>
          <cell r="B164" t="str">
            <v>نغم حرب</v>
          </cell>
          <cell r="C164" t="str">
            <v>أمير</v>
          </cell>
          <cell r="D164" t="str">
            <v>سحر</v>
          </cell>
          <cell r="E164" t="str">
            <v>الرابعة</v>
          </cell>
        </row>
        <row r="165">
          <cell r="A165">
            <v>516577</v>
          </cell>
          <cell r="B165" t="str">
            <v>نور الخبير</v>
          </cell>
          <cell r="C165" t="str">
            <v>جمال</v>
          </cell>
          <cell r="D165" t="str">
            <v>ميمونه</v>
          </cell>
          <cell r="E165" t="str">
            <v>الثالثة</v>
          </cell>
        </row>
        <row r="166">
          <cell r="A166">
            <v>516586</v>
          </cell>
          <cell r="B166" t="str">
            <v>نور الهدى اند ر</v>
          </cell>
          <cell r="C166" t="str">
            <v>خالد</v>
          </cell>
          <cell r="D166" t="str">
            <v>لواحظ</v>
          </cell>
          <cell r="E166" t="str">
            <v>الثانية</v>
          </cell>
          <cell r="J166" t="str">
            <v>مستنفذ</v>
          </cell>
        </row>
        <row r="167">
          <cell r="A167">
            <v>516597</v>
          </cell>
          <cell r="B167" t="str">
            <v>نورا الموسى</v>
          </cell>
          <cell r="C167" t="str">
            <v>دحام</v>
          </cell>
          <cell r="D167" t="str">
            <v>ورده</v>
          </cell>
          <cell r="E167" t="str">
            <v>الرابعة</v>
          </cell>
        </row>
        <row r="168">
          <cell r="A168">
            <v>516624</v>
          </cell>
          <cell r="B168" t="str">
            <v>هبه عابدين</v>
          </cell>
          <cell r="C168" t="str">
            <v>احمد</v>
          </cell>
          <cell r="D168" t="str">
            <v>رافت</v>
          </cell>
          <cell r="E168" t="str">
            <v>الثالثة</v>
          </cell>
        </row>
        <row r="169">
          <cell r="A169">
            <v>516639</v>
          </cell>
          <cell r="B169" t="str">
            <v>هلا الصباغ</v>
          </cell>
          <cell r="C169" t="str">
            <v>سليمان</v>
          </cell>
          <cell r="D169" t="str">
            <v>وفاء</v>
          </cell>
          <cell r="E169" t="str">
            <v>الرابعة</v>
          </cell>
        </row>
        <row r="170">
          <cell r="A170">
            <v>516644</v>
          </cell>
          <cell r="B170" t="str">
            <v>هناء السالم</v>
          </cell>
          <cell r="C170" t="str">
            <v>محمود</v>
          </cell>
          <cell r="D170" t="str">
            <v>نجمه</v>
          </cell>
          <cell r="E170" t="str">
            <v>الرابعة</v>
          </cell>
          <cell r="J170" t="str">
            <v>مستنفذ</v>
          </cell>
        </row>
        <row r="171">
          <cell r="A171">
            <v>516649</v>
          </cell>
          <cell r="B171" t="str">
            <v>هنادي الدبس</v>
          </cell>
          <cell r="C171" t="str">
            <v>عصام</v>
          </cell>
          <cell r="D171" t="str">
            <v>ثناء</v>
          </cell>
          <cell r="E171" t="str">
            <v>الرابعة</v>
          </cell>
          <cell r="J171" t="str">
            <v>مستنفذ فصل اول 2024-2025</v>
          </cell>
        </row>
        <row r="172">
          <cell r="A172">
            <v>516651</v>
          </cell>
          <cell r="B172" t="str">
            <v>هنادي رجب</v>
          </cell>
          <cell r="C172" t="str">
            <v>يوسف</v>
          </cell>
          <cell r="D172" t="str">
            <v>هلا</v>
          </cell>
          <cell r="E172" t="str">
            <v>الرابعة</v>
          </cell>
          <cell r="J172" t="str">
            <v>مستنفذ فصل اول 2024-2025</v>
          </cell>
        </row>
        <row r="173">
          <cell r="A173">
            <v>516672</v>
          </cell>
          <cell r="B173" t="str">
            <v>وفاء أبو حوى</v>
          </cell>
          <cell r="C173" t="str">
            <v>محمد</v>
          </cell>
          <cell r="D173" t="str">
            <v>خديجه</v>
          </cell>
          <cell r="E173" t="str">
            <v>الرابعة</v>
          </cell>
          <cell r="J173" t="str">
            <v>مستنفذ</v>
          </cell>
        </row>
        <row r="174">
          <cell r="A174">
            <v>516758</v>
          </cell>
          <cell r="B174" t="str">
            <v>سلام الكيلاني</v>
          </cell>
          <cell r="C174" t="str">
            <v>محمود</v>
          </cell>
          <cell r="D174" t="str">
            <v>فائزة</v>
          </cell>
          <cell r="E174" t="str">
            <v>الرابعة</v>
          </cell>
        </row>
        <row r="175">
          <cell r="A175">
            <v>516782</v>
          </cell>
          <cell r="B175" t="str">
            <v>منار الناظر</v>
          </cell>
          <cell r="C175" t="str">
            <v xml:space="preserve">محمد </v>
          </cell>
          <cell r="D175" t="str">
            <v>فردوس</v>
          </cell>
          <cell r="E175" t="str">
            <v>الرابعة</v>
          </cell>
        </row>
        <row r="176">
          <cell r="A176">
            <v>516784</v>
          </cell>
          <cell r="B176" t="str">
            <v>نور الحلواني</v>
          </cell>
          <cell r="C176" t="str">
            <v xml:space="preserve">شريف </v>
          </cell>
          <cell r="D176" t="str">
            <v>غاده</v>
          </cell>
          <cell r="E176" t="str">
            <v>الثالثة</v>
          </cell>
        </row>
        <row r="177">
          <cell r="A177">
            <v>516794</v>
          </cell>
          <cell r="B177" t="str">
            <v>بتول معروف</v>
          </cell>
          <cell r="C177" t="str">
            <v>احمد</v>
          </cell>
          <cell r="D177" t="str">
            <v>لطفيه</v>
          </cell>
          <cell r="E177" t="str">
            <v>الرابعة</v>
          </cell>
        </row>
        <row r="178">
          <cell r="A178">
            <v>516826</v>
          </cell>
          <cell r="B178" t="str">
            <v>احلام صالح</v>
          </cell>
          <cell r="C178" t="str">
            <v>سليم</v>
          </cell>
          <cell r="D178" t="str">
            <v>امل</v>
          </cell>
          <cell r="E178" t="str">
            <v>الثالثة</v>
          </cell>
        </row>
        <row r="179">
          <cell r="A179">
            <v>516866</v>
          </cell>
          <cell r="B179" t="str">
            <v>الاء برغله</v>
          </cell>
          <cell r="C179" t="str">
            <v>عيسى</v>
          </cell>
          <cell r="D179" t="str">
            <v>مكية</v>
          </cell>
          <cell r="E179" t="str">
            <v>الرابعة</v>
          </cell>
          <cell r="J179" t="str">
            <v>مستنفذ فصل اول 2024-2025</v>
          </cell>
        </row>
        <row r="180">
          <cell r="A180">
            <v>516873</v>
          </cell>
          <cell r="B180" t="str">
            <v xml:space="preserve">الاءابو رشدان </v>
          </cell>
          <cell r="C180" t="str">
            <v>محمد سعيد</v>
          </cell>
          <cell r="D180" t="str">
            <v>منى</v>
          </cell>
          <cell r="E180" t="str">
            <v>الرابعة</v>
          </cell>
        </row>
        <row r="181">
          <cell r="A181">
            <v>516883</v>
          </cell>
          <cell r="B181" t="str">
            <v>اماني سقا</v>
          </cell>
          <cell r="C181" t="str">
            <v>فايز</v>
          </cell>
          <cell r="D181" t="str">
            <v>زاهرة</v>
          </cell>
          <cell r="E181" t="str">
            <v>الرابعة</v>
          </cell>
          <cell r="J181" t="str">
            <v>مستنفذ فصل اول 2024-2025</v>
          </cell>
        </row>
        <row r="182">
          <cell r="A182">
            <v>516903</v>
          </cell>
          <cell r="B182" t="str">
            <v>اميمه الخطيب</v>
          </cell>
          <cell r="C182" t="str">
            <v>عبد المجيد</v>
          </cell>
          <cell r="D182" t="str">
            <v>رقية</v>
          </cell>
          <cell r="E182" t="str">
            <v>الرابعة</v>
          </cell>
        </row>
        <row r="183">
          <cell r="A183">
            <v>516909</v>
          </cell>
          <cell r="B183" t="str">
            <v>انمار هاشم</v>
          </cell>
          <cell r="C183" t="str">
            <v xml:space="preserve">فيصل </v>
          </cell>
          <cell r="D183" t="str">
            <v>اشواق</v>
          </cell>
          <cell r="E183" t="str">
            <v>الثالثة</v>
          </cell>
        </row>
        <row r="184">
          <cell r="A184">
            <v>516913</v>
          </cell>
          <cell r="B184" t="str">
            <v>ايات جبر</v>
          </cell>
          <cell r="C184" t="str">
            <v>عثمان</v>
          </cell>
          <cell r="D184" t="str">
            <v>وفاء</v>
          </cell>
          <cell r="E184" t="str">
            <v>الرابعة</v>
          </cell>
        </row>
        <row r="185">
          <cell r="A185">
            <v>516922</v>
          </cell>
          <cell r="B185" t="str">
            <v>ايمان بربش</v>
          </cell>
          <cell r="C185" t="str">
            <v>حسن</v>
          </cell>
          <cell r="D185" t="str">
            <v>مريم</v>
          </cell>
          <cell r="E185" t="str">
            <v>الثانية</v>
          </cell>
          <cell r="J185" t="str">
            <v>مستنفذ</v>
          </cell>
        </row>
        <row r="186">
          <cell r="A186">
            <v>516950</v>
          </cell>
          <cell r="B186" t="str">
            <v>بثينة محمود</v>
          </cell>
          <cell r="C186" t="str">
            <v>عبد الكريم</v>
          </cell>
          <cell r="D186" t="str">
            <v>غفله</v>
          </cell>
          <cell r="E186" t="str">
            <v>الثانية</v>
          </cell>
        </row>
        <row r="187">
          <cell r="A187">
            <v>516970</v>
          </cell>
          <cell r="B187" t="str">
            <v xml:space="preserve">تسنيم الأمين  </v>
          </cell>
          <cell r="C187" t="str">
            <v>بدر الدين</v>
          </cell>
          <cell r="D187" t="str">
            <v>صفاء</v>
          </cell>
          <cell r="E187" t="str">
            <v>الرابعة</v>
          </cell>
          <cell r="J187" t="str">
            <v>مستنفذ فصل اول 2024-2025</v>
          </cell>
        </row>
        <row r="188">
          <cell r="A188">
            <v>516977</v>
          </cell>
          <cell r="B188" t="str">
            <v>جانسيت دوغوظ</v>
          </cell>
          <cell r="C188" t="str">
            <v>محمد زياد</v>
          </cell>
          <cell r="D188" t="str">
            <v>رنده</v>
          </cell>
          <cell r="E188" t="str">
            <v>الرابعة</v>
          </cell>
        </row>
        <row r="189">
          <cell r="A189">
            <v>517006</v>
          </cell>
          <cell r="B189" t="str">
            <v>حنان الشولي</v>
          </cell>
          <cell r="C189" t="str">
            <v>عبد الحكيم</v>
          </cell>
          <cell r="D189" t="str">
            <v>هدى</v>
          </cell>
          <cell r="E189" t="str">
            <v>الرابعة</v>
          </cell>
          <cell r="J189" t="str">
            <v>مستنفذ</v>
          </cell>
        </row>
        <row r="190">
          <cell r="A190">
            <v>517010</v>
          </cell>
          <cell r="B190" t="str">
            <v>حنان سره</v>
          </cell>
          <cell r="C190" t="str">
            <v>محمد صلاح</v>
          </cell>
          <cell r="D190" t="str">
            <v>فاطمة</v>
          </cell>
          <cell r="E190" t="str">
            <v>الرابعة</v>
          </cell>
        </row>
        <row r="191">
          <cell r="A191">
            <v>517014</v>
          </cell>
          <cell r="B191" t="str">
            <v>حنين سحيم</v>
          </cell>
          <cell r="C191" t="str">
            <v>عبد الرزاق</v>
          </cell>
          <cell r="D191" t="str">
            <v>نوال</v>
          </cell>
          <cell r="E191" t="str">
            <v>الرابعة</v>
          </cell>
        </row>
        <row r="192">
          <cell r="A192">
            <v>517017</v>
          </cell>
          <cell r="B192" t="str">
            <v>حيات اللحام</v>
          </cell>
          <cell r="C192" t="str">
            <v>سامي</v>
          </cell>
          <cell r="D192" t="str">
            <v>قمر</v>
          </cell>
          <cell r="E192" t="str">
            <v>الرابعة</v>
          </cell>
        </row>
        <row r="193">
          <cell r="A193">
            <v>517033</v>
          </cell>
          <cell r="B193" t="str">
            <v>خلود عدنان</v>
          </cell>
          <cell r="C193" t="str">
            <v>حسن</v>
          </cell>
          <cell r="D193" t="str">
            <v>مدلله</v>
          </cell>
          <cell r="E193" t="str">
            <v>الرابعة</v>
          </cell>
        </row>
        <row r="194">
          <cell r="A194">
            <v>517041</v>
          </cell>
          <cell r="B194" t="str">
            <v>دارين فهد الحناوي</v>
          </cell>
          <cell r="C194" t="str">
            <v>مفيد</v>
          </cell>
          <cell r="D194" t="str">
            <v>نجاة</v>
          </cell>
          <cell r="E194" t="str">
            <v>الثالثة</v>
          </cell>
          <cell r="J194" t="str">
            <v>مستنفذ</v>
          </cell>
        </row>
        <row r="195">
          <cell r="A195">
            <v>517057</v>
          </cell>
          <cell r="B195" t="str">
            <v>دعاءخالد</v>
          </cell>
          <cell r="C195" t="str">
            <v>محمد</v>
          </cell>
          <cell r="D195" t="str">
            <v>منى</v>
          </cell>
          <cell r="E195" t="str">
            <v>الرابعة</v>
          </cell>
        </row>
        <row r="196">
          <cell r="A196">
            <v>517062</v>
          </cell>
          <cell r="B196" t="str">
            <v>ديما سلامة</v>
          </cell>
          <cell r="C196" t="str">
            <v>احسان</v>
          </cell>
          <cell r="D196" t="str">
            <v>عائدة</v>
          </cell>
          <cell r="E196" t="str">
            <v>الرابعة</v>
          </cell>
        </row>
        <row r="197">
          <cell r="A197">
            <v>517076</v>
          </cell>
          <cell r="B197" t="str">
            <v>راما السيد</v>
          </cell>
          <cell r="C197" t="str">
            <v>عماد الدين</v>
          </cell>
          <cell r="D197" t="str">
            <v>هناء</v>
          </cell>
          <cell r="E197" t="str">
            <v>الرابعة</v>
          </cell>
        </row>
        <row r="198">
          <cell r="A198">
            <v>517088</v>
          </cell>
          <cell r="B198" t="str">
            <v>رانيه زينه</v>
          </cell>
          <cell r="C198" t="str">
            <v>رفعت</v>
          </cell>
          <cell r="D198" t="str">
            <v>نجاح</v>
          </cell>
          <cell r="E198" t="str">
            <v>الرابعة</v>
          </cell>
        </row>
        <row r="199">
          <cell r="A199">
            <v>517101</v>
          </cell>
          <cell r="B199" t="str">
            <v>رزان الحمصي</v>
          </cell>
          <cell r="C199" t="str">
            <v>خالد</v>
          </cell>
          <cell r="D199" t="str">
            <v>فاطمة</v>
          </cell>
          <cell r="E199" t="str">
            <v>الرابعة</v>
          </cell>
          <cell r="J199" t="str">
            <v>مستنفذ</v>
          </cell>
        </row>
        <row r="200">
          <cell r="A200">
            <v>517108</v>
          </cell>
          <cell r="B200" t="str">
            <v>رشا ابوحدبه</v>
          </cell>
          <cell r="C200" t="str">
            <v>مروان</v>
          </cell>
          <cell r="D200" t="str">
            <v>سوسن</v>
          </cell>
          <cell r="E200" t="str">
            <v>الرابعة</v>
          </cell>
        </row>
        <row r="201">
          <cell r="A201">
            <v>517109</v>
          </cell>
          <cell r="B201" t="str">
            <v>رشا احمد</v>
          </cell>
          <cell r="C201" t="str">
            <v>جمال</v>
          </cell>
          <cell r="D201" t="str">
            <v>لمياء</v>
          </cell>
          <cell r="E201" t="str">
            <v>الرابعة</v>
          </cell>
          <cell r="J201" t="str">
            <v>مستنفذ</v>
          </cell>
        </row>
        <row r="202">
          <cell r="A202">
            <v>517152</v>
          </cell>
          <cell r="B202" t="str">
            <v>رهف مخلوف</v>
          </cell>
          <cell r="C202" t="str">
            <v>محمد</v>
          </cell>
          <cell r="D202" t="str">
            <v>نابغة</v>
          </cell>
          <cell r="E202" t="str">
            <v>الرابعة</v>
          </cell>
          <cell r="J202" t="str">
            <v>مستنفذ</v>
          </cell>
        </row>
        <row r="203">
          <cell r="A203">
            <v>517154</v>
          </cell>
          <cell r="B203" t="str">
            <v>رهف معاد</v>
          </cell>
          <cell r="C203" t="str">
            <v>احمد</v>
          </cell>
          <cell r="D203" t="str">
            <v>رحاب</v>
          </cell>
          <cell r="E203" t="str">
            <v>الرابعة</v>
          </cell>
        </row>
        <row r="204">
          <cell r="A204">
            <v>517156</v>
          </cell>
          <cell r="B204" t="str">
            <v>روان السمان</v>
          </cell>
          <cell r="C204" t="str">
            <v>محمد سعيد</v>
          </cell>
          <cell r="D204" t="str">
            <v>ناريمان</v>
          </cell>
          <cell r="E204" t="str">
            <v>الرابعة</v>
          </cell>
        </row>
        <row r="205">
          <cell r="A205">
            <v>517174</v>
          </cell>
          <cell r="B205" t="str">
            <v>رولا السيوفي</v>
          </cell>
          <cell r="C205" t="str">
            <v>اسعد</v>
          </cell>
          <cell r="D205" t="str">
            <v>هيفاء</v>
          </cell>
          <cell r="E205" t="str">
            <v>الثالثة</v>
          </cell>
        </row>
        <row r="206">
          <cell r="A206">
            <v>517211</v>
          </cell>
          <cell r="B206" t="str">
            <v>زينب اسماعيل</v>
          </cell>
          <cell r="C206" t="str">
            <v>رمضان</v>
          </cell>
          <cell r="D206" t="str">
            <v>اعتصام</v>
          </cell>
          <cell r="E206" t="str">
            <v>الرابعة</v>
          </cell>
          <cell r="J206" t="str">
            <v>مستنفذ</v>
          </cell>
        </row>
        <row r="207">
          <cell r="A207">
            <v>517224</v>
          </cell>
          <cell r="B207" t="str">
            <v>سارة احمد</v>
          </cell>
          <cell r="C207" t="str">
            <v>جميل</v>
          </cell>
          <cell r="D207" t="str">
            <v>نبيهه</v>
          </cell>
          <cell r="E207" t="str">
            <v>الثالثة</v>
          </cell>
        </row>
        <row r="208">
          <cell r="A208">
            <v>517287</v>
          </cell>
          <cell r="B208" t="str">
            <v>شروق العقده</v>
          </cell>
          <cell r="C208" t="str">
            <v>حسن</v>
          </cell>
          <cell r="D208" t="str">
            <v>باسمه</v>
          </cell>
          <cell r="E208" t="str">
            <v>الرابعة</v>
          </cell>
          <cell r="J208" t="str">
            <v>مستنفذ</v>
          </cell>
        </row>
        <row r="209">
          <cell r="A209">
            <v>517294</v>
          </cell>
          <cell r="B209" t="str">
            <v>صالح العجيل</v>
          </cell>
          <cell r="C209" t="str">
            <v>اسماعيل</v>
          </cell>
          <cell r="D209" t="str">
            <v>يازي</v>
          </cell>
          <cell r="E209" t="str">
            <v>الرابعة</v>
          </cell>
        </row>
        <row r="210">
          <cell r="A210">
            <v>517382</v>
          </cell>
          <cell r="B210" t="str">
            <v>فاطمة الزهراء مرعي</v>
          </cell>
          <cell r="C210" t="str">
            <v>محمد</v>
          </cell>
          <cell r="D210" t="str">
            <v>كوكب</v>
          </cell>
          <cell r="E210" t="str">
            <v>الثالثة</v>
          </cell>
          <cell r="J210" t="str">
            <v>مستنفذ</v>
          </cell>
        </row>
        <row r="211">
          <cell r="A211">
            <v>517397</v>
          </cell>
          <cell r="B211" t="str">
            <v>فاطمه المسلماني</v>
          </cell>
          <cell r="C211" t="str">
            <v>محمد فايز</v>
          </cell>
          <cell r="D211" t="str">
            <v>ايمان</v>
          </cell>
          <cell r="E211" t="str">
            <v>الرابعة</v>
          </cell>
          <cell r="J211" t="str">
            <v>مستنفذ فصل اول 2024-2025</v>
          </cell>
        </row>
        <row r="212">
          <cell r="A212">
            <v>517403</v>
          </cell>
          <cell r="B212" t="str">
            <v>فاطمه كرم</v>
          </cell>
          <cell r="C212" t="str">
            <v>محمد معروف</v>
          </cell>
          <cell r="D212" t="str">
            <v>سميرة</v>
          </cell>
          <cell r="E212" t="str">
            <v>الرابعة</v>
          </cell>
        </row>
        <row r="213">
          <cell r="A213">
            <v>517430</v>
          </cell>
          <cell r="B213" t="str">
            <v>لبنى ابو الذهب</v>
          </cell>
          <cell r="C213" t="str">
            <v>مازن</v>
          </cell>
          <cell r="D213" t="str">
            <v>خلود</v>
          </cell>
          <cell r="E213" t="str">
            <v>الرابعة</v>
          </cell>
          <cell r="J213" t="str">
            <v>مستنفذ</v>
          </cell>
        </row>
        <row r="214">
          <cell r="A214">
            <v>517452</v>
          </cell>
          <cell r="B214" t="str">
            <v>ليله الحاج علي</v>
          </cell>
          <cell r="C214" t="str">
            <v>نايف</v>
          </cell>
          <cell r="D214" t="str">
            <v>عطيه</v>
          </cell>
          <cell r="E214" t="str">
            <v>الرابعة</v>
          </cell>
          <cell r="J214" t="str">
            <v>مستنفذ فصل اول 2024-2025</v>
          </cell>
        </row>
        <row r="215">
          <cell r="A215">
            <v>517460</v>
          </cell>
          <cell r="B215" t="str">
            <v>لينا رجب</v>
          </cell>
          <cell r="C215" t="str">
            <v>عبد الفتاح</v>
          </cell>
          <cell r="D215" t="str">
            <v>امنة</v>
          </cell>
          <cell r="E215" t="str">
            <v>الرابعة</v>
          </cell>
          <cell r="J215" t="str">
            <v>مستنفذ</v>
          </cell>
        </row>
        <row r="216">
          <cell r="A216">
            <v>517464</v>
          </cell>
          <cell r="B216" t="str">
            <v>ليندا مكيه</v>
          </cell>
          <cell r="C216" t="str">
            <v>نصوح</v>
          </cell>
          <cell r="D216" t="str">
            <v>شاكه</v>
          </cell>
          <cell r="E216" t="str">
            <v>الرابعة</v>
          </cell>
          <cell r="J216" t="str">
            <v>مستنفذ</v>
          </cell>
        </row>
        <row r="217">
          <cell r="A217">
            <v>517470</v>
          </cell>
          <cell r="B217" t="str">
            <v>ماريا حداد</v>
          </cell>
          <cell r="C217" t="str">
            <v>يوسف</v>
          </cell>
          <cell r="D217" t="str">
            <v xml:space="preserve">سيده باع صولو </v>
          </cell>
          <cell r="E217" t="str">
            <v>الثالثة</v>
          </cell>
        </row>
        <row r="218">
          <cell r="A218">
            <v>517506</v>
          </cell>
          <cell r="B218" t="str">
            <v>مرح المشكاوي</v>
          </cell>
          <cell r="C218" t="str">
            <v>محمد عصام</v>
          </cell>
          <cell r="D218" t="str">
            <v>ندى</v>
          </cell>
          <cell r="E218" t="str">
            <v>الثالثة</v>
          </cell>
        </row>
        <row r="219">
          <cell r="A219">
            <v>517577</v>
          </cell>
          <cell r="B219" t="str">
            <v>نجود ابو حامد</v>
          </cell>
          <cell r="C219" t="str">
            <v>صالح</v>
          </cell>
          <cell r="D219" t="str">
            <v>كريمه</v>
          </cell>
          <cell r="E219" t="str">
            <v>الرابعة حديث</v>
          </cell>
          <cell r="F219">
            <v>509</v>
          </cell>
          <cell r="G219">
            <v>303</v>
          </cell>
          <cell r="H219">
            <v>403</v>
          </cell>
          <cell r="I219">
            <v>207</v>
          </cell>
          <cell r="J219" t="str">
            <v>م</v>
          </cell>
        </row>
        <row r="220">
          <cell r="A220">
            <v>517581</v>
          </cell>
          <cell r="B220" t="str">
            <v>نجوى مرحبا</v>
          </cell>
          <cell r="C220" t="str">
            <v>محمود</v>
          </cell>
          <cell r="D220" t="str">
            <v>صفاء</v>
          </cell>
          <cell r="E220" t="str">
            <v>الثالثة</v>
          </cell>
          <cell r="J220" t="str">
            <v>مستنفذ</v>
          </cell>
        </row>
        <row r="221">
          <cell r="A221">
            <v>517588</v>
          </cell>
          <cell r="B221" t="str">
            <v>نسرين حمشو</v>
          </cell>
          <cell r="C221" t="str">
            <v>خالد</v>
          </cell>
          <cell r="D221" t="str">
            <v>ايمان</v>
          </cell>
          <cell r="E221" t="str">
            <v>الرابعة</v>
          </cell>
          <cell r="J221" t="str">
            <v>مستنفذ فصل اول 2024-2025</v>
          </cell>
        </row>
        <row r="222">
          <cell r="A222">
            <v>517603</v>
          </cell>
          <cell r="B222" t="str">
            <v>نور جديد</v>
          </cell>
          <cell r="C222" t="str">
            <v>حسن</v>
          </cell>
          <cell r="D222" t="str">
            <v>يسرى</v>
          </cell>
          <cell r="E222" t="str">
            <v>الرابعة</v>
          </cell>
          <cell r="J222" t="str">
            <v>مستنفذ فصل اول 2024-2025</v>
          </cell>
        </row>
        <row r="223">
          <cell r="A223">
            <v>517609</v>
          </cell>
          <cell r="B223" t="str">
            <v>نور درويش</v>
          </cell>
          <cell r="C223" t="str">
            <v>صالح</v>
          </cell>
          <cell r="D223" t="str">
            <v>جوليا درويش</v>
          </cell>
          <cell r="E223" t="str">
            <v>الثالثة حديث</v>
          </cell>
          <cell r="F223">
            <v>307</v>
          </cell>
          <cell r="G223">
            <v>405</v>
          </cell>
          <cell r="J223" t="str">
            <v>م</v>
          </cell>
        </row>
        <row r="224">
          <cell r="A224">
            <v>517616</v>
          </cell>
          <cell r="B224" t="str">
            <v>نور قدور</v>
          </cell>
          <cell r="C224" t="str">
            <v>محمد نور</v>
          </cell>
          <cell r="D224" t="str">
            <v>وفاء</v>
          </cell>
          <cell r="E224" t="str">
            <v>الرابعة</v>
          </cell>
        </row>
        <row r="225">
          <cell r="A225">
            <v>517626</v>
          </cell>
          <cell r="B225" t="str">
            <v>نورحداد</v>
          </cell>
          <cell r="C225" t="str">
            <v>يوسف</v>
          </cell>
          <cell r="D225" t="str">
            <v>سيده</v>
          </cell>
          <cell r="E225" t="str">
            <v>الرابعة</v>
          </cell>
          <cell r="J225" t="str">
            <v>مستنفذ</v>
          </cell>
        </row>
        <row r="226">
          <cell r="A226">
            <v>517628</v>
          </cell>
          <cell r="B226" t="str">
            <v>نورشان الحسين</v>
          </cell>
          <cell r="C226" t="str">
            <v>زكريا</v>
          </cell>
          <cell r="D226" t="str">
            <v>فريال</v>
          </cell>
          <cell r="E226" t="str">
            <v>الرابعة</v>
          </cell>
          <cell r="J226" t="str">
            <v>مستنفذ</v>
          </cell>
        </row>
        <row r="227">
          <cell r="A227">
            <v>517638</v>
          </cell>
          <cell r="B227" t="str">
            <v>نيرمين عبدو</v>
          </cell>
          <cell r="C227" t="str">
            <v>مهدي</v>
          </cell>
          <cell r="D227" t="str">
            <v>جميلة</v>
          </cell>
          <cell r="E227" t="str">
            <v>الرابعة</v>
          </cell>
        </row>
        <row r="228">
          <cell r="A228">
            <v>517640</v>
          </cell>
          <cell r="B228" t="str">
            <v>نيفين الصباغ</v>
          </cell>
          <cell r="C228" t="str">
            <v>محمد سعيد</v>
          </cell>
          <cell r="D228" t="str">
            <v>بدريه</v>
          </cell>
          <cell r="E228" t="str">
            <v>الرابعة</v>
          </cell>
        </row>
        <row r="229">
          <cell r="A229">
            <v>517648</v>
          </cell>
          <cell r="B229" t="str">
            <v>هبة بكر</v>
          </cell>
          <cell r="C229" t="str">
            <v>لؤي</v>
          </cell>
          <cell r="D229" t="str">
            <v>شفاء</v>
          </cell>
          <cell r="E229" t="str">
            <v>الثالثة</v>
          </cell>
        </row>
        <row r="230">
          <cell r="A230">
            <v>517649</v>
          </cell>
          <cell r="B230" t="str">
            <v>هبة شحادة</v>
          </cell>
          <cell r="C230" t="str">
            <v>احمد</v>
          </cell>
          <cell r="D230" t="str">
            <v>ازدهار</v>
          </cell>
          <cell r="E230" t="str">
            <v>الرابعة</v>
          </cell>
        </row>
        <row r="231">
          <cell r="A231">
            <v>517657</v>
          </cell>
          <cell r="B231" t="str">
            <v>هبه الزنجي</v>
          </cell>
          <cell r="C231" t="str">
            <v>زياد</v>
          </cell>
          <cell r="D231" t="str">
            <v>ايمان</v>
          </cell>
          <cell r="E231" t="str">
            <v>الرابعة</v>
          </cell>
        </row>
        <row r="232">
          <cell r="A232">
            <v>517661</v>
          </cell>
          <cell r="B232" t="str">
            <v>هبه الميدعاني</v>
          </cell>
          <cell r="C232" t="str">
            <v>مأمون</v>
          </cell>
          <cell r="D232" t="str">
            <v>وفاء</v>
          </cell>
          <cell r="E232" t="str">
            <v>الثالثة</v>
          </cell>
        </row>
        <row r="233">
          <cell r="A233">
            <v>517668</v>
          </cell>
          <cell r="B233" t="str">
            <v xml:space="preserve">هبه عمار </v>
          </cell>
          <cell r="C233" t="str">
            <v>عارف</v>
          </cell>
          <cell r="D233" t="str">
            <v>ملنده</v>
          </cell>
          <cell r="E233" t="str">
            <v>الرابعة</v>
          </cell>
          <cell r="J233" t="str">
            <v>مستنفذ</v>
          </cell>
        </row>
        <row r="234">
          <cell r="A234">
            <v>517670</v>
          </cell>
          <cell r="B234" t="str">
            <v>هبه ورده</v>
          </cell>
          <cell r="C234" t="str">
            <v>محمد</v>
          </cell>
          <cell r="D234" t="str">
            <v>امينه</v>
          </cell>
          <cell r="E234" t="str">
            <v>الرابعة</v>
          </cell>
        </row>
        <row r="235">
          <cell r="A235">
            <v>517673</v>
          </cell>
          <cell r="B235" t="str">
            <v>هدى الدقاق</v>
          </cell>
          <cell r="C235" t="str">
            <v xml:space="preserve">هيثم </v>
          </cell>
          <cell r="D235" t="str">
            <v>خلود</v>
          </cell>
          <cell r="E235" t="str">
            <v>الرابعة</v>
          </cell>
          <cell r="J235" t="str">
            <v>مستنفذ</v>
          </cell>
        </row>
        <row r="236">
          <cell r="A236">
            <v>517675</v>
          </cell>
          <cell r="B236" t="str">
            <v>هدى بدوي</v>
          </cell>
          <cell r="C236" t="str">
            <v>مصطفى</v>
          </cell>
          <cell r="D236" t="str">
            <v>سهام</v>
          </cell>
          <cell r="E236" t="str">
            <v>الرابعة</v>
          </cell>
        </row>
        <row r="237">
          <cell r="A237">
            <v>517684</v>
          </cell>
          <cell r="B237" t="str">
            <v>هلا شحادة</v>
          </cell>
          <cell r="C237" t="str">
            <v xml:space="preserve">محمد  </v>
          </cell>
          <cell r="D237" t="str">
            <v>وفاء</v>
          </cell>
          <cell r="E237" t="str">
            <v>الرابعة</v>
          </cell>
          <cell r="J237" t="str">
            <v>مستنفذ</v>
          </cell>
        </row>
        <row r="238">
          <cell r="A238">
            <v>517694</v>
          </cell>
          <cell r="B238" t="str">
            <v xml:space="preserve">هنادي عبد السلام </v>
          </cell>
          <cell r="C238" t="str">
            <v xml:space="preserve">معين </v>
          </cell>
          <cell r="D238" t="str">
            <v>نهى</v>
          </cell>
          <cell r="E238" t="str">
            <v>الثالثة</v>
          </cell>
          <cell r="J238" t="str">
            <v>مستنفذ</v>
          </cell>
        </row>
        <row r="239">
          <cell r="A239">
            <v>517697</v>
          </cell>
          <cell r="B239" t="str">
            <v>هند بلال</v>
          </cell>
          <cell r="C239" t="str">
            <v>مصطفى</v>
          </cell>
          <cell r="D239" t="str">
            <v>ديبه</v>
          </cell>
          <cell r="E239" t="str">
            <v>الرابعة</v>
          </cell>
        </row>
        <row r="240">
          <cell r="A240">
            <v>517742</v>
          </cell>
          <cell r="B240" t="str">
            <v>ايفان رزق</v>
          </cell>
          <cell r="C240" t="str">
            <v>عماد الدين</v>
          </cell>
          <cell r="D240" t="str">
            <v>فريدة</v>
          </cell>
          <cell r="E240" t="str">
            <v>الرابعة</v>
          </cell>
        </row>
        <row r="241">
          <cell r="A241">
            <v>517755</v>
          </cell>
          <cell r="B241" t="str">
            <v>ريم حرم اغاسي</v>
          </cell>
          <cell r="C241" t="str">
            <v xml:space="preserve">حسن ايمن </v>
          </cell>
          <cell r="D241" t="str">
            <v>سمر</v>
          </cell>
          <cell r="E241" t="str">
            <v>الرابعة</v>
          </cell>
        </row>
        <row r="242">
          <cell r="A242">
            <v>517787</v>
          </cell>
          <cell r="B242" t="str">
            <v>تغريد حسون</v>
          </cell>
          <cell r="C242" t="str">
            <v>فرحات</v>
          </cell>
          <cell r="D242" t="str">
            <v>اشتياق</v>
          </cell>
          <cell r="E242" t="str">
            <v>الرابعة</v>
          </cell>
        </row>
        <row r="243">
          <cell r="A243">
            <v>517794</v>
          </cell>
          <cell r="B243" t="str">
            <v>رجاء بوره</v>
          </cell>
          <cell r="C243" t="str">
            <v>راتب</v>
          </cell>
          <cell r="D243" t="str">
            <v>فاطمه</v>
          </cell>
          <cell r="E243" t="str">
            <v>الثالثة</v>
          </cell>
          <cell r="J243" t="str">
            <v>مستنفذ</v>
          </cell>
        </row>
        <row r="244">
          <cell r="A244">
            <v>517796</v>
          </cell>
          <cell r="B244" t="str">
            <v>رهف ادريس</v>
          </cell>
          <cell r="C244" t="str">
            <v>نزار</v>
          </cell>
          <cell r="D244" t="str">
            <v>سهام</v>
          </cell>
          <cell r="E244" t="str">
            <v>الرابعة حديث</v>
          </cell>
          <cell r="F244">
            <v>509</v>
          </cell>
          <cell r="G244">
            <v>306</v>
          </cell>
          <cell r="H244">
            <v>208</v>
          </cell>
          <cell r="J244" t="str">
            <v>م</v>
          </cell>
        </row>
        <row r="245">
          <cell r="A245">
            <v>517815</v>
          </cell>
          <cell r="B245" t="str">
            <v>يولا زيتون</v>
          </cell>
          <cell r="C245" t="str">
            <v>ابراهيم</v>
          </cell>
          <cell r="D245" t="str">
            <v>جوزفين</v>
          </cell>
          <cell r="E245" t="str">
            <v>الثالثة</v>
          </cell>
        </row>
        <row r="246">
          <cell r="A246">
            <v>517820</v>
          </cell>
          <cell r="B246" t="str">
            <v>ديما عزكور</v>
          </cell>
          <cell r="C246" t="str">
            <v>خالد</v>
          </cell>
          <cell r="D246" t="str">
            <v>وفاء</v>
          </cell>
          <cell r="E246" t="str">
            <v>الرابعة</v>
          </cell>
          <cell r="J246" t="str">
            <v>مستنفذ</v>
          </cell>
        </row>
        <row r="247">
          <cell r="A247">
            <v>517870</v>
          </cell>
          <cell r="B247" t="str">
            <v xml:space="preserve">اسراء خضير </v>
          </cell>
          <cell r="C247" t="str">
            <v xml:space="preserve">عز الدين </v>
          </cell>
          <cell r="D247" t="str">
            <v>اسماء</v>
          </cell>
          <cell r="E247" t="str">
            <v>الرابعة</v>
          </cell>
          <cell r="J247" t="str">
            <v>مستنفذ</v>
          </cell>
        </row>
        <row r="248">
          <cell r="A248">
            <v>517874</v>
          </cell>
          <cell r="B248" t="str">
            <v>اسراء سوار</v>
          </cell>
          <cell r="C248" t="str">
            <v>محمد نادر</v>
          </cell>
          <cell r="D248" t="str">
            <v>نعمت</v>
          </cell>
          <cell r="E248" t="str">
            <v>الرابعة</v>
          </cell>
          <cell r="J248" t="str">
            <v>مستنفذ</v>
          </cell>
        </row>
        <row r="249">
          <cell r="A249">
            <v>517887</v>
          </cell>
          <cell r="B249" t="str">
            <v>اسماء الشويكي</v>
          </cell>
          <cell r="C249" t="str">
            <v>ناصر الدين</v>
          </cell>
          <cell r="D249" t="str">
            <v>هناء</v>
          </cell>
          <cell r="E249" t="str">
            <v>الرابعة</v>
          </cell>
        </row>
        <row r="250">
          <cell r="A250">
            <v>517901</v>
          </cell>
          <cell r="B250" t="str">
            <v>أسماء كتب</v>
          </cell>
          <cell r="C250" t="str">
            <v>موفق</v>
          </cell>
          <cell r="D250" t="str">
            <v>ايمان</v>
          </cell>
          <cell r="E250" t="str">
            <v>الرابعة</v>
          </cell>
          <cell r="J250" t="str">
            <v>مستنفذ</v>
          </cell>
        </row>
        <row r="251">
          <cell r="A251">
            <v>517908</v>
          </cell>
          <cell r="B251" t="str">
            <v xml:space="preserve">اصاله النصيرات </v>
          </cell>
          <cell r="C251" t="str">
            <v xml:space="preserve">نصري </v>
          </cell>
          <cell r="D251" t="str">
            <v>اخلاص</v>
          </cell>
          <cell r="E251" t="str">
            <v>الرابعة</v>
          </cell>
          <cell r="J251" t="str">
            <v>مستنفذ</v>
          </cell>
        </row>
        <row r="252">
          <cell r="A252">
            <v>517909</v>
          </cell>
          <cell r="B252" t="str">
            <v xml:space="preserve">اصيل دقماق </v>
          </cell>
          <cell r="C252" t="str">
            <v xml:space="preserve">فائز </v>
          </cell>
          <cell r="D252" t="str">
            <v>ندى</v>
          </cell>
          <cell r="E252" t="str">
            <v>الرابعة</v>
          </cell>
        </row>
        <row r="253">
          <cell r="A253">
            <v>517940</v>
          </cell>
          <cell r="B253" t="str">
            <v>الاء المقداد</v>
          </cell>
          <cell r="C253" t="str">
            <v xml:space="preserve">مصطفى </v>
          </cell>
          <cell r="D253" t="str">
            <v>غادة</v>
          </cell>
          <cell r="E253" t="str">
            <v>الرابعة</v>
          </cell>
        </row>
        <row r="254">
          <cell r="A254">
            <v>517941</v>
          </cell>
          <cell r="B254" t="str">
            <v xml:space="preserve">الاء الهدهد </v>
          </cell>
          <cell r="C254" t="str">
            <v xml:space="preserve">مصطفى </v>
          </cell>
          <cell r="D254" t="str">
            <v>هيفاء</v>
          </cell>
          <cell r="E254" t="str">
            <v>الرابعة حديث</v>
          </cell>
          <cell r="F254">
            <v>609</v>
          </cell>
          <cell r="G254">
            <v>309</v>
          </cell>
          <cell r="H254">
            <v>407</v>
          </cell>
          <cell r="I254">
            <v>409</v>
          </cell>
          <cell r="J254" t="str">
            <v>م</v>
          </cell>
        </row>
        <row r="255">
          <cell r="A255">
            <v>517954</v>
          </cell>
          <cell r="B255" t="str">
            <v xml:space="preserve">الاء شديد </v>
          </cell>
          <cell r="C255" t="str">
            <v xml:space="preserve">احمد </v>
          </cell>
          <cell r="D255" t="str">
            <v>سهام</v>
          </cell>
          <cell r="E255" t="str">
            <v>الثالثة</v>
          </cell>
        </row>
        <row r="256">
          <cell r="A256">
            <v>517960</v>
          </cell>
          <cell r="B256" t="str">
            <v xml:space="preserve">الاء غياض </v>
          </cell>
          <cell r="C256" t="str">
            <v>يوسف</v>
          </cell>
          <cell r="D256" t="str">
            <v>صباح</v>
          </cell>
          <cell r="E256" t="str">
            <v>الرابعة</v>
          </cell>
          <cell r="J256" t="str">
            <v>مستنفذ</v>
          </cell>
        </row>
        <row r="257">
          <cell r="A257">
            <v>517976</v>
          </cell>
          <cell r="B257" t="str">
            <v>آمال العلي</v>
          </cell>
          <cell r="C257" t="str">
            <v>محسن</v>
          </cell>
          <cell r="D257" t="str">
            <v>وزيره</v>
          </cell>
          <cell r="E257" t="str">
            <v>الثالثة</v>
          </cell>
          <cell r="J257" t="str">
            <v>مستنفذ</v>
          </cell>
        </row>
        <row r="258">
          <cell r="A258">
            <v>518006</v>
          </cell>
          <cell r="B258" t="str">
            <v>اميرة المؤذن</v>
          </cell>
          <cell r="C258" t="str">
            <v xml:space="preserve">محمد مروان </v>
          </cell>
          <cell r="D258" t="str">
            <v>سوسن</v>
          </cell>
          <cell r="E258" t="str">
            <v>الثالثة</v>
          </cell>
          <cell r="J258" t="str">
            <v>مستنفذ فصل اول 2024-2025</v>
          </cell>
        </row>
        <row r="259">
          <cell r="A259">
            <v>518022</v>
          </cell>
          <cell r="B259" t="str">
            <v>انعام يونس</v>
          </cell>
          <cell r="C259" t="str">
            <v xml:space="preserve">جمعة </v>
          </cell>
          <cell r="D259" t="str">
            <v>دلال</v>
          </cell>
          <cell r="E259" t="str">
            <v>الثالثة</v>
          </cell>
        </row>
        <row r="260">
          <cell r="A260">
            <v>518028</v>
          </cell>
          <cell r="B260" t="str">
            <v>ايات اسعد</v>
          </cell>
          <cell r="C260" t="str">
            <v>علي</v>
          </cell>
          <cell r="D260" t="str">
            <v>نوار</v>
          </cell>
          <cell r="E260" t="str">
            <v>الرابعة</v>
          </cell>
        </row>
        <row r="261">
          <cell r="A261">
            <v>518057</v>
          </cell>
          <cell r="B261" t="str">
            <v>ايمان صلاخه</v>
          </cell>
          <cell r="C261" t="str">
            <v xml:space="preserve">خالد </v>
          </cell>
          <cell r="D261" t="str">
            <v>وداد</v>
          </cell>
          <cell r="E261" t="str">
            <v>الرابعة</v>
          </cell>
        </row>
        <row r="262">
          <cell r="A262">
            <v>518066</v>
          </cell>
          <cell r="B262" t="str">
            <v xml:space="preserve">إيثار خلاف  </v>
          </cell>
          <cell r="C262" t="str">
            <v xml:space="preserve">فيصل </v>
          </cell>
          <cell r="D262" t="str">
            <v>نظيرة</v>
          </cell>
          <cell r="E262" t="str">
            <v>الرابعة</v>
          </cell>
        </row>
        <row r="263">
          <cell r="A263">
            <v>518075</v>
          </cell>
          <cell r="B263" t="str">
            <v>ايه العبد</v>
          </cell>
          <cell r="C263" t="str">
            <v>وجيه</v>
          </cell>
          <cell r="D263" t="str">
            <v>فاتن</v>
          </cell>
          <cell r="E263" t="str">
            <v>الرابعة</v>
          </cell>
          <cell r="J263" t="str">
            <v>مستنفذ</v>
          </cell>
        </row>
        <row r="264">
          <cell r="A264">
            <v>518089</v>
          </cell>
          <cell r="B264" t="str">
            <v xml:space="preserve">باسمة ابراهيم </v>
          </cell>
          <cell r="C264" t="str">
            <v xml:space="preserve">علي </v>
          </cell>
          <cell r="D264" t="str">
            <v>نضال</v>
          </cell>
          <cell r="E264" t="str">
            <v>الرابعة حديث</v>
          </cell>
          <cell r="F264">
            <v>506</v>
          </cell>
          <cell r="G264">
            <v>303</v>
          </cell>
          <cell r="H264">
            <v>103</v>
          </cell>
          <cell r="I264">
            <v>207</v>
          </cell>
          <cell r="J264" t="str">
            <v>م</v>
          </cell>
        </row>
        <row r="265">
          <cell r="A265">
            <v>518124</v>
          </cell>
          <cell r="B265" t="str">
            <v>بشرى الحجاج</v>
          </cell>
          <cell r="C265" t="str">
            <v>محمد</v>
          </cell>
          <cell r="D265" t="str">
            <v>مريم</v>
          </cell>
          <cell r="E265" t="str">
            <v>الرابعة</v>
          </cell>
          <cell r="J265" t="str">
            <v>مستنفذ</v>
          </cell>
        </row>
        <row r="266">
          <cell r="A266">
            <v>518126</v>
          </cell>
          <cell r="B266" t="str">
            <v xml:space="preserve">بشرى المعطي </v>
          </cell>
          <cell r="C266" t="str">
            <v>وحيد</v>
          </cell>
          <cell r="D266" t="str">
            <v>منى</v>
          </cell>
          <cell r="E266" t="str">
            <v>الرابعة</v>
          </cell>
        </row>
        <row r="267">
          <cell r="A267">
            <v>518127</v>
          </cell>
          <cell r="B267" t="str">
            <v xml:space="preserve">بشرى الهرباوي </v>
          </cell>
          <cell r="C267" t="str">
            <v xml:space="preserve">عمر </v>
          </cell>
          <cell r="D267" t="str">
            <v>رانيه</v>
          </cell>
          <cell r="E267" t="str">
            <v>الرابعة</v>
          </cell>
        </row>
        <row r="268">
          <cell r="A268">
            <v>518146</v>
          </cell>
          <cell r="B268" t="str">
            <v>بيان الحرش</v>
          </cell>
          <cell r="C268" t="str">
            <v xml:space="preserve">احمد </v>
          </cell>
          <cell r="D268" t="str">
            <v>سناء</v>
          </cell>
          <cell r="E268" t="str">
            <v>الرابعة</v>
          </cell>
        </row>
        <row r="269">
          <cell r="A269">
            <v>518173</v>
          </cell>
          <cell r="B269" t="str">
            <v>تماره ريشي</v>
          </cell>
          <cell r="C269" t="str">
            <v>محمد</v>
          </cell>
          <cell r="D269" t="str">
            <v>أميرة</v>
          </cell>
          <cell r="E269" t="str">
            <v>الثالثة</v>
          </cell>
          <cell r="J269" t="str">
            <v>مستنفذ</v>
          </cell>
        </row>
        <row r="270">
          <cell r="A270">
            <v>518188</v>
          </cell>
          <cell r="B270" t="str">
            <v xml:space="preserve">جودي اسماعيل </v>
          </cell>
          <cell r="C270" t="str">
            <v xml:space="preserve">سليم </v>
          </cell>
          <cell r="D270" t="str">
            <v>مريم</v>
          </cell>
          <cell r="E270" t="str">
            <v>الرابعة</v>
          </cell>
          <cell r="J270" t="str">
            <v>مستنفذ</v>
          </cell>
        </row>
        <row r="271">
          <cell r="A271">
            <v>518206</v>
          </cell>
          <cell r="B271" t="str">
            <v>حلا  يوسف</v>
          </cell>
          <cell r="C271" t="str">
            <v xml:space="preserve">يوسف </v>
          </cell>
          <cell r="D271" t="str">
            <v>مجيده</v>
          </cell>
          <cell r="E271" t="str">
            <v>الرابعة</v>
          </cell>
        </row>
        <row r="272">
          <cell r="A272">
            <v>518208</v>
          </cell>
          <cell r="B272" t="str">
            <v>حلا حمود</v>
          </cell>
          <cell r="C272" t="str">
            <v>ابراهيم</v>
          </cell>
          <cell r="D272" t="str">
            <v>ندى</v>
          </cell>
          <cell r="E272" t="str">
            <v>الثالثة</v>
          </cell>
        </row>
        <row r="273">
          <cell r="A273">
            <v>518210</v>
          </cell>
          <cell r="B273" t="str">
            <v xml:space="preserve">حلا معزو </v>
          </cell>
          <cell r="C273" t="str">
            <v xml:space="preserve">خليل </v>
          </cell>
          <cell r="D273" t="str">
            <v>وحيده</v>
          </cell>
          <cell r="E273" t="str">
            <v>الثالثة</v>
          </cell>
        </row>
        <row r="274">
          <cell r="A274">
            <v>518226</v>
          </cell>
          <cell r="B274" t="str">
            <v xml:space="preserve">حنين حورية </v>
          </cell>
          <cell r="C274" t="str">
            <v>عماد</v>
          </cell>
          <cell r="D274" t="str">
            <v>فاطمة</v>
          </cell>
          <cell r="E274" t="str">
            <v>الثالثة</v>
          </cell>
          <cell r="J274" t="str">
            <v>مستنفذ فصل اول 2024-2025</v>
          </cell>
        </row>
        <row r="275">
          <cell r="A275">
            <v>518228</v>
          </cell>
          <cell r="B275" t="str">
            <v>حنين عماشه</v>
          </cell>
          <cell r="C275" t="str">
            <v>غسان</v>
          </cell>
          <cell r="D275" t="str">
            <v>سهام</v>
          </cell>
          <cell r="E275" t="str">
            <v>الثالثة</v>
          </cell>
          <cell r="J275" t="str">
            <v>مستنفذ فصل ثاني 2023-2024</v>
          </cell>
        </row>
        <row r="276">
          <cell r="A276">
            <v>518232</v>
          </cell>
          <cell r="B276" t="str">
            <v>ختام الذياب</v>
          </cell>
          <cell r="C276" t="str">
            <v>حسين</v>
          </cell>
          <cell r="D276" t="str">
            <v>حمده</v>
          </cell>
          <cell r="E276" t="str">
            <v>الثالثة</v>
          </cell>
        </row>
        <row r="277">
          <cell r="A277">
            <v>518233</v>
          </cell>
          <cell r="B277" t="str">
            <v>ختام سلطان</v>
          </cell>
          <cell r="C277" t="str">
            <v>محمد</v>
          </cell>
          <cell r="D277" t="str">
            <v>هالا</v>
          </cell>
          <cell r="E277" t="str">
            <v>الرابعة</v>
          </cell>
        </row>
        <row r="278">
          <cell r="A278">
            <v>518236</v>
          </cell>
          <cell r="B278" t="str">
            <v>خديجه بوشي</v>
          </cell>
          <cell r="C278" t="str">
            <v>محمد</v>
          </cell>
          <cell r="D278" t="str">
            <v>دلال</v>
          </cell>
          <cell r="E278" t="str">
            <v>الرابعة</v>
          </cell>
          <cell r="J278" t="str">
            <v>مستنفذ فصل اول 2024-2025</v>
          </cell>
        </row>
        <row r="279">
          <cell r="A279">
            <v>518243</v>
          </cell>
          <cell r="B279" t="str">
            <v>خلود القزحلي</v>
          </cell>
          <cell r="C279" t="str">
            <v>غازي</v>
          </cell>
          <cell r="D279" t="str">
            <v>حميده</v>
          </cell>
          <cell r="E279" t="str">
            <v>الرابعة</v>
          </cell>
          <cell r="J279" t="str">
            <v>مستنفذ</v>
          </cell>
        </row>
        <row r="280">
          <cell r="A280">
            <v>518245</v>
          </cell>
          <cell r="B280" t="str">
            <v>خلود النعمان</v>
          </cell>
          <cell r="C280" t="str">
            <v>محمد</v>
          </cell>
          <cell r="D280" t="str">
            <v>مريم</v>
          </cell>
          <cell r="E280" t="str">
            <v>الرابعة</v>
          </cell>
          <cell r="J280" t="str">
            <v>مستنفذ</v>
          </cell>
        </row>
        <row r="281">
          <cell r="A281">
            <v>518247</v>
          </cell>
          <cell r="B281" t="str">
            <v>خلود دقو</v>
          </cell>
          <cell r="C281" t="str">
            <v>عبد المجيد</v>
          </cell>
          <cell r="D281" t="str">
            <v>سميرة</v>
          </cell>
          <cell r="E281" t="str">
            <v>الرابعة</v>
          </cell>
          <cell r="J281" t="str">
            <v>مستنفذ</v>
          </cell>
        </row>
        <row r="282">
          <cell r="A282">
            <v>518250</v>
          </cell>
          <cell r="B282" t="str">
            <v>خلود مرعي</v>
          </cell>
          <cell r="C282" t="str">
            <v>رياض</v>
          </cell>
          <cell r="D282" t="str">
            <v>اديبة</v>
          </cell>
          <cell r="E282" t="str">
            <v>الرابعة</v>
          </cell>
        </row>
        <row r="283">
          <cell r="A283">
            <v>518260</v>
          </cell>
          <cell r="B283" t="str">
            <v xml:space="preserve">دانا العلبي </v>
          </cell>
          <cell r="C283" t="str">
            <v xml:space="preserve">محمد  </v>
          </cell>
          <cell r="D283" t="str">
            <v>فاطمة</v>
          </cell>
          <cell r="E283" t="str">
            <v>الرابعة</v>
          </cell>
          <cell r="J283" t="str">
            <v>مستنفذ</v>
          </cell>
        </row>
        <row r="284">
          <cell r="A284">
            <v>518262</v>
          </cell>
          <cell r="B284" t="str">
            <v>دانا المبيض</v>
          </cell>
          <cell r="C284" t="str">
            <v>محمد</v>
          </cell>
          <cell r="D284" t="str">
            <v>صفاء</v>
          </cell>
          <cell r="E284" t="str">
            <v>الرابعة</v>
          </cell>
        </row>
        <row r="285">
          <cell r="A285">
            <v>518285</v>
          </cell>
          <cell r="B285" t="str">
            <v>دعاء الزعوري</v>
          </cell>
          <cell r="C285" t="str">
            <v>سمير</v>
          </cell>
          <cell r="D285" t="str">
            <v>هناء</v>
          </cell>
          <cell r="E285" t="str">
            <v>الرابعة</v>
          </cell>
        </row>
        <row r="286">
          <cell r="A286">
            <v>518288</v>
          </cell>
          <cell r="B286" t="str">
            <v>دعاء السوادي</v>
          </cell>
          <cell r="C286" t="str">
            <v>احمد عماد</v>
          </cell>
          <cell r="D286" t="str">
            <v>حنان</v>
          </cell>
          <cell r="E286" t="str">
            <v>الرابعة</v>
          </cell>
          <cell r="J286" t="str">
            <v>مستنفذ</v>
          </cell>
        </row>
        <row r="287">
          <cell r="A287">
            <v>518295</v>
          </cell>
          <cell r="B287" t="str">
            <v>دعاء الملك</v>
          </cell>
          <cell r="C287" t="str">
            <v>محمد جمال</v>
          </cell>
          <cell r="D287" t="str">
            <v>هدى</v>
          </cell>
          <cell r="E287" t="str">
            <v>الرابعة</v>
          </cell>
        </row>
        <row r="288">
          <cell r="A288">
            <v>518314</v>
          </cell>
          <cell r="B288" t="str">
            <v xml:space="preserve">دعاء معتوق </v>
          </cell>
          <cell r="C288" t="str">
            <v>محمد</v>
          </cell>
          <cell r="D288" t="str">
            <v>نجوى</v>
          </cell>
          <cell r="E288" t="str">
            <v>الرابعة</v>
          </cell>
          <cell r="J288" t="str">
            <v>مستنفذ</v>
          </cell>
        </row>
        <row r="289">
          <cell r="A289">
            <v>518346</v>
          </cell>
          <cell r="B289" t="str">
            <v xml:space="preserve">راما الشحادات </v>
          </cell>
          <cell r="C289" t="str">
            <v xml:space="preserve">بشار </v>
          </cell>
          <cell r="D289" t="str">
            <v>سمر</v>
          </cell>
          <cell r="E289" t="str">
            <v>الثالثة</v>
          </cell>
        </row>
        <row r="290">
          <cell r="A290">
            <v>518359</v>
          </cell>
          <cell r="B290" t="str">
            <v>راما موزه</v>
          </cell>
          <cell r="C290" t="str">
            <v>سمير</v>
          </cell>
          <cell r="D290" t="str">
            <v>عيناء</v>
          </cell>
          <cell r="E290" t="str">
            <v>الثالثة</v>
          </cell>
          <cell r="J290" t="str">
            <v>مستنفذ فصل اول 2024-2025</v>
          </cell>
        </row>
        <row r="291">
          <cell r="A291">
            <v>518360</v>
          </cell>
          <cell r="B291" t="str">
            <v>راماموسى</v>
          </cell>
          <cell r="C291" t="str">
            <v>محمد</v>
          </cell>
          <cell r="D291" t="str">
            <v>مرام</v>
          </cell>
          <cell r="E291" t="str">
            <v>الرابعة</v>
          </cell>
        </row>
        <row r="292">
          <cell r="A292">
            <v>518375</v>
          </cell>
          <cell r="B292" t="str">
            <v xml:space="preserve">ربى  عيطه </v>
          </cell>
          <cell r="C292" t="str">
            <v>أسعد</v>
          </cell>
          <cell r="D292" t="str">
            <v>عائدة</v>
          </cell>
          <cell r="E292" t="str">
            <v>الرابعة</v>
          </cell>
        </row>
        <row r="293">
          <cell r="A293">
            <v>518376</v>
          </cell>
          <cell r="B293" t="str">
            <v>ربى الربداوي</v>
          </cell>
          <cell r="C293" t="str">
            <v>ممدوح</v>
          </cell>
          <cell r="D293" t="str">
            <v>منيرة</v>
          </cell>
          <cell r="E293" t="str">
            <v>الرابعة</v>
          </cell>
        </row>
        <row r="294">
          <cell r="A294">
            <v>518385</v>
          </cell>
          <cell r="B294" t="str">
            <v xml:space="preserve">رحمه المصري </v>
          </cell>
          <cell r="C294" t="str">
            <v xml:space="preserve">محمد علي </v>
          </cell>
          <cell r="D294" t="str">
            <v>حنان</v>
          </cell>
          <cell r="E294" t="str">
            <v>الرابعة</v>
          </cell>
          <cell r="J294" t="str">
            <v>مستنفذ</v>
          </cell>
        </row>
        <row r="295">
          <cell r="A295">
            <v>518393</v>
          </cell>
          <cell r="B295" t="str">
            <v xml:space="preserve">رزان ابراهيم </v>
          </cell>
          <cell r="C295" t="str">
            <v xml:space="preserve">محمد </v>
          </cell>
          <cell r="D295" t="str">
            <v>فريده</v>
          </cell>
          <cell r="E295" t="str">
            <v>الرابعة</v>
          </cell>
          <cell r="J295" t="str">
            <v>مستنفذ</v>
          </cell>
        </row>
        <row r="296">
          <cell r="A296">
            <v>518415</v>
          </cell>
          <cell r="B296" t="str">
            <v>رشا الحاج</v>
          </cell>
          <cell r="C296" t="str">
            <v>وليد</v>
          </cell>
          <cell r="D296" t="str">
            <v>سمر</v>
          </cell>
          <cell r="E296" t="str">
            <v>الثالثة</v>
          </cell>
        </row>
        <row r="297">
          <cell r="A297">
            <v>518422</v>
          </cell>
          <cell r="B297" t="str">
            <v>رشا سنان</v>
          </cell>
          <cell r="C297" t="str">
            <v>هيثم</v>
          </cell>
          <cell r="D297" t="str">
            <v>ملك</v>
          </cell>
          <cell r="E297" t="str">
            <v>الرابعة</v>
          </cell>
        </row>
        <row r="298">
          <cell r="A298">
            <v>518448</v>
          </cell>
          <cell r="B298" t="str">
            <v xml:space="preserve">رغداء خباز </v>
          </cell>
          <cell r="C298" t="str">
            <v xml:space="preserve">احمد </v>
          </cell>
          <cell r="D298" t="str">
            <v>ناهد</v>
          </cell>
          <cell r="E298" t="str">
            <v>الرابعة</v>
          </cell>
          <cell r="J298" t="str">
            <v>مستنفذ فصل اول 2024-2025</v>
          </cell>
        </row>
        <row r="299">
          <cell r="A299">
            <v>518452</v>
          </cell>
          <cell r="B299" t="str">
            <v>رغده خولة</v>
          </cell>
          <cell r="C299" t="str">
            <v>سليم</v>
          </cell>
          <cell r="D299" t="str">
            <v>لمياء</v>
          </cell>
          <cell r="E299" t="str">
            <v>الثالثة</v>
          </cell>
          <cell r="J299" t="str">
            <v>مستنفذ فصل اول 2024-2025</v>
          </cell>
        </row>
        <row r="300">
          <cell r="A300">
            <v>518488</v>
          </cell>
          <cell r="B300" t="str">
            <v>رنيم ضيه</v>
          </cell>
          <cell r="C300" t="str">
            <v>محمود</v>
          </cell>
          <cell r="D300" t="str">
            <v>هدى</v>
          </cell>
          <cell r="E300" t="str">
            <v>الرابعة</v>
          </cell>
          <cell r="J300" t="str">
            <v>مستنفذ</v>
          </cell>
        </row>
        <row r="301">
          <cell r="A301">
            <v>518489</v>
          </cell>
          <cell r="B301" t="str">
            <v>رهام ابو عمار</v>
          </cell>
          <cell r="C301" t="str">
            <v>فاضل</v>
          </cell>
          <cell r="D301" t="str">
            <v>نها</v>
          </cell>
          <cell r="E301" t="str">
            <v>الرابعة</v>
          </cell>
        </row>
        <row r="302">
          <cell r="A302">
            <v>518513</v>
          </cell>
          <cell r="B302" t="str">
            <v>رهف الدبش</v>
          </cell>
          <cell r="C302" t="str">
            <v>سمير</v>
          </cell>
          <cell r="D302" t="str">
            <v>اسماء</v>
          </cell>
          <cell r="E302" t="str">
            <v>الرابعة</v>
          </cell>
          <cell r="J302" t="str">
            <v>مستنفذ</v>
          </cell>
        </row>
        <row r="303">
          <cell r="A303">
            <v>518516</v>
          </cell>
          <cell r="B303" t="str">
            <v>رهف المصري</v>
          </cell>
          <cell r="C303" t="str">
            <v>محمود</v>
          </cell>
          <cell r="D303" t="str">
            <v>لطيفه</v>
          </cell>
          <cell r="E303" t="str">
            <v>الرابعة</v>
          </cell>
          <cell r="J303" t="str">
            <v>مستنفذ</v>
          </cell>
        </row>
        <row r="304">
          <cell r="A304">
            <v>518521</v>
          </cell>
          <cell r="B304" t="str">
            <v xml:space="preserve">رهف خوله </v>
          </cell>
          <cell r="C304" t="str">
            <v>سليم</v>
          </cell>
          <cell r="D304" t="str">
            <v>لمياء</v>
          </cell>
          <cell r="E304" t="str">
            <v>الرابعة</v>
          </cell>
          <cell r="J304" t="str">
            <v>مستنفذ</v>
          </cell>
        </row>
        <row r="305">
          <cell r="A305">
            <v>518526</v>
          </cell>
          <cell r="B305" t="str">
            <v xml:space="preserve">رهف سلامة </v>
          </cell>
          <cell r="C305" t="str">
            <v xml:space="preserve">مهنا </v>
          </cell>
          <cell r="D305" t="str">
            <v>حياة</v>
          </cell>
          <cell r="E305" t="str">
            <v>الرابعة</v>
          </cell>
          <cell r="J305" t="str">
            <v>مستنفذ</v>
          </cell>
        </row>
        <row r="306">
          <cell r="A306">
            <v>518562</v>
          </cell>
          <cell r="B306" t="str">
            <v>رولا دياب</v>
          </cell>
          <cell r="C306" t="str">
            <v>محمد خير</v>
          </cell>
          <cell r="D306" t="str">
            <v>هناء</v>
          </cell>
          <cell r="E306" t="str">
            <v>الرابعة</v>
          </cell>
          <cell r="J306" t="str">
            <v>مستفذ فصل اول 2024-2025</v>
          </cell>
        </row>
        <row r="307">
          <cell r="A307">
            <v>518569</v>
          </cell>
          <cell r="B307" t="str">
            <v>روى خطاب</v>
          </cell>
          <cell r="C307" t="str">
            <v>محمود</v>
          </cell>
          <cell r="D307" t="str">
            <v>سناء</v>
          </cell>
          <cell r="E307" t="str">
            <v>الثالثة</v>
          </cell>
        </row>
        <row r="308">
          <cell r="A308">
            <v>518579</v>
          </cell>
          <cell r="B308" t="str">
            <v>ريم الكدع</v>
          </cell>
          <cell r="C308" t="str">
            <v>محمد</v>
          </cell>
          <cell r="D308" t="str">
            <v>ماجدة</v>
          </cell>
          <cell r="E308" t="str">
            <v>الرابعة</v>
          </cell>
        </row>
        <row r="309">
          <cell r="A309">
            <v>518580</v>
          </cell>
          <cell r="B309" t="str">
            <v xml:space="preserve">ريم الكيال  </v>
          </cell>
          <cell r="C309" t="str">
            <v>محمد نادر</v>
          </cell>
          <cell r="D309" t="str">
            <v>ثناء</v>
          </cell>
          <cell r="E309" t="str">
            <v>الرابعة</v>
          </cell>
          <cell r="J309" t="str">
            <v>مستنفذ</v>
          </cell>
        </row>
        <row r="310">
          <cell r="A310">
            <v>518582</v>
          </cell>
          <cell r="B310" t="str">
            <v>ريم النجار</v>
          </cell>
          <cell r="C310" t="str">
            <v xml:space="preserve">محمد زيد </v>
          </cell>
          <cell r="D310" t="str">
            <v xml:space="preserve">ناهد </v>
          </cell>
          <cell r="E310" t="str">
            <v>الثانية</v>
          </cell>
          <cell r="J310" t="str">
            <v>مستنفذ</v>
          </cell>
        </row>
        <row r="311">
          <cell r="A311">
            <v>518584</v>
          </cell>
          <cell r="B311" t="str">
            <v>ريم حبال</v>
          </cell>
          <cell r="C311" t="str">
            <v>حسن</v>
          </cell>
          <cell r="D311" t="str">
            <v>رشا</v>
          </cell>
          <cell r="E311" t="str">
            <v>الرابعة</v>
          </cell>
        </row>
        <row r="312">
          <cell r="A312">
            <v>518586</v>
          </cell>
          <cell r="B312" t="str">
            <v xml:space="preserve">ريم خولي </v>
          </cell>
          <cell r="C312" t="str">
            <v>جابر</v>
          </cell>
          <cell r="D312" t="str">
            <v>سهيلة</v>
          </cell>
          <cell r="E312" t="str">
            <v>الرابعة</v>
          </cell>
        </row>
        <row r="313">
          <cell r="A313">
            <v>518594</v>
          </cell>
          <cell r="B313" t="str">
            <v xml:space="preserve">ريما الخرج </v>
          </cell>
          <cell r="C313" t="str">
            <v xml:space="preserve">محمد امين </v>
          </cell>
          <cell r="D313" t="str">
            <v>فايزه</v>
          </cell>
          <cell r="E313" t="str">
            <v>الرابعة</v>
          </cell>
        </row>
        <row r="314">
          <cell r="A314">
            <v>518602</v>
          </cell>
          <cell r="B314" t="str">
            <v xml:space="preserve">ريموندا عبود  </v>
          </cell>
          <cell r="C314" t="str">
            <v xml:space="preserve">نضال </v>
          </cell>
          <cell r="D314" t="str">
            <v>اليس</v>
          </cell>
          <cell r="E314" t="str">
            <v>الرابعة</v>
          </cell>
          <cell r="J314" t="str">
            <v>مستنفذ</v>
          </cell>
        </row>
        <row r="315">
          <cell r="A315">
            <v>518615</v>
          </cell>
          <cell r="B315" t="str">
            <v>زينب اسماعيل</v>
          </cell>
          <cell r="C315" t="str">
            <v xml:space="preserve">احمد </v>
          </cell>
          <cell r="D315" t="str">
            <v>مريم</v>
          </cell>
          <cell r="E315" t="str">
            <v>الرابعة</v>
          </cell>
        </row>
        <row r="316">
          <cell r="A316">
            <v>518616</v>
          </cell>
          <cell r="B316" t="str">
            <v>زينب الخالد</v>
          </cell>
          <cell r="C316" t="str">
            <v>محمد</v>
          </cell>
          <cell r="D316" t="str">
            <v>عفاف</v>
          </cell>
          <cell r="E316" t="str">
            <v>الثالثة</v>
          </cell>
        </row>
        <row r="317">
          <cell r="A317">
            <v>518625</v>
          </cell>
          <cell r="B317" t="str">
            <v>زينب منصور</v>
          </cell>
          <cell r="C317" t="str">
            <v>حسام</v>
          </cell>
          <cell r="D317" t="str">
            <v>امال</v>
          </cell>
          <cell r="E317" t="str">
            <v>الرابعة</v>
          </cell>
          <cell r="J317" t="str">
            <v>مستنفذ فصل اول 2024-2025</v>
          </cell>
        </row>
        <row r="318">
          <cell r="A318">
            <v>518627</v>
          </cell>
          <cell r="B318" t="str">
            <v>زينه اسماعيل</v>
          </cell>
          <cell r="C318" t="str">
            <v>سليم</v>
          </cell>
          <cell r="D318" t="str">
            <v>مريم</v>
          </cell>
          <cell r="E318" t="str">
            <v>الرابعة</v>
          </cell>
        </row>
        <row r="319">
          <cell r="A319">
            <v>518628</v>
          </cell>
          <cell r="B319" t="str">
            <v>ساجده الزوري</v>
          </cell>
          <cell r="C319" t="str">
            <v xml:space="preserve">عبدالله </v>
          </cell>
          <cell r="D319" t="str">
            <v>رحاب</v>
          </cell>
          <cell r="E319" t="str">
            <v>الرابعة</v>
          </cell>
        </row>
        <row r="320">
          <cell r="A320">
            <v>518632</v>
          </cell>
          <cell r="B320" t="str">
            <v>سارة أيوب</v>
          </cell>
          <cell r="C320" t="str">
            <v>عز الدين</v>
          </cell>
          <cell r="D320" t="str">
            <v>فاتن</v>
          </cell>
          <cell r="E320" t="str">
            <v>الثانية</v>
          </cell>
          <cell r="J320" t="str">
            <v>مستنفذ</v>
          </cell>
        </row>
        <row r="321">
          <cell r="A321">
            <v>518638</v>
          </cell>
          <cell r="B321" t="str">
            <v xml:space="preserve">ساره ابو الذهب </v>
          </cell>
          <cell r="C321" t="str">
            <v xml:space="preserve">مازن </v>
          </cell>
          <cell r="D321" t="str">
            <v>خلود</v>
          </cell>
          <cell r="E321" t="str">
            <v>الرابعة</v>
          </cell>
        </row>
        <row r="322">
          <cell r="A322">
            <v>518651</v>
          </cell>
          <cell r="B322" t="str">
            <v xml:space="preserve">سحر ذيب </v>
          </cell>
          <cell r="C322" t="str">
            <v>محمد</v>
          </cell>
          <cell r="D322" t="str">
            <v>دلال</v>
          </cell>
          <cell r="E322" t="str">
            <v>الثالثة</v>
          </cell>
        </row>
        <row r="323">
          <cell r="A323">
            <v>518692</v>
          </cell>
          <cell r="B323" t="str">
            <v xml:space="preserve">سمر خميس </v>
          </cell>
          <cell r="C323" t="str">
            <v>احمد</v>
          </cell>
          <cell r="D323" t="str">
            <v>سعاد</v>
          </cell>
          <cell r="E323" t="str">
            <v>الرابعة</v>
          </cell>
          <cell r="J323" t="str">
            <v>مستنفذ</v>
          </cell>
        </row>
        <row r="324">
          <cell r="A324">
            <v>518725</v>
          </cell>
          <cell r="B324" t="str">
            <v>سوار طوبجي</v>
          </cell>
          <cell r="C324" t="str">
            <v>نزار</v>
          </cell>
          <cell r="D324" t="str">
            <v>نبيلا</v>
          </cell>
          <cell r="E324" t="str">
            <v>الرابعة</v>
          </cell>
        </row>
        <row r="325">
          <cell r="A325">
            <v>518727</v>
          </cell>
          <cell r="B325" t="str">
            <v>سوزان اليونس</v>
          </cell>
          <cell r="C325" t="str">
            <v>وائل</v>
          </cell>
          <cell r="D325" t="str">
            <v>رجاء</v>
          </cell>
          <cell r="E325" t="str">
            <v>الرابعة</v>
          </cell>
          <cell r="J325" t="str">
            <v>مستنفذ</v>
          </cell>
        </row>
        <row r="326">
          <cell r="A326">
            <v>518729</v>
          </cell>
          <cell r="B326" t="str">
            <v>سوزان زيد</v>
          </cell>
          <cell r="C326" t="str">
            <v>حسن</v>
          </cell>
          <cell r="D326" t="str">
            <v>زهور</v>
          </cell>
          <cell r="E326" t="str">
            <v>الرابعة</v>
          </cell>
        </row>
        <row r="327">
          <cell r="A327">
            <v>518732</v>
          </cell>
          <cell r="B327" t="str">
            <v>سوزان عربش</v>
          </cell>
          <cell r="C327" t="str">
            <v>سامي</v>
          </cell>
          <cell r="D327" t="str">
            <v>ماري</v>
          </cell>
          <cell r="E327" t="str">
            <v>الرابعة</v>
          </cell>
        </row>
        <row r="328">
          <cell r="A328">
            <v>518739</v>
          </cell>
          <cell r="B328" t="str">
            <v>سوسن الشحادة</v>
          </cell>
          <cell r="C328" t="str">
            <v>موسى</v>
          </cell>
          <cell r="D328" t="str">
            <v>منصوره</v>
          </cell>
          <cell r="E328" t="str">
            <v>الرابعة</v>
          </cell>
        </row>
        <row r="329">
          <cell r="A329">
            <v>518740</v>
          </cell>
          <cell r="B329" t="str">
            <v>سوسن العجي</v>
          </cell>
          <cell r="C329" t="str">
            <v>حسين</v>
          </cell>
          <cell r="D329" t="str">
            <v>زكيه</v>
          </cell>
          <cell r="E329" t="str">
            <v>الرابعة</v>
          </cell>
        </row>
        <row r="330">
          <cell r="A330">
            <v>518753</v>
          </cell>
          <cell r="B330" t="str">
            <v>شذا بدر الدين</v>
          </cell>
          <cell r="C330" t="str">
            <v>فواز</v>
          </cell>
          <cell r="D330" t="str">
            <v>ايمان</v>
          </cell>
          <cell r="E330" t="str">
            <v>الرابعة</v>
          </cell>
        </row>
        <row r="331">
          <cell r="A331">
            <v>518772</v>
          </cell>
          <cell r="B331" t="str">
            <v xml:space="preserve">صبا عباس </v>
          </cell>
          <cell r="C331" t="str">
            <v xml:space="preserve">صالح </v>
          </cell>
          <cell r="D331" t="str">
            <v>علا</v>
          </cell>
          <cell r="E331" t="str">
            <v>الثالثة</v>
          </cell>
        </row>
        <row r="332">
          <cell r="A332">
            <v>518778</v>
          </cell>
          <cell r="B332" t="str">
            <v>صفا الطربوش</v>
          </cell>
          <cell r="C332" t="str">
            <v>أحمد</v>
          </cell>
          <cell r="D332" t="str">
            <v>رائدة</v>
          </cell>
          <cell r="E332" t="str">
            <v>الثالثة</v>
          </cell>
        </row>
        <row r="333">
          <cell r="A333">
            <v>518782</v>
          </cell>
          <cell r="B333" t="str">
            <v xml:space="preserve">صفا طنطه </v>
          </cell>
          <cell r="C333" t="str">
            <v xml:space="preserve">سليمان </v>
          </cell>
          <cell r="D333" t="str">
            <v>هناء</v>
          </cell>
          <cell r="E333" t="str">
            <v>الرابعة</v>
          </cell>
        </row>
        <row r="334">
          <cell r="A334">
            <v>518791</v>
          </cell>
          <cell r="B334" t="str">
            <v>صفاء بداح</v>
          </cell>
          <cell r="C334" t="str">
            <v>كامل</v>
          </cell>
          <cell r="D334" t="str">
            <v>سهام</v>
          </cell>
          <cell r="E334" t="str">
            <v>الرابعة</v>
          </cell>
        </row>
        <row r="335">
          <cell r="A335">
            <v>518801</v>
          </cell>
          <cell r="B335" t="str">
            <v>ضحى لطوف</v>
          </cell>
          <cell r="C335" t="str">
            <v>غسان</v>
          </cell>
          <cell r="D335" t="str">
            <v>فاتنه</v>
          </cell>
          <cell r="E335" t="str">
            <v>الثالثة</v>
          </cell>
        </row>
        <row r="336">
          <cell r="A336">
            <v>518820</v>
          </cell>
          <cell r="B336" t="str">
            <v>عبير الزعوري</v>
          </cell>
          <cell r="C336" t="str">
            <v xml:space="preserve">سليمان </v>
          </cell>
          <cell r="D336" t="str">
            <v>رفيه</v>
          </cell>
          <cell r="E336" t="str">
            <v>الثالثة</v>
          </cell>
          <cell r="J336" t="str">
            <v>مستنفذ فصل اول 2024-2025</v>
          </cell>
        </row>
        <row r="337">
          <cell r="A337">
            <v>518825</v>
          </cell>
          <cell r="B337" t="str">
            <v>عبير فواز</v>
          </cell>
          <cell r="C337" t="str">
            <v>عبدالله</v>
          </cell>
          <cell r="D337" t="str">
            <v>اعتدال</v>
          </cell>
          <cell r="E337" t="str">
            <v>الرابعة حديث</v>
          </cell>
          <cell r="F337">
            <v>507</v>
          </cell>
          <cell r="G337">
            <v>609</v>
          </cell>
          <cell r="H337">
            <v>403</v>
          </cell>
          <cell r="I337">
            <v>207</v>
          </cell>
          <cell r="J337" t="str">
            <v>م</v>
          </cell>
        </row>
        <row r="338">
          <cell r="A338">
            <v>518830</v>
          </cell>
          <cell r="B338" t="str">
            <v>عبيرشرشار</v>
          </cell>
          <cell r="C338" t="str">
            <v>محمد</v>
          </cell>
          <cell r="D338" t="str">
            <v>منال</v>
          </cell>
          <cell r="E338" t="str">
            <v>الرابعة</v>
          </cell>
          <cell r="J338" t="str">
            <v>مستنفذ</v>
          </cell>
        </row>
        <row r="339">
          <cell r="A339">
            <v>518836</v>
          </cell>
          <cell r="B339" t="str">
            <v>عزيزه يلداني</v>
          </cell>
          <cell r="C339" t="str">
            <v>محمد سليم</v>
          </cell>
          <cell r="D339" t="str">
            <v>امل</v>
          </cell>
          <cell r="E339" t="str">
            <v>الرابعة</v>
          </cell>
        </row>
        <row r="340">
          <cell r="A340">
            <v>518845</v>
          </cell>
          <cell r="B340" t="str">
            <v>عفاف نور الدين</v>
          </cell>
          <cell r="C340" t="str">
            <v>سعيد</v>
          </cell>
          <cell r="D340" t="str">
            <v>روضه</v>
          </cell>
          <cell r="E340" t="str">
            <v>الرابعة</v>
          </cell>
        </row>
        <row r="341">
          <cell r="A341">
            <v>518851</v>
          </cell>
          <cell r="B341" t="str">
            <v>عفراء مسعود</v>
          </cell>
          <cell r="C341" t="str">
            <v>موفق</v>
          </cell>
          <cell r="D341" t="str">
            <v>فاطمة</v>
          </cell>
          <cell r="E341" t="str">
            <v>الثالثة</v>
          </cell>
        </row>
        <row r="342">
          <cell r="A342">
            <v>518861</v>
          </cell>
          <cell r="B342" t="str">
            <v xml:space="preserve">علا العينيه </v>
          </cell>
          <cell r="C342" t="str">
            <v xml:space="preserve">جهاد </v>
          </cell>
          <cell r="D342" t="str">
            <v>اميرة</v>
          </cell>
          <cell r="E342" t="str">
            <v>الرابعة</v>
          </cell>
          <cell r="J342" t="str">
            <v>مستنفذ</v>
          </cell>
        </row>
        <row r="343">
          <cell r="A343">
            <v>518866</v>
          </cell>
          <cell r="B343" t="str">
            <v xml:space="preserve">علا بقلي </v>
          </cell>
          <cell r="C343" t="str">
            <v xml:space="preserve">طالب عبدالحسين </v>
          </cell>
          <cell r="D343" t="str">
            <v>عفاف</v>
          </cell>
          <cell r="E343" t="str">
            <v>الرابعة</v>
          </cell>
          <cell r="J343" t="str">
            <v>مستنفذ فصل اول 2024-2025</v>
          </cell>
        </row>
        <row r="344">
          <cell r="A344">
            <v>518871</v>
          </cell>
          <cell r="B344" t="str">
            <v>عليا سعد الدين</v>
          </cell>
          <cell r="C344" t="str">
            <v>محمد اسامه</v>
          </cell>
          <cell r="D344" t="str">
            <v>هناء</v>
          </cell>
          <cell r="E344" t="str">
            <v>الرابعة</v>
          </cell>
          <cell r="J344" t="str">
            <v>مستنفذ</v>
          </cell>
        </row>
        <row r="345">
          <cell r="A345">
            <v>518874</v>
          </cell>
          <cell r="B345" t="str">
            <v>علياء الفواخيري</v>
          </cell>
          <cell r="C345" t="str">
            <v>محمد نجيب</v>
          </cell>
          <cell r="E345" t="str">
            <v>الثانية</v>
          </cell>
          <cell r="J345" t="str">
            <v>مستنفذ</v>
          </cell>
        </row>
        <row r="346">
          <cell r="A346">
            <v>518887</v>
          </cell>
          <cell r="B346" t="str">
            <v xml:space="preserve">غاليه جلال الدين </v>
          </cell>
          <cell r="C346" t="str">
            <v xml:space="preserve">محمد غياث </v>
          </cell>
          <cell r="D346" t="str">
            <v>منال</v>
          </cell>
          <cell r="E346" t="str">
            <v>الثالثة</v>
          </cell>
        </row>
        <row r="347">
          <cell r="A347">
            <v>518898</v>
          </cell>
          <cell r="B347" t="str">
            <v xml:space="preserve">غزل البكري </v>
          </cell>
          <cell r="C347" t="str">
            <v xml:space="preserve">بسام </v>
          </cell>
          <cell r="D347" t="str">
            <v>ريما</v>
          </cell>
          <cell r="E347" t="str">
            <v>الرابعة</v>
          </cell>
          <cell r="J347" t="str">
            <v>مستنفذ</v>
          </cell>
        </row>
        <row r="348">
          <cell r="A348">
            <v>518907</v>
          </cell>
          <cell r="B348" t="str">
            <v>غصون عثمان</v>
          </cell>
          <cell r="C348" t="str">
            <v xml:space="preserve">حسين </v>
          </cell>
          <cell r="D348" t="str">
            <v>خديجه</v>
          </cell>
          <cell r="E348" t="str">
            <v>الرابعة</v>
          </cell>
          <cell r="J348" t="str">
            <v>مستنفذ</v>
          </cell>
        </row>
        <row r="349">
          <cell r="A349">
            <v>518913</v>
          </cell>
          <cell r="B349" t="str">
            <v>غفران الرحيباني</v>
          </cell>
          <cell r="C349" t="str">
            <v>فاروق</v>
          </cell>
          <cell r="D349" t="str">
            <v>فايده</v>
          </cell>
          <cell r="E349" t="str">
            <v>الرابعة</v>
          </cell>
        </row>
        <row r="350">
          <cell r="A350">
            <v>518923</v>
          </cell>
          <cell r="B350" t="str">
            <v>غنى النحاس</v>
          </cell>
          <cell r="C350" t="str">
            <v>هاني</v>
          </cell>
          <cell r="D350" t="str">
            <v>هديه</v>
          </cell>
          <cell r="E350" t="str">
            <v>الثالثة</v>
          </cell>
          <cell r="J350" t="str">
            <v>مستنفذ فصل اول 2024-2025</v>
          </cell>
        </row>
        <row r="351">
          <cell r="A351">
            <v>518942</v>
          </cell>
          <cell r="B351" t="str">
            <v>فاطمه الزعبي</v>
          </cell>
          <cell r="C351" t="str">
            <v xml:space="preserve">عصام </v>
          </cell>
          <cell r="D351" t="str">
            <v>كروان</v>
          </cell>
          <cell r="E351" t="str">
            <v>الرابعة</v>
          </cell>
          <cell r="J351" t="str">
            <v>مستنفذ</v>
          </cell>
        </row>
        <row r="352">
          <cell r="A352">
            <v>518966</v>
          </cell>
          <cell r="B352" t="str">
            <v xml:space="preserve">فاطمه فرحات </v>
          </cell>
          <cell r="C352" t="str">
            <v xml:space="preserve">عماد </v>
          </cell>
          <cell r="D352" t="str">
            <v>رحاب</v>
          </cell>
          <cell r="E352" t="str">
            <v>الثالثة</v>
          </cell>
          <cell r="J352" t="str">
            <v>مستنفذ فصل ثاني 2023-2024</v>
          </cell>
        </row>
        <row r="353">
          <cell r="A353">
            <v>518976</v>
          </cell>
          <cell r="B353" t="str">
            <v xml:space="preserve">فرح العطار </v>
          </cell>
          <cell r="C353" t="str">
            <v xml:space="preserve">هاشم </v>
          </cell>
          <cell r="D353" t="str">
            <v>سحر</v>
          </cell>
          <cell r="E353" t="str">
            <v>الرابعة</v>
          </cell>
          <cell r="J353" t="str">
            <v>مستنفذ فصل اول 2024-2025</v>
          </cell>
        </row>
        <row r="354">
          <cell r="A354">
            <v>518977</v>
          </cell>
          <cell r="B354" t="str">
            <v xml:space="preserve">فرح المغربي </v>
          </cell>
          <cell r="C354" t="str">
            <v xml:space="preserve">عبد الرزاق </v>
          </cell>
          <cell r="D354" t="str">
            <v>نجاة</v>
          </cell>
          <cell r="E354" t="str">
            <v>الرابعة</v>
          </cell>
        </row>
        <row r="355">
          <cell r="A355">
            <v>518978</v>
          </cell>
          <cell r="B355" t="str">
            <v>فرح اليماني</v>
          </cell>
          <cell r="C355" t="str">
            <v>عبد المنعم</v>
          </cell>
          <cell r="D355" t="str">
            <v>شهناز</v>
          </cell>
          <cell r="E355" t="str">
            <v>الرابعة</v>
          </cell>
        </row>
        <row r="356">
          <cell r="A356">
            <v>518987</v>
          </cell>
          <cell r="B356" t="str">
            <v xml:space="preserve">فردوس خالد </v>
          </cell>
          <cell r="C356" t="str">
            <v xml:space="preserve">زيدان </v>
          </cell>
          <cell r="D356" t="str">
            <v>هيام</v>
          </cell>
          <cell r="E356" t="str">
            <v>الثالثة</v>
          </cell>
          <cell r="J356" t="str">
            <v>مستنفذ فصل اول 2024-2025</v>
          </cell>
        </row>
        <row r="357">
          <cell r="A357">
            <v>518991</v>
          </cell>
          <cell r="B357" t="str">
            <v>فريزه سكروجة</v>
          </cell>
          <cell r="C357" t="str">
            <v>محمد عيد</v>
          </cell>
          <cell r="D357" t="str">
            <v>ملك</v>
          </cell>
          <cell r="E357" t="str">
            <v>الثانية</v>
          </cell>
          <cell r="J357" t="str">
            <v>مستنفذ</v>
          </cell>
        </row>
        <row r="358">
          <cell r="A358">
            <v>519002</v>
          </cell>
          <cell r="B358" t="str">
            <v>قمر تقي</v>
          </cell>
          <cell r="C358" t="str">
            <v>يوسف</v>
          </cell>
          <cell r="D358" t="str">
            <v>زهور</v>
          </cell>
          <cell r="E358" t="str">
            <v>الرابعة</v>
          </cell>
          <cell r="J358" t="str">
            <v>مستنفذ</v>
          </cell>
        </row>
        <row r="359">
          <cell r="A359">
            <v>519004</v>
          </cell>
          <cell r="B359" t="str">
            <v>كاتريت رشيد الشعر</v>
          </cell>
          <cell r="C359" t="str">
            <v>منير</v>
          </cell>
          <cell r="D359" t="str">
            <v>سهر</v>
          </cell>
          <cell r="E359" t="str">
            <v>الثالثة</v>
          </cell>
        </row>
        <row r="360">
          <cell r="A360">
            <v>519011</v>
          </cell>
          <cell r="B360" t="str">
            <v>كريستين الخولي</v>
          </cell>
          <cell r="C360" t="str">
            <v xml:space="preserve">جان </v>
          </cell>
          <cell r="D360" t="str">
            <v>ماري</v>
          </cell>
          <cell r="E360" t="str">
            <v>الرابعة</v>
          </cell>
        </row>
        <row r="361">
          <cell r="A361">
            <v>519019</v>
          </cell>
          <cell r="B361" t="str">
            <v>كوثر السرغاني</v>
          </cell>
          <cell r="C361" t="str">
            <v>محمد</v>
          </cell>
          <cell r="D361" t="str">
            <v>ايمان</v>
          </cell>
          <cell r="E361" t="str">
            <v>الثالثة</v>
          </cell>
        </row>
        <row r="362">
          <cell r="A362">
            <v>519035</v>
          </cell>
          <cell r="B362" t="str">
            <v xml:space="preserve">لبابة عجاج </v>
          </cell>
          <cell r="C362" t="str">
            <v xml:space="preserve">عمر </v>
          </cell>
          <cell r="D362" t="str">
            <v>مياده</v>
          </cell>
          <cell r="E362" t="str">
            <v>الرابعة</v>
          </cell>
          <cell r="J362" t="str">
            <v>مستنفذ</v>
          </cell>
        </row>
        <row r="363">
          <cell r="A363">
            <v>519038</v>
          </cell>
          <cell r="B363" t="str">
            <v xml:space="preserve">لبنى المسلماني </v>
          </cell>
          <cell r="C363" t="str">
            <v xml:space="preserve">رضوان </v>
          </cell>
          <cell r="D363" t="str">
            <v>لونا</v>
          </cell>
          <cell r="E363" t="str">
            <v>الرابعة</v>
          </cell>
        </row>
        <row r="364">
          <cell r="A364">
            <v>519054</v>
          </cell>
          <cell r="B364" t="str">
            <v xml:space="preserve">لما هيفه </v>
          </cell>
          <cell r="C364" t="str">
            <v xml:space="preserve">نورس </v>
          </cell>
          <cell r="D364" t="str">
            <v>ليلا</v>
          </cell>
          <cell r="E364" t="str">
            <v>الرابعة</v>
          </cell>
        </row>
        <row r="365">
          <cell r="A365">
            <v>519069</v>
          </cell>
          <cell r="B365" t="str">
            <v>لمى ويس</v>
          </cell>
          <cell r="C365" t="str">
            <v xml:space="preserve">ماهر </v>
          </cell>
          <cell r="D365" t="str">
            <v>امل</v>
          </cell>
          <cell r="E365" t="str">
            <v>الرابعة</v>
          </cell>
          <cell r="J365" t="str">
            <v>مستنفذ</v>
          </cell>
        </row>
        <row r="366">
          <cell r="A366">
            <v>519074</v>
          </cell>
          <cell r="B366" t="str">
            <v xml:space="preserve">ليال العلي </v>
          </cell>
          <cell r="C366" t="str">
            <v xml:space="preserve">صالح </v>
          </cell>
          <cell r="D366" t="str">
            <v>دعد</v>
          </cell>
          <cell r="E366" t="str">
            <v>الرابعة</v>
          </cell>
        </row>
        <row r="367">
          <cell r="A367">
            <v>519084</v>
          </cell>
          <cell r="B367" t="str">
            <v>ليلى العبد</v>
          </cell>
          <cell r="C367" t="str">
            <v>فايز</v>
          </cell>
          <cell r="D367" t="str">
            <v>وصفيه</v>
          </cell>
          <cell r="E367" t="str">
            <v>الرابعة</v>
          </cell>
        </row>
        <row r="368">
          <cell r="A368">
            <v>519107</v>
          </cell>
          <cell r="B368" t="str">
            <v>مؤمنات كوكش</v>
          </cell>
          <cell r="C368" t="str">
            <v>محمد هشام</v>
          </cell>
          <cell r="D368" t="str">
            <v>ميسون</v>
          </cell>
          <cell r="E368" t="str">
            <v>الثالثة</v>
          </cell>
        </row>
        <row r="369">
          <cell r="A369">
            <v>519117</v>
          </cell>
          <cell r="B369" t="str">
            <v>مارلا الترك</v>
          </cell>
          <cell r="C369" t="str">
            <v>فريد</v>
          </cell>
          <cell r="D369" t="str">
            <v>رولا</v>
          </cell>
          <cell r="E369" t="str">
            <v>الثالثة</v>
          </cell>
          <cell r="J369" t="str">
            <v>مستنفذ فصل اول 2024-2025</v>
          </cell>
        </row>
        <row r="370">
          <cell r="A370">
            <v>519118</v>
          </cell>
          <cell r="B370" t="str">
            <v xml:space="preserve">ماري الحلو </v>
          </cell>
          <cell r="C370" t="str">
            <v>ميلاد</v>
          </cell>
          <cell r="D370" t="str">
            <v>ايلين</v>
          </cell>
          <cell r="E370" t="str">
            <v>الثالثة</v>
          </cell>
          <cell r="J370" t="str">
            <v>مستنفذ فصل اول 2024-2025</v>
          </cell>
        </row>
        <row r="371">
          <cell r="A371">
            <v>519120</v>
          </cell>
          <cell r="B371" t="str">
            <v xml:space="preserve">ماري عمران </v>
          </cell>
          <cell r="C371" t="str">
            <v xml:space="preserve">بسام </v>
          </cell>
          <cell r="D371" t="str">
            <v>سحر</v>
          </cell>
          <cell r="E371" t="str">
            <v>الثالثة</v>
          </cell>
        </row>
        <row r="372">
          <cell r="A372">
            <v>519154</v>
          </cell>
          <cell r="B372" t="str">
            <v>مديحه عميش</v>
          </cell>
          <cell r="C372" t="str">
            <v>حمزه</v>
          </cell>
          <cell r="D372" t="str">
            <v>عطيه</v>
          </cell>
          <cell r="E372" t="str">
            <v>الرابعة</v>
          </cell>
        </row>
        <row r="373">
          <cell r="A373">
            <v>519175</v>
          </cell>
          <cell r="B373" t="str">
            <v>مروة توتنجي</v>
          </cell>
          <cell r="C373" t="str">
            <v>زهير</v>
          </cell>
          <cell r="D373" t="str">
            <v>باسمه</v>
          </cell>
          <cell r="E373" t="str">
            <v>الثالثة</v>
          </cell>
        </row>
        <row r="374">
          <cell r="A374">
            <v>519179</v>
          </cell>
          <cell r="B374" t="str">
            <v>مروة سعد الدين</v>
          </cell>
          <cell r="C374" t="str">
            <v>فتحي</v>
          </cell>
          <cell r="D374" t="str">
            <v>دلال</v>
          </cell>
          <cell r="E374" t="str">
            <v>الثالثة</v>
          </cell>
          <cell r="J374" t="str">
            <v>مستنفذ فصل اول 2024-2025</v>
          </cell>
        </row>
        <row r="375">
          <cell r="A375">
            <v>519180</v>
          </cell>
          <cell r="B375" t="str">
            <v>مروه ابوشاش</v>
          </cell>
          <cell r="C375" t="str">
            <v>شفيق</v>
          </cell>
          <cell r="D375" t="str">
            <v>نصرى</v>
          </cell>
          <cell r="E375" t="str">
            <v>الرابعة</v>
          </cell>
        </row>
        <row r="376">
          <cell r="A376">
            <v>519194</v>
          </cell>
          <cell r="B376" t="str">
            <v>مريانا الداهوك</v>
          </cell>
          <cell r="C376" t="str">
            <v xml:space="preserve">مروان </v>
          </cell>
          <cell r="D376" t="str">
            <v>هويده</v>
          </cell>
          <cell r="E376" t="str">
            <v>الرابعة حديث</v>
          </cell>
          <cell r="F376">
            <v>604</v>
          </cell>
          <cell r="G376">
            <v>207</v>
          </cell>
          <cell r="J376" t="str">
            <v>م</v>
          </cell>
        </row>
        <row r="377">
          <cell r="A377">
            <v>519208</v>
          </cell>
          <cell r="B377" t="str">
            <v>مريم سعدية</v>
          </cell>
          <cell r="C377" t="str">
            <v>عماد</v>
          </cell>
          <cell r="D377" t="str">
            <v>ناديا</v>
          </cell>
          <cell r="E377" t="str">
            <v>الثالثة</v>
          </cell>
        </row>
        <row r="378">
          <cell r="A378">
            <v>519214</v>
          </cell>
          <cell r="B378" t="str">
            <v xml:space="preserve">مزنة ملص </v>
          </cell>
          <cell r="C378" t="str">
            <v>احمد</v>
          </cell>
          <cell r="D378" t="str">
            <v>فاتنه</v>
          </cell>
          <cell r="E378" t="str">
            <v>الثالثة</v>
          </cell>
        </row>
        <row r="379">
          <cell r="A379">
            <v>519264</v>
          </cell>
          <cell r="B379" t="str">
            <v>منيرة حوري</v>
          </cell>
          <cell r="C379" t="str">
            <v>دريد</v>
          </cell>
          <cell r="D379" t="str">
            <v>سميرة</v>
          </cell>
          <cell r="E379" t="str">
            <v>الرابعة</v>
          </cell>
        </row>
        <row r="380">
          <cell r="A380">
            <v>519278</v>
          </cell>
          <cell r="B380" t="str">
            <v xml:space="preserve">ميادة القطريب </v>
          </cell>
          <cell r="C380" t="str">
            <v xml:space="preserve">اوسامة </v>
          </cell>
          <cell r="D380" t="str">
            <v>جينا</v>
          </cell>
          <cell r="E380" t="str">
            <v>الرابعة</v>
          </cell>
          <cell r="J380" t="str">
            <v>مستنفذ فصل اول 2024-2025</v>
          </cell>
        </row>
        <row r="381">
          <cell r="A381">
            <v>519291</v>
          </cell>
          <cell r="B381" t="str">
            <v>ميريل نجمه</v>
          </cell>
          <cell r="C381" t="str">
            <v>عادل</v>
          </cell>
          <cell r="D381" t="str">
            <v>يولا</v>
          </cell>
          <cell r="E381" t="str">
            <v>الرابعة</v>
          </cell>
          <cell r="J381" t="str">
            <v>مستنفذ</v>
          </cell>
        </row>
        <row r="382">
          <cell r="A382">
            <v>519325</v>
          </cell>
          <cell r="B382" t="str">
            <v xml:space="preserve">نانسي  مخلوف </v>
          </cell>
          <cell r="C382" t="str">
            <v xml:space="preserve">سمير </v>
          </cell>
          <cell r="D382" t="str">
            <v>امل</v>
          </cell>
          <cell r="E382" t="str">
            <v>الرابعة</v>
          </cell>
          <cell r="J382" t="str">
            <v>مستنفذ</v>
          </cell>
        </row>
        <row r="383">
          <cell r="A383">
            <v>519327</v>
          </cell>
          <cell r="B383" t="str">
            <v>ناهد حجله</v>
          </cell>
          <cell r="C383" t="str">
            <v>ناظم</v>
          </cell>
          <cell r="D383" t="str">
            <v>فايزة</v>
          </cell>
          <cell r="E383" t="str">
            <v>الرابعة</v>
          </cell>
          <cell r="J383" t="str">
            <v>مستنفذ فصل اول 2024-2025</v>
          </cell>
        </row>
        <row r="384">
          <cell r="A384">
            <v>519328</v>
          </cell>
          <cell r="B384" t="str">
            <v>ناهد خولي</v>
          </cell>
          <cell r="C384" t="str">
            <v>محمد</v>
          </cell>
          <cell r="D384" t="str">
            <v>امينه</v>
          </cell>
          <cell r="E384" t="str">
            <v>الرابعة</v>
          </cell>
          <cell r="J384" t="str">
            <v>مستنفذ</v>
          </cell>
        </row>
        <row r="385">
          <cell r="A385">
            <v>519343</v>
          </cell>
          <cell r="B385" t="str">
            <v xml:space="preserve">نجوى قمر </v>
          </cell>
          <cell r="C385" t="str">
            <v xml:space="preserve">سلمان </v>
          </cell>
          <cell r="D385" t="str">
            <v>عائشة</v>
          </cell>
          <cell r="E385" t="str">
            <v>الرابعة</v>
          </cell>
        </row>
        <row r="386">
          <cell r="A386">
            <v>519360</v>
          </cell>
          <cell r="B386" t="str">
            <v>نسرين احمد</v>
          </cell>
          <cell r="C386" t="str">
            <v xml:space="preserve">راجي </v>
          </cell>
          <cell r="D386" t="str">
            <v>هيام</v>
          </cell>
          <cell r="E386" t="str">
            <v>الرابعة</v>
          </cell>
        </row>
        <row r="387">
          <cell r="A387">
            <v>519363</v>
          </cell>
          <cell r="B387" t="str">
            <v xml:space="preserve">نسرين الحموي </v>
          </cell>
          <cell r="C387" t="str">
            <v>مفيد</v>
          </cell>
          <cell r="D387" t="str">
            <v>اعتدال</v>
          </cell>
          <cell r="E387" t="str">
            <v>الرابعة</v>
          </cell>
          <cell r="J387" t="str">
            <v>مستنفذ</v>
          </cell>
        </row>
        <row r="388">
          <cell r="A388">
            <v>519366</v>
          </cell>
          <cell r="B388" t="str">
            <v>نسرين حسن</v>
          </cell>
          <cell r="C388" t="str">
            <v>جابر</v>
          </cell>
          <cell r="D388" t="str">
            <v>نعيمه</v>
          </cell>
          <cell r="E388" t="str">
            <v>الثالثة</v>
          </cell>
        </row>
        <row r="389">
          <cell r="A389">
            <v>519371</v>
          </cell>
          <cell r="B389" t="str">
            <v xml:space="preserve">نسرين قسومه </v>
          </cell>
          <cell r="C389" t="str">
            <v xml:space="preserve">نذير </v>
          </cell>
          <cell r="D389" t="str">
            <v>فلك</v>
          </cell>
          <cell r="E389" t="str">
            <v>الرابعة</v>
          </cell>
        </row>
        <row r="390">
          <cell r="A390">
            <v>519379</v>
          </cell>
          <cell r="B390" t="str">
            <v>نعمه  بيطار</v>
          </cell>
          <cell r="C390" t="str">
            <v xml:space="preserve">هشام </v>
          </cell>
          <cell r="D390" t="str">
            <v>فاطمة</v>
          </cell>
          <cell r="E390" t="str">
            <v>الرابعة</v>
          </cell>
          <cell r="J390" t="str">
            <v>مستنفذ فصل اول 2024-2025</v>
          </cell>
        </row>
        <row r="391">
          <cell r="A391">
            <v>519380</v>
          </cell>
          <cell r="B391" t="str">
            <v>نعمه ابو مر</v>
          </cell>
          <cell r="C391" t="str">
            <v xml:space="preserve">ابراهيم </v>
          </cell>
          <cell r="D391" t="str">
            <v>بسمة</v>
          </cell>
          <cell r="E391" t="str">
            <v>الرابعة</v>
          </cell>
          <cell r="J391" t="str">
            <v>مستنفذ</v>
          </cell>
        </row>
        <row r="392">
          <cell r="A392">
            <v>519412</v>
          </cell>
          <cell r="B392" t="str">
            <v>نور الهدى  الدباس قبلان</v>
          </cell>
          <cell r="C392" t="str">
            <v>محمد</v>
          </cell>
          <cell r="D392" t="str">
            <v>ايمان</v>
          </cell>
          <cell r="E392" t="str">
            <v>الثالثة</v>
          </cell>
        </row>
        <row r="393">
          <cell r="A393">
            <v>519430</v>
          </cell>
          <cell r="B393" t="str">
            <v xml:space="preserve">نور خلاصي </v>
          </cell>
          <cell r="C393" t="str">
            <v xml:space="preserve">زكريا </v>
          </cell>
          <cell r="D393" t="str">
            <v>اميرة</v>
          </cell>
          <cell r="E393" t="str">
            <v>الرابعة</v>
          </cell>
        </row>
        <row r="394">
          <cell r="A394">
            <v>519432</v>
          </cell>
          <cell r="B394" t="str">
            <v xml:space="preserve">نور زينو </v>
          </cell>
          <cell r="C394" t="str">
            <v xml:space="preserve">عدنان </v>
          </cell>
          <cell r="D394" t="str">
            <v>كمالة</v>
          </cell>
          <cell r="E394" t="str">
            <v>الثالثة</v>
          </cell>
        </row>
        <row r="395">
          <cell r="A395">
            <v>519436</v>
          </cell>
          <cell r="B395" t="str">
            <v>نور طقطق</v>
          </cell>
          <cell r="C395" t="str">
            <v xml:space="preserve">عبدالله </v>
          </cell>
          <cell r="D395" t="str">
            <v>فاطمه</v>
          </cell>
          <cell r="E395" t="str">
            <v>الرابعة</v>
          </cell>
        </row>
        <row r="396">
          <cell r="A396">
            <v>519443</v>
          </cell>
          <cell r="B396" t="str">
            <v xml:space="preserve">نور مريش </v>
          </cell>
          <cell r="C396" t="str">
            <v>محمد راتب</v>
          </cell>
          <cell r="D396" t="str">
            <v>اسيمة</v>
          </cell>
          <cell r="E396" t="str">
            <v>الثالثة</v>
          </cell>
        </row>
        <row r="397">
          <cell r="A397">
            <v>519452</v>
          </cell>
          <cell r="B397" t="str">
            <v>نورمان السيدا</v>
          </cell>
          <cell r="C397" t="str">
            <v>محمد</v>
          </cell>
          <cell r="D397" t="str">
            <v>بثينة</v>
          </cell>
          <cell r="E397" t="str">
            <v>الرابعة</v>
          </cell>
        </row>
        <row r="398">
          <cell r="A398">
            <v>519484</v>
          </cell>
          <cell r="B398" t="str">
            <v>هبه خولي</v>
          </cell>
          <cell r="C398" t="str">
            <v>محمد</v>
          </cell>
          <cell r="D398" t="str">
            <v>نعمت</v>
          </cell>
          <cell r="E398" t="str">
            <v>الرابعة</v>
          </cell>
          <cell r="J398" t="str">
            <v>مستنفذ فصل اول 2024-2025</v>
          </cell>
        </row>
        <row r="399">
          <cell r="A399">
            <v>519489</v>
          </cell>
          <cell r="B399" t="str">
            <v xml:space="preserve">هبه سليمان </v>
          </cell>
          <cell r="C399" t="str">
            <v>محمد</v>
          </cell>
          <cell r="D399" t="str">
            <v>ساميه</v>
          </cell>
          <cell r="E399" t="str">
            <v>الثالثة</v>
          </cell>
        </row>
        <row r="400">
          <cell r="A400">
            <v>519511</v>
          </cell>
          <cell r="B400" t="str">
            <v xml:space="preserve">هدى طراف </v>
          </cell>
          <cell r="C400" t="str">
            <v xml:space="preserve">مالك </v>
          </cell>
          <cell r="D400" t="str">
            <v>مريم</v>
          </cell>
          <cell r="E400" t="str">
            <v>الرابعة</v>
          </cell>
          <cell r="J400" t="str">
            <v>مستنفذ</v>
          </cell>
        </row>
        <row r="401">
          <cell r="A401">
            <v>519514</v>
          </cell>
          <cell r="B401" t="str">
            <v xml:space="preserve">هديل ابو شقرة </v>
          </cell>
          <cell r="C401" t="str">
            <v>منيب</v>
          </cell>
          <cell r="D401" t="str">
            <v>هدى</v>
          </cell>
          <cell r="E401" t="str">
            <v>الرابعة</v>
          </cell>
        </row>
        <row r="402">
          <cell r="A402">
            <v>519531</v>
          </cell>
          <cell r="B402" t="str">
            <v>هلا الكراد</v>
          </cell>
          <cell r="C402" t="str">
            <v xml:space="preserve">جمال </v>
          </cell>
          <cell r="D402" t="str">
            <v>امل</v>
          </cell>
          <cell r="E402" t="str">
            <v>الرابعة</v>
          </cell>
        </row>
        <row r="403">
          <cell r="A403">
            <v>519533</v>
          </cell>
          <cell r="B403" t="str">
            <v>هلا زينو</v>
          </cell>
          <cell r="C403" t="str">
            <v>جمال</v>
          </cell>
          <cell r="D403" t="str">
            <v>سمر</v>
          </cell>
          <cell r="E403" t="str">
            <v>الثانية</v>
          </cell>
          <cell r="J403" t="str">
            <v>مستنفذ</v>
          </cell>
        </row>
        <row r="404">
          <cell r="A404">
            <v>519539</v>
          </cell>
          <cell r="B404" t="str">
            <v>هناء الفارس</v>
          </cell>
          <cell r="C404" t="str">
            <v>يوسف</v>
          </cell>
          <cell r="D404" t="str">
            <v>فاطمة</v>
          </cell>
          <cell r="E404" t="str">
            <v>الثانية</v>
          </cell>
          <cell r="J404" t="str">
            <v>مستنفذ</v>
          </cell>
        </row>
        <row r="405">
          <cell r="A405">
            <v>519563</v>
          </cell>
          <cell r="B405" t="str">
            <v>هيام عمر</v>
          </cell>
          <cell r="C405" t="str">
            <v>حسن</v>
          </cell>
          <cell r="D405" t="str">
            <v>فاطمة</v>
          </cell>
          <cell r="E405" t="str">
            <v>الرابعة</v>
          </cell>
        </row>
        <row r="406">
          <cell r="A406">
            <v>519569</v>
          </cell>
          <cell r="B406" t="str">
            <v>هيفاء قسام</v>
          </cell>
          <cell r="C406" t="str">
            <v>سلمان</v>
          </cell>
          <cell r="D406" t="str">
            <v>هنا</v>
          </cell>
          <cell r="E406" t="str">
            <v>الرابعة</v>
          </cell>
          <cell r="J406" t="str">
            <v>مستنفذ فصل اول 2024-2025</v>
          </cell>
        </row>
        <row r="407">
          <cell r="A407">
            <v>519580</v>
          </cell>
          <cell r="B407" t="str">
            <v>وردة ريحان</v>
          </cell>
          <cell r="C407" t="str">
            <v>علي</v>
          </cell>
          <cell r="D407" t="str">
            <v>لينا</v>
          </cell>
          <cell r="E407" t="str">
            <v>الرابعة</v>
          </cell>
        </row>
        <row r="408">
          <cell r="A408">
            <v>519581</v>
          </cell>
          <cell r="B408" t="str">
            <v xml:space="preserve">ورود سالم </v>
          </cell>
          <cell r="C408" t="str">
            <v xml:space="preserve">محمد جابر </v>
          </cell>
          <cell r="D408" t="str">
            <v>بشيرة</v>
          </cell>
          <cell r="E408" t="str">
            <v>الرابعة</v>
          </cell>
          <cell r="J408" t="str">
            <v>مستنفذ</v>
          </cell>
        </row>
        <row r="409">
          <cell r="A409">
            <v>519586</v>
          </cell>
          <cell r="B409" t="str">
            <v>وصال المحمود</v>
          </cell>
          <cell r="C409" t="str">
            <v>محمد</v>
          </cell>
          <cell r="D409" t="str">
            <v>ذيبه</v>
          </cell>
          <cell r="E409" t="str">
            <v>الرابعة</v>
          </cell>
          <cell r="J409" t="str">
            <v>مستنفذ فصل اول 2024-2025</v>
          </cell>
        </row>
        <row r="410">
          <cell r="A410">
            <v>519591</v>
          </cell>
          <cell r="B410" t="str">
            <v xml:space="preserve">وعد عجاج </v>
          </cell>
          <cell r="C410" t="str">
            <v xml:space="preserve">خالد </v>
          </cell>
          <cell r="D410" t="str">
            <v>فايزة</v>
          </cell>
          <cell r="E410" t="str">
            <v>الثالثة</v>
          </cell>
        </row>
        <row r="411">
          <cell r="A411">
            <v>519598</v>
          </cell>
          <cell r="B411" t="str">
            <v xml:space="preserve">وفاء الشاعر </v>
          </cell>
          <cell r="C411" t="str">
            <v xml:space="preserve">فوزي </v>
          </cell>
          <cell r="D411" t="str">
            <v>باسمة</v>
          </cell>
          <cell r="E411" t="str">
            <v>الرابعة</v>
          </cell>
        </row>
        <row r="412">
          <cell r="A412">
            <v>519609</v>
          </cell>
          <cell r="B412" t="str">
            <v>ولاء الحمصي الشهير بالازرق</v>
          </cell>
          <cell r="C412" t="str">
            <v>محمد ابراهيم</v>
          </cell>
          <cell r="D412" t="str">
            <v>امل</v>
          </cell>
          <cell r="E412" t="str">
            <v>الرابعة</v>
          </cell>
          <cell r="J412" t="str">
            <v>مستنفذ</v>
          </cell>
        </row>
        <row r="413">
          <cell r="A413">
            <v>519628</v>
          </cell>
          <cell r="B413" t="str">
            <v>يارا الحلبي</v>
          </cell>
          <cell r="C413" t="str">
            <v>احمد</v>
          </cell>
          <cell r="D413" t="str">
            <v>ناجيه</v>
          </cell>
          <cell r="E413" t="str">
            <v>الرابعة</v>
          </cell>
        </row>
        <row r="414">
          <cell r="A414">
            <v>519629</v>
          </cell>
          <cell r="B414" t="str">
            <v>يارا حديفة</v>
          </cell>
          <cell r="C414" t="str">
            <v xml:space="preserve">رمزي </v>
          </cell>
          <cell r="D414" t="str">
            <v>جمانة</v>
          </cell>
          <cell r="E414" t="str">
            <v>الثالثة</v>
          </cell>
        </row>
        <row r="415">
          <cell r="A415">
            <v>519631</v>
          </cell>
          <cell r="B415" t="str">
            <v xml:space="preserve">يارا شاهين </v>
          </cell>
          <cell r="C415" t="str">
            <v xml:space="preserve">هلال </v>
          </cell>
          <cell r="D415" t="str">
            <v>نهاد</v>
          </cell>
          <cell r="E415" t="str">
            <v>الرابعة</v>
          </cell>
        </row>
        <row r="416">
          <cell r="A416">
            <v>519635</v>
          </cell>
          <cell r="B416" t="str">
            <v>يارا سلوم</v>
          </cell>
          <cell r="C416" t="str">
            <v>محمد</v>
          </cell>
          <cell r="D416" t="str">
            <v>سمر</v>
          </cell>
          <cell r="E416" t="str">
            <v>الثالثة</v>
          </cell>
          <cell r="J416" t="str">
            <v>مستنفذ فصل اول 2024-2025</v>
          </cell>
        </row>
        <row r="417">
          <cell r="A417">
            <v>519653</v>
          </cell>
          <cell r="B417" t="str">
            <v>اية السقال</v>
          </cell>
          <cell r="C417" t="str">
            <v>احمد</v>
          </cell>
          <cell r="D417" t="str">
            <v>قمر</v>
          </cell>
          <cell r="E417" t="str">
            <v>الثالثة</v>
          </cell>
        </row>
        <row r="418">
          <cell r="A418">
            <v>519681</v>
          </cell>
          <cell r="B418" t="str">
            <v>منى عماد</v>
          </cell>
          <cell r="C418" t="str">
            <v>غالب</v>
          </cell>
          <cell r="D418" t="str">
            <v>يسره</v>
          </cell>
          <cell r="E418" t="str">
            <v>الثالثة</v>
          </cell>
        </row>
        <row r="419">
          <cell r="A419">
            <v>519696</v>
          </cell>
          <cell r="B419" t="str">
            <v>مها حسن</v>
          </cell>
          <cell r="C419" t="str">
            <v>فائز</v>
          </cell>
          <cell r="D419" t="str">
            <v>نجاح</v>
          </cell>
          <cell r="E419" t="str">
            <v>الثانية</v>
          </cell>
          <cell r="J419" t="str">
            <v>مستنفذ فصل اول 2024-2025</v>
          </cell>
        </row>
        <row r="420">
          <cell r="A420">
            <v>519721</v>
          </cell>
          <cell r="B420" t="str">
            <v>فايزة السلمان</v>
          </cell>
          <cell r="C420" t="str">
            <v>رضوان</v>
          </cell>
          <cell r="D420" t="str">
            <v>زهرية</v>
          </cell>
          <cell r="E420" t="str">
            <v>الثالثة</v>
          </cell>
          <cell r="J420" t="str">
            <v>مستنفذة</v>
          </cell>
        </row>
        <row r="421">
          <cell r="A421">
            <v>519722</v>
          </cell>
          <cell r="B421" t="str">
            <v xml:space="preserve">حنان ديوب </v>
          </cell>
          <cell r="C421" t="str">
            <v xml:space="preserve">يوسف </v>
          </cell>
          <cell r="D421" t="str">
            <v>فاديا</v>
          </cell>
          <cell r="E421" t="str">
            <v>الرابعة</v>
          </cell>
        </row>
        <row r="422">
          <cell r="A422">
            <v>519740</v>
          </cell>
          <cell r="B422" t="str">
            <v>ريما الشامي</v>
          </cell>
          <cell r="C422" t="str">
            <v>عاصم</v>
          </cell>
          <cell r="D422" t="str">
            <v>لما</v>
          </cell>
          <cell r="E422" t="str">
            <v>الرابعة</v>
          </cell>
        </row>
        <row r="423">
          <cell r="A423">
            <v>519742</v>
          </cell>
          <cell r="B423" t="str">
            <v>ماجدة العلي الطه</v>
          </cell>
          <cell r="C423" t="str">
            <v>زهير</v>
          </cell>
          <cell r="D423" t="str">
            <v>جميلة</v>
          </cell>
          <cell r="E423" t="str">
            <v>الرابعة</v>
          </cell>
        </row>
        <row r="424">
          <cell r="A424">
            <v>519761</v>
          </cell>
          <cell r="B424" t="str">
            <v>ابتهاج خطيب</v>
          </cell>
          <cell r="C424" t="str">
            <v>محمد حسام</v>
          </cell>
          <cell r="D424" t="str">
            <v>غصون</v>
          </cell>
          <cell r="E424" t="str">
            <v>الرابعة</v>
          </cell>
        </row>
        <row r="425">
          <cell r="A425">
            <v>519765</v>
          </cell>
          <cell r="B425" t="str">
            <v xml:space="preserve">احلام حمودة </v>
          </cell>
          <cell r="C425" t="str">
            <v xml:space="preserve">عارف </v>
          </cell>
          <cell r="D425" t="str">
            <v>هدى</v>
          </cell>
          <cell r="E425" t="str">
            <v>الثالثة</v>
          </cell>
        </row>
        <row r="426">
          <cell r="A426">
            <v>519784</v>
          </cell>
          <cell r="B426" t="str">
            <v xml:space="preserve">اسراء الغبرة </v>
          </cell>
          <cell r="C426" t="str">
            <v xml:space="preserve">عبد الناصر </v>
          </cell>
          <cell r="D426" t="str">
            <v>سلوى</v>
          </cell>
          <cell r="E426" t="str">
            <v>الرابعة</v>
          </cell>
        </row>
        <row r="427">
          <cell r="A427">
            <v>519804</v>
          </cell>
          <cell r="B427" t="str">
            <v>اسماء قويدر</v>
          </cell>
          <cell r="C427" t="str">
            <v>عبد القادر</v>
          </cell>
          <cell r="D427" t="str">
            <v>ثريا</v>
          </cell>
          <cell r="E427" t="str">
            <v>الثالثة</v>
          </cell>
        </row>
        <row r="428">
          <cell r="A428">
            <v>519814</v>
          </cell>
          <cell r="B428" t="str">
            <v xml:space="preserve">الاء احمد </v>
          </cell>
          <cell r="C428" t="str">
            <v xml:space="preserve">احمد </v>
          </cell>
          <cell r="D428" t="str">
            <v>بشرى</v>
          </cell>
          <cell r="E428" t="str">
            <v>الرابعة</v>
          </cell>
        </row>
        <row r="429">
          <cell r="A429">
            <v>519815</v>
          </cell>
          <cell r="B429" t="str">
            <v>ألاء إدلبي</v>
          </cell>
          <cell r="C429" t="str">
            <v>منير</v>
          </cell>
          <cell r="D429" t="str">
            <v>خوله</v>
          </cell>
          <cell r="E429" t="str">
            <v>الثانية</v>
          </cell>
        </row>
        <row r="430">
          <cell r="A430">
            <v>519832</v>
          </cell>
          <cell r="B430" t="str">
            <v xml:space="preserve">الاء المصري </v>
          </cell>
          <cell r="C430" t="str">
            <v xml:space="preserve">عبد القادر </v>
          </cell>
          <cell r="D430" t="str">
            <v>فاتن</v>
          </cell>
          <cell r="E430" t="str">
            <v>الرابعة</v>
          </cell>
        </row>
        <row r="431">
          <cell r="A431">
            <v>519833</v>
          </cell>
          <cell r="B431" t="str">
            <v>الاء المظلوم</v>
          </cell>
          <cell r="C431" t="str">
            <v>محمد</v>
          </cell>
          <cell r="D431" t="str">
            <v>نهلة</v>
          </cell>
          <cell r="E431" t="str">
            <v>الرابعة</v>
          </cell>
        </row>
        <row r="432">
          <cell r="A432">
            <v>519844</v>
          </cell>
          <cell r="B432" t="str">
            <v>الاء عابدين</v>
          </cell>
          <cell r="C432" t="str">
            <v>محمد خير</v>
          </cell>
          <cell r="D432" t="str">
            <v>هناء</v>
          </cell>
          <cell r="E432" t="str">
            <v>الرابعة حديث</v>
          </cell>
          <cell r="F432">
            <v>604</v>
          </cell>
          <cell r="J432" t="str">
            <v>م</v>
          </cell>
        </row>
        <row r="433">
          <cell r="A433">
            <v>519855</v>
          </cell>
          <cell r="B433" t="str">
            <v>اليزة الرمضان</v>
          </cell>
          <cell r="C433" t="str">
            <v>سمير</v>
          </cell>
          <cell r="D433" t="str">
            <v>فوزه</v>
          </cell>
          <cell r="E433" t="str">
            <v>الرابعة</v>
          </cell>
          <cell r="J433" t="str">
            <v>مستنفذ فصل اول 2024-2025</v>
          </cell>
        </row>
        <row r="434">
          <cell r="A434">
            <v>519867</v>
          </cell>
          <cell r="B434" t="str">
            <v xml:space="preserve">اماني جوهر </v>
          </cell>
          <cell r="C434" t="str">
            <v xml:space="preserve">كمال </v>
          </cell>
          <cell r="D434" t="str">
            <v>ليلى</v>
          </cell>
          <cell r="E434" t="str">
            <v>الرابعة</v>
          </cell>
          <cell r="J434" t="str">
            <v>مستنفذ فصل اول 2024-2025</v>
          </cell>
        </row>
        <row r="435">
          <cell r="A435">
            <v>519871</v>
          </cell>
          <cell r="B435" t="str">
            <v xml:space="preserve">امتثال الغبرة </v>
          </cell>
          <cell r="C435" t="str">
            <v xml:space="preserve">مصطفى </v>
          </cell>
          <cell r="D435" t="str">
            <v>امال</v>
          </cell>
          <cell r="E435" t="str">
            <v>الرابعة</v>
          </cell>
        </row>
        <row r="436">
          <cell r="A436">
            <v>519873</v>
          </cell>
          <cell r="B436" t="str">
            <v>امل الحسن</v>
          </cell>
          <cell r="C436" t="str">
            <v>فتح الدين</v>
          </cell>
          <cell r="D436" t="str">
            <v>وطفة</v>
          </cell>
          <cell r="E436" t="str">
            <v>الثالثة</v>
          </cell>
        </row>
        <row r="437">
          <cell r="A437">
            <v>519878</v>
          </cell>
          <cell r="B437" t="str">
            <v xml:space="preserve">امل العقدة </v>
          </cell>
          <cell r="C437" t="str">
            <v xml:space="preserve">احمد </v>
          </cell>
          <cell r="D437" t="str">
            <v>منى</v>
          </cell>
          <cell r="E437" t="str">
            <v>الرابعة</v>
          </cell>
        </row>
        <row r="438">
          <cell r="A438">
            <v>519897</v>
          </cell>
          <cell r="B438" t="str">
            <v xml:space="preserve">امنة عيناوي </v>
          </cell>
          <cell r="C438" t="str">
            <v xml:space="preserve">زكي </v>
          </cell>
          <cell r="D438" t="str">
            <v>فاطمة</v>
          </cell>
          <cell r="E438" t="str">
            <v>الرابعة</v>
          </cell>
        </row>
        <row r="439">
          <cell r="A439">
            <v>519917</v>
          </cell>
          <cell r="B439" t="str">
            <v xml:space="preserve">انوار قطيش </v>
          </cell>
          <cell r="C439" t="str">
            <v xml:space="preserve">خالد </v>
          </cell>
          <cell r="D439" t="str">
            <v>غاده</v>
          </cell>
          <cell r="E439" t="str">
            <v>الثالثة</v>
          </cell>
        </row>
        <row r="440">
          <cell r="A440">
            <v>519920</v>
          </cell>
          <cell r="B440" t="str">
            <v>ايات السيد</v>
          </cell>
          <cell r="C440" t="str">
            <v xml:space="preserve">مشهور </v>
          </cell>
          <cell r="D440" t="str">
            <v>حياة</v>
          </cell>
          <cell r="E440" t="str">
            <v>الثالثة</v>
          </cell>
        </row>
        <row r="441">
          <cell r="A441">
            <v>519924</v>
          </cell>
          <cell r="B441" t="str">
            <v xml:space="preserve">ايات عليا </v>
          </cell>
          <cell r="C441" t="str">
            <v xml:space="preserve">اسماعيل </v>
          </cell>
          <cell r="D441" t="str">
            <v>نسيبه</v>
          </cell>
          <cell r="E441" t="str">
            <v>الرابعة</v>
          </cell>
        </row>
        <row r="442">
          <cell r="A442">
            <v>519932</v>
          </cell>
          <cell r="B442" t="str">
            <v xml:space="preserve">اية حمزة </v>
          </cell>
          <cell r="C442" t="str">
            <v xml:space="preserve">شاهر </v>
          </cell>
          <cell r="D442" t="str">
            <v>نجوى</v>
          </cell>
          <cell r="E442" t="str">
            <v>الرابعة</v>
          </cell>
          <cell r="J442" t="str">
            <v>مستنفذ</v>
          </cell>
        </row>
        <row r="443">
          <cell r="A443">
            <v>519935</v>
          </cell>
          <cell r="B443" t="str">
            <v xml:space="preserve">اية رجب </v>
          </cell>
          <cell r="C443" t="str">
            <v xml:space="preserve">عدنان </v>
          </cell>
          <cell r="D443" t="str">
            <v>منى</v>
          </cell>
          <cell r="E443" t="str">
            <v>الرابعة حديث</v>
          </cell>
          <cell r="F443">
            <v>505</v>
          </cell>
          <cell r="G443">
            <v>507</v>
          </cell>
          <cell r="H443">
            <v>607</v>
          </cell>
          <cell r="J443" t="str">
            <v>م</v>
          </cell>
        </row>
        <row r="444">
          <cell r="A444">
            <v>519942</v>
          </cell>
          <cell r="B444" t="str">
            <v>اية نابلسي</v>
          </cell>
          <cell r="C444" t="str">
            <v>مهاب</v>
          </cell>
          <cell r="D444" t="str">
            <v>زبيدة</v>
          </cell>
          <cell r="E444" t="str">
            <v>الثالثة</v>
          </cell>
        </row>
        <row r="445">
          <cell r="A445">
            <v>519946</v>
          </cell>
          <cell r="B445" t="str">
            <v>ايمان الجنادي</v>
          </cell>
          <cell r="C445" t="str">
            <v>محمد خير</v>
          </cell>
          <cell r="D445" t="str">
            <v>خوله</v>
          </cell>
          <cell r="E445" t="str">
            <v>الثالثة</v>
          </cell>
        </row>
        <row r="446">
          <cell r="A446">
            <v>519961</v>
          </cell>
          <cell r="B446" t="str">
            <v xml:space="preserve">ايمان سيد رمضان </v>
          </cell>
          <cell r="C446" t="str">
            <v xml:space="preserve">صديق </v>
          </cell>
          <cell r="D446" t="str">
            <v>غاده</v>
          </cell>
          <cell r="E446" t="str">
            <v>الثالثة</v>
          </cell>
        </row>
        <row r="447">
          <cell r="A447">
            <v>519978</v>
          </cell>
          <cell r="B447" t="str">
            <v xml:space="preserve">ايناس شوشرة </v>
          </cell>
          <cell r="C447" t="str">
            <v>رياض</v>
          </cell>
          <cell r="D447" t="str">
            <v>غاده</v>
          </cell>
          <cell r="E447" t="str">
            <v>الرابعة</v>
          </cell>
          <cell r="J447" t="str">
            <v>مستنفذ</v>
          </cell>
        </row>
        <row r="448">
          <cell r="A448">
            <v>519980</v>
          </cell>
          <cell r="B448" t="str">
            <v xml:space="preserve">ايناس محملجي </v>
          </cell>
          <cell r="C448" t="str">
            <v xml:space="preserve">هيثم </v>
          </cell>
          <cell r="D448" t="str">
            <v>هدى</v>
          </cell>
          <cell r="E448" t="str">
            <v>الرابعة</v>
          </cell>
        </row>
        <row r="449">
          <cell r="A449">
            <v>520007</v>
          </cell>
          <cell r="B449" t="str">
            <v>بشرى الرميلة</v>
          </cell>
          <cell r="C449" t="str">
            <v>أحمد</v>
          </cell>
          <cell r="D449" t="str">
            <v>هيام</v>
          </cell>
          <cell r="E449" t="str">
            <v>الثالثة</v>
          </cell>
        </row>
        <row r="450">
          <cell r="A450">
            <v>520015</v>
          </cell>
          <cell r="B450" t="str">
            <v>بياد جنيد</v>
          </cell>
          <cell r="C450" t="str">
            <v xml:space="preserve">محمد نعيم </v>
          </cell>
          <cell r="D450" t="str">
            <v>صبحية</v>
          </cell>
          <cell r="E450" t="str">
            <v>الرابعة حديث</v>
          </cell>
          <cell r="F450">
            <v>504</v>
          </cell>
          <cell r="G450">
            <v>609</v>
          </cell>
          <cell r="H450">
            <v>406</v>
          </cell>
          <cell r="I450">
            <v>407</v>
          </cell>
          <cell r="J450" t="str">
            <v>م</v>
          </cell>
        </row>
        <row r="451">
          <cell r="A451">
            <v>520018</v>
          </cell>
          <cell r="B451" t="str">
            <v>بيان الفارس</v>
          </cell>
          <cell r="C451" t="str">
            <v>صالح</v>
          </cell>
          <cell r="D451" t="str">
            <v>حسنه</v>
          </cell>
          <cell r="E451" t="str">
            <v>الرابعة</v>
          </cell>
        </row>
        <row r="452">
          <cell r="A452">
            <v>520024</v>
          </cell>
          <cell r="B452" t="str">
            <v xml:space="preserve">بيان نجيب </v>
          </cell>
          <cell r="C452" t="str">
            <v xml:space="preserve">محمد ديب </v>
          </cell>
          <cell r="D452" t="str">
            <v>لينا</v>
          </cell>
          <cell r="E452" t="str">
            <v>الرابعة</v>
          </cell>
          <cell r="J452" t="str">
            <v>مستنفذ</v>
          </cell>
        </row>
        <row r="453">
          <cell r="A453">
            <v>520041</v>
          </cell>
          <cell r="B453" t="str">
            <v xml:space="preserve">تقى المليص </v>
          </cell>
          <cell r="C453" t="str">
            <v>فاروق</v>
          </cell>
          <cell r="D453" t="str">
            <v>فاطمة</v>
          </cell>
          <cell r="E453" t="str">
            <v>الرابعة</v>
          </cell>
        </row>
        <row r="454">
          <cell r="A454">
            <v>520086</v>
          </cell>
          <cell r="B454" t="str">
            <v>جيهان الطريفي</v>
          </cell>
          <cell r="C454" t="str">
            <v>فوزي</v>
          </cell>
          <cell r="D454" t="str">
            <v>ميسون</v>
          </cell>
          <cell r="E454" t="str">
            <v>الرابعة</v>
          </cell>
        </row>
        <row r="455">
          <cell r="A455">
            <v>520130</v>
          </cell>
          <cell r="B455" t="str">
            <v xml:space="preserve">خلود مهتدي </v>
          </cell>
          <cell r="C455" t="str">
            <v xml:space="preserve">وليد </v>
          </cell>
          <cell r="D455" t="str">
            <v>حنان</v>
          </cell>
          <cell r="E455" t="str">
            <v>الثالثة</v>
          </cell>
        </row>
        <row r="456">
          <cell r="A456">
            <v>520134</v>
          </cell>
          <cell r="B456" t="str">
            <v>خولة مرعي</v>
          </cell>
          <cell r="C456" t="str">
            <v>عبد المجيد</v>
          </cell>
          <cell r="D456" t="str">
            <v>رضيه</v>
          </cell>
          <cell r="E456" t="str">
            <v>الرابعة</v>
          </cell>
        </row>
        <row r="457">
          <cell r="A457">
            <v>520171</v>
          </cell>
          <cell r="B457" t="str">
            <v xml:space="preserve">دعاء خشة </v>
          </cell>
          <cell r="C457" t="str">
            <v xml:space="preserve">محمد مازن </v>
          </cell>
          <cell r="D457" t="str">
            <v>رحاب</v>
          </cell>
          <cell r="E457" t="str">
            <v>الرابعة</v>
          </cell>
          <cell r="J457" t="str">
            <v>مستنفذ فصل اول 2024-2025</v>
          </cell>
        </row>
        <row r="458">
          <cell r="A458">
            <v>520177</v>
          </cell>
          <cell r="B458" t="str">
            <v>دعاء فزع</v>
          </cell>
          <cell r="C458" t="str">
            <v>ايمن</v>
          </cell>
          <cell r="D458" t="str">
            <v>خوله</v>
          </cell>
          <cell r="E458" t="str">
            <v>الرابعة</v>
          </cell>
        </row>
        <row r="459">
          <cell r="A459">
            <v>520186</v>
          </cell>
          <cell r="B459" t="str">
            <v xml:space="preserve">دوناي اسماعيل </v>
          </cell>
          <cell r="C459" t="str">
            <v xml:space="preserve">محمد </v>
          </cell>
          <cell r="D459" t="str">
            <v>بارنية</v>
          </cell>
          <cell r="E459" t="str">
            <v>الرابعة</v>
          </cell>
        </row>
        <row r="460">
          <cell r="A460">
            <v>520209</v>
          </cell>
          <cell r="B460" t="str">
            <v xml:space="preserve">رئيفة بكار </v>
          </cell>
          <cell r="C460" t="str">
            <v>محمد</v>
          </cell>
          <cell r="D460" t="str">
            <v>جميله</v>
          </cell>
          <cell r="E460" t="str">
            <v>الرابعة</v>
          </cell>
        </row>
        <row r="461">
          <cell r="A461">
            <v>520215</v>
          </cell>
          <cell r="B461" t="str">
            <v>راما البيطار</v>
          </cell>
          <cell r="C461" t="str">
            <v>محمد سليم</v>
          </cell>
          <cell r="D461" t="str">
            <v>حنان</v>
          </cell>
          <cell r="E461" t="str">
            <v>الرابعة</v>
          </cell>
          <cell r="J461" t="str">
            <v>مستنفذ</v>
          </cell>
        </row>
        <row r="462">
          <cell r="A462">
            <v>520216</v>
          </cell>
          <cell r="B462" t="str">
            <v xml:space="preserve">راما الجدعان </v>
          </cell>
          <cell r="C462" t="str">
            <v xml:space="preserve">جمال </v>
          </cell>
          <cell r="D462" t="str">
            <v>صباح</v>
          </cell>
          <cell r="E462" t="str">
            <v>الرابعة</v>
          </cell>
        </row>
        <row r="463">
          <cell r="A463">
            <v>520219</v>
          </cell>
          <cell r="B463" t="str">
            <v xml:space="preserve">راما الغبرة </v>
          </cell>
          <cell r="C463" t="str">
            <v xml:space="preserve">حسين </v>
          </cell>
          <cell r="D463" t="str">
            <v>ابتسام</v>
          </cell>
          <cell r="E463" t="str">
            <v>الرابعة</v>
          </cell>
        </row>
        <row r="464">
          <cell r="A464">
            <v>520224</v>
          </cell>
          <cell r="B464" t="str">
            <v xml:space="preserve">راما دالاتي </v>
          </cell>
          <cell r="C464" t="str">
            <v xml:space="preserve">فهد الدين </v>
          </cell>
          <cell r="D464" t="str">
            <v>سوسن</v>
          </cell>
          <cell r="E464" t="str">
            <v>الرابعة</v>
          </cell>
        </row>
        <row r="465">
          <cell r="A465">
            <v>520231</v>
          </cell>
          <cell r="B465" t="str">
            <v xml:space="preserve">راما مارديني </v>
          </cell>
          <cell r="C465" t="str">
            <v>محمدسليمان</v>
          </cell>
          <cell r="D465" t="str">
            <v>صفاء</v>
          </cell>
          <cell r="E465" t="str">
            <v>الرابعة</v>
          </cell>
        </row>
        <row r="466">
          <cell r="A466">
            <v>520236</v>
          </cell>
          <cell r="B466" t="str">
            <v xml:space="preserve">رانيا الدهنة </v>
          </cell>
          <cell r="C466" t="str">
            <v xml:space="preserve">غسان </v>
          </cell>
          <cell r="D466" t="str">
            <v>هند</v>
          </cell>
          <cell r="E466" t="str">
            <v>الثالثة</v>
          </cell>
        </row>
        <row r="467">
          <cell r="A467">
            <v>520248</v>
          </cell>
          <cell r="B467" t="str">
            <v>ربا رجب</v>
          </cell>
          <cell r="C467" t="str">
            <v>محمد ديب</v>
          </cell>
          <cell r="D467" t="str">
            <v>جميله</v>
          </cell>
          <cell r="E467" t="str">
            <v>الرابعة</v>
          </cell>
        </row>
        <row r="468">
          <cell r="A468">
            <v>520254</v>
          </cell>
          <cell r="B468" t="str">
            <v xml:space="preserve">ربى الزايد </v>
          </cell>
          <cell r="C468" t="str">
            <v xml:space="preserve">محمود </v>
          </cell>
          <cell r="D468" t="str">
            <v>مها</v>
          </cell>
          <cell r="E468" t="str">
            <v>الثالثة</v>
          </cell>
        </row>
        <row r="469">
          <cell r="A469">
            <v>520263</v>
          </cell>
          <cell r="B469" t="str">
            <v xml:space="preserve">رحاب الحناوي </v>
          </cell>
          <cell r="C469" t="str">
            <v xml:space="preserve">فايز </v>
          </cell>
          <cell r="D469" t="str">
            <v>سلامه</v>
          </cell>
          <cell r="E469" t="str">
            <v>الثالثة</v>
          </cell>
        </row>
        <row r="470">
          <cell r="A470">
            <v>520267</v>
          </cell>
          <cell r="B470" t="str">
            <v xml:space="preserve">رحمة العبدالله </v>
          </cell>
          <cell r="C470" t="str">
            <v xml:space="preserve">خالد </v>
          </cell>
          <cell r="D470" t="str">
            <v>نهله</v>
          </cell>
          <cell r="E470" t="str">
            <v>الرابعة</v>
          </cell>
        </row>
        <row r="471">
          <cell r="A471">
            <v>520269</v>
          </cell>
          <cell r="B471" t="str">
            <v>رزان أبو طاره</v>
          </cell>
          <cell r="C471" t="str">
            <v>خالد</v>
          </cell>
          <cell r="D471" t="str">
            <v>عليا</v>
          </cell>
          <cell r="E471" t="str">
            <v>الثالثة</v>
          </cell>
        </row>
        <row r="472">
          <cell r="A472">
            <v>520284</v>
          </cell>
          <cell r="B472" t="str">
            <v xml:space="preserve">رشا حمو </v>
          </cell>
          <cell r="C472" t="str">
            <v xml:space="preserve">رشاد </v>
          </cell>
          <cell r="D472" t="str">
            <v>مارا</v>
          </cell>
          <cell r="E472" t="str">
            <v>الرابعة</v>
          </cell>
        </row>
        <row r="473">
          <cell r="A473">
            <v>520292</v>
          </cell>
          <cell r="B473" t="str">
            <v>رشا محمود</v>
          </cell>
          <cell r="C473" t="str">
            <v>محمد</v>
          </cell>
          <cell r="D473" t="str">
            <v>حيات</v>
          </cell>
          <cell r="E473" t="str">
            <v>الرابعة</v>
          </cell>
          <cell r="J473" t="str">
            <v>مستنفذ</v>
          </cell>
        </row>
        <row r="474">
          <cell r="A474">
            <v>520297</v>
          </cell>
          <cell r="B474" t="str">
            <v xml:space="preserve">رشا يوسف </v>
          </cell>
          <cell r="C474" t="str">
            <v xml:space="preserve">عيسى </v>
          </cell>
          <cell r="D474" t="str">
            <v>فاطمة</v>
          </cell>
          <cell r="E474" t="str">
            <v>الرابعة</v>
          </cell>
        </row>
        <row r="475">
          <cell r="A475">
            <v>520310</v>
          </cell>
          <cell r="B475" t="str">
            <v xml:space="preserve">رغدالتحفة </v>
          </cell>
          <cell r="C475" t="str">
            <v xml:space="preserve">مسلم </v>
          </cell>
          <cell r="D475" t="str">
            <v>سمر</v>
          </cell>
          <cell r="E475" t="str">
            <v>الثالثة حديث</v>
          </cell>
          <cell r="F475">
            <v>303</v>
          </cell>
          <cell r="G475">
            <v>403</v>
          </cell>
          <cell r="H475">
            <v>103</v>
          </cell>
          <cell r="I475">
            <v>207</v>
          </cell>
          <cell r="J475" t="str">
            <v>م</v>
          </cell>
        </row>
        <row r="476">
          <cell r="A476">
            <v>520316</v>
          </cell>
          <cell r="B476" t="str">
            <v xml:space="preserve">رقية القطان </v>
          </cell>
          <cell r="C476" t="str">
            <v xml:space="preserve">سمير </v>
          </cell>
          <cell r="D476" t="str">
            <v>نوار</v>
          </cell>
          <cell r="E476" t="str">
            <v>الثالثة</v>
          </cell>
        </row>
        <row r="477">
          <cell r="A477">
            <v>520327</v>
          </cell>
          <cell r="B477" t="str">
            <v>رنا الكردي</v>
          </cell>
          <cell r="C477" t="str">
            <v>محمد نزير</v>
          </cell>
          <cell r="D477" t="str">
            <v>منا</v>
          </cell>
          <cell r="E477" t="str">
            <v>الرابعة حديث</v>
          </cell>
          <cell r="F477">
            <v>309</v>
          </cell>
          <cell r="G477">
            <v>409</v>
          </cell>
          <cell r="H477">
            <v>207</v>
          </cell>
          <cell r="J477" t="str">
            <v>م</v>
          </cell>
        </row>
        <row r="478">
          <cell r="A478">
            <v>520339</v>
          </cell>
          <cell r="B478" t="str">
            <v xml:space="preserve">رند عبد الرحيم </v>
          </cell>
          <cell r="C478" t="str">
            <v xml:space="preserve">هيسم </v>
          </cell>
          <cell r="D478" t="str">
            <v>تهاني</v>
          </cell>
          <cell r="E478" t="str">
            <v>الرابعة</v>
          </cell>
        </row>
        <row r="479">
          <cell r="A479">
            <v>520353</v>
          </cell>
          <cell r="B479" t="str">
            <v>رنيم سرة</v>
          </cell>
          <cell r="C479" t="str">
            <v>رضوان</v>
          </cell>
          <cell r="D479" t="str">
            <v>نادية</v>
          </cell>
          <cell r="E479" t="str">
            <v>الثالثة</v>
          </cell>
          <cell r="J479" t="str">
            <v>مستنفذ فصل اول 2024-2025</v>
          </cell>
        </row>
        <row r="480">
          <cell r="A480">
            <v>520376</v>
          </cell>
          <cell r="B480" t="str">
            <v>رهف الهرباوي</v>
          </cell>
          <cell r="C480" t="str">
            <v>احمد</v>
          </cell>
          <cell r="D480" t="str">
            <v>ناديا</v>
          </cell>
          <cell r="E480" t="str">
            <v>الرابعة</v>
          </cell>
          <cell r="J480" t="str">
            <v>مستنفذ</v>
          </cell>
        </row>
        <row r="481">
          <cell r="A481">
            <v>520381</v>
          </cell>
          <cell r="B481" t="str">
            <v xml:space="preserve">رهف شمس الدين </v>
          </cell>
          <cell r="C481" t="str">
            <v xml:space="preserve">زياد </v>
          </cell>
          <cell r="D481" t="str">
            <v>وفاء</v>
          </cell>
          <cell r="E481" t="str">
            <v>الرابعة</v>
          </cell>
        </row>
        <row r="482">
          <cell r="A482">
            <v>520383</v>
          </cell>
          <cell r="B482" t="str">
            <v>رهف عبيد</v>
          </cell>
          <cell r="C482" t="str">
            <v>منصور</v>
          </cell>
          <cell r="D482" t="str">
            <v>ندا</v>
          </cell>
          <cell r="E482" t="str">
            <v>الرابعة</v>
          </cell>
        </row>
        <row r="483">
          <cell r="A483">
            <v>520384</v>
          </cell>
          <cell r="B483" t="str">
            <v>رهف فروج</v>
          </cell>
          <cell r="C483" t="str">
            <v>حسيب</v>
          </cell>
          <cell r="D483" t="str">
            <v>ثورات</v>
          </cell>
          <cell r="E483" t="str">
            <v>الثالثة</v>
          </cell>
        </row>
        <row r="484">
          <cell r="A484">
            <v>520395</v>
          </cell>
          <cell r="B484" t="str">
            <v xml:space="preserve">روان الهابط </v>
          </cell>
          <cell r="C484" t="str">
            <v xml:space="preserve">هاني </v>
          </cell>
          <cell r="D484" t="str">
            <v>ابتسام</v>
          </cell>
          <cell r="E484" t="str">
            <v>الرابعة</v>
          </cell>
          <cell r="J484" t="str">
            <v>مستنفذ فصل اول 2024-2025</v>
          </cell>
        </row>
        <row r="485">
          <cell r="A485">
            <v>520400</v>
          </cell>
          <cell r="B485" t="str">
            <v>روان سماق</v>
          </cell>
          <cell r="C485" t="str">
            <v>عامر</v>
          </cell>
          <cell r="D485" t="str">
            <v>ساميه</v>
          </cell>
          <cell r="E485" t="str">
            <v>الرابعة</v>
          </cell>
          <cell r="J485" t="str">
            <v>مستنفذ</v>
          </cell>
        </row>
        <row r="486">
          <cell r="A486">
            <v>520404</v>
          </cell>
          <cell r="B486" t="str">
            <v>روز الاسعد</v>
          </cell>
          <cell r="C486" t="str">
            <v>طلال</v>
          </cell>
          <cell r="D486" t="str">
            <v>صبحيه</v>
          </cell>
          <cell r="E486" t="str">
            <v>الثالثة</v>
          </cell>
        </row>
        <row r="487">
          <cell r="A487">
            <v>520415</v>
          </cell>
          <cell r="B487" t="str">
            <v>رولا قاسم</v>
          </cell>
          <cell r="C487" t="str">
            <v>عبد الكريم</v>
          </cell>
          <cell r="D487" t="str">
            <v>نديمه</v>
          </cell>
          <cell r="E487" t="str">
            <v>الرابعة</v>
          </cell>
          <cell r="J487" t="str">
            <v>مستنفذ</v>
          </cell>
        </row>
        <row r="488">
          <cell r="A488">
            <v>520417</v>
          </cell>
          <cell r="B488" t="str">
            <v>رولا محمد</v>
          </cell>
          <cell r="C488" t="str">
            <v>يوسف</v>
          </cell>
          <cell r="D488" t="str">
            <v>فوزي</v>
          </cell>
          <cell r="E488" t="str">
            <v>الرابعة</v>
          </cell>
        </row>
        <row r="489">
          <cell r="A489">
            <v>520436</v>
          </cell>
          <cell r="B489" t="str">
            <v xml:space="preserve">ريم حنوف </v>
          </cell>
          <cell r="C489" t="str">
            <v xml:space="preserve">علي </v>
          </cell>
          <cell r="D489" t="str">
            <v>كرام</v>
          </cell>
          <cell r="E489" t="str">
            <v>الرابعة</v>
          </cell>
        </row>
        <row r="490">
          <cell r="A490">
            <v>520448</v>
          </cell>
          <cell r="B490" t="str">
            <v xml:space="preserve">ريم مزاوي </v>
          </cell>
          <cell r="C490" t="str">
            <v>احمد</v>
          </cell>
          <cell r="D490" t="str">
            <v>رندى</v>
          </cell>
          <cell r="E490" t="str">
            <v>الثالثة</v>
          </cell>
          <cell r="J490" t="str">
            <v>مستنفذ فصل اول 2024-2025</v>
          </cell>
        </row>
        <row r="491">
          <cell r="A491">
            <v>520455</v>
          </cell>
          <cell r="B491" t="str">
            <v xml:space="preserve">ريما خلاف </v>
          </cell>
          <cell r="C491" t="str">
            <v xml:space="preserve">عفيف </v>
          </cell>
          <cell r="D491" t="str">
            <v>ساميه</v>
          </cell>
          <cell r="E491" t="str">
            <v>الرابعة</v>
          </cell>
        </row>
        <row r="492">
          <cell r="A492">
            <v>520456</v>
          </cell>
          <cell r="B492" t="str">
            <v xml:space="preserve">ريما رومية </v>
          </cell>
          <cell r="C492" t="str">
            <v xml:space="preserve">خالد </v>
          </cell>
          <cell r="D492" t="str">
            <v>نها</v>
          </cell>
          <cell r="E492" t="str">
            <v>الثانية</v>
          </cell>
          <cell r="J492" t="str">
            <v>مستنفذ</v>
          </cell>
        </row>
        <row r="493">
          <cell r="A493">
            <v>520471</v>
          </cell>
          <cell r="B493" t="str">
            <v>ريهام شمندور</v>
          </cell>
          <cell r="C493" t="str">
            <v>وحيد</v>
          </cell>
          <cell r="D493" t="str">
            <v>رغداء</v>
          </cell>
          <cell r="E493" t="str">
            <v>الرابعة حديث</v>
          </cell>
          <cell r="F493">
            <v>609</v>
          </cell>
          <cell r="G493">
            <v>208</v>
          </cell>
          <cell r="J493" t="str">
            <v>م</v>
          </cell>
        </row>
        <row r="494">
          <cell r="A494">
            <v>520474</v>
          </cell>
          <cell r="B494" t="str">
            <v>زمزم الحاج</v>
          </cell>
          <cell r="C494" t="str">
            <v>تيسير</v>
          </cell>
          <cell r="D494" t="str">
            <v>شيخه خليل</v>
          </cell>
          <cell r="E494" t="str">
            <v>الرابعة</v>
          </cell>
        </row>
        <row r="495">
          <cell r="A495">
            <v>520477</v>
          </cell>
          <cell r="B495" t="str">
            <v xml:space="preserve">زهراء صيداوي </v>
          </cell>
          <cell r="C495" t="str">
            <v xml:space="preserve">غسان </v>
          </cell>
          <cell r="D495" t="str">
            <v>صفاء</v>
          </cell>
          <cell r="E495" t="str">
            <v>الرابعة</v>
          </cell>
          <cell r="J495" t="str">
            <v>مستنفذ</v>
          </cell>
        </row>
        <row r="496">
          <cell r="A496">
            <v>520485</v>
          </cell>
          <cell r="B496" t="str">
            <v>زهرية العمري</v>
          </cell>
          <cell r="C496" t="str">
            <v>نبيل</v>
          </cell>
          <cell r="D496" t="str">
            <v>نادره</v>
          </cell>
          <cell r="E496" t="str">
            <v>الثانية</v>
          </cell>
          <cell r="J496" t="str">
            <v>مستنفذ</v>
          </cell>
        </row>
        <row r="497">
          <cell r="A497">
            <v>520488</v>
          </cell>
          <cell r="B497" t="str">
            <v xml:space="preserve">زينب احمد </v>
          </cell>
          <cell r="C497" t="str">
            <v xml:space="preserve">عبد العزيز </v>
          </cell>
          <cell r="D497" t="str">
            <v>كوثر</v>
          </cell>
          <cell r="E497" t="str">
            <v>الرابعة حديث</v>
          </cell>
          <cell r="F497">
            <v>507</v>
          </cell>
          <cell r="G497">
            <v>509</v>
          </cell>
          <cell r="H497">
            <v>205</v>
          </cell>
          <cell r="J497" t="str">
            <v>م</v>
          </cell>
        </row>
        <row r="498">
          <cell r="A498">
            <v>520492</v>
          </cell>
          <cell r="B498" t="str">
            <v xml:space="preserve">زينب الدغلي </v>
          </cell>
          <cell r="C498" t="str">
            <v xml:space="preserve">احمد </v>
          </cell>
          <cell r="D498" t="str">
            <v>اماني</v>
          </cell>
          <cell r="E498" t="str">
            <v>الرابعة</v>
          </cell>
        </row>
        <row r="499">
          <cell r="A499">
            <v>520494</v>
          </cell>
          <cell r="B499" t="str">
            <v>زينب الكردي</v>
          </cell>
          <cell r="C499" t="str">
            <v>ياسر</v>
          </cell>
          <cell r="D499" t="str">
            <v>منى</v>
          </cell>
          <cell r="E499" t="str">
            <v>الرابعة حديث</v>
          </cell>
          <cell r="F499">
            <v>507</v>
          </cell>
          <cell r="G499">
            <v>609</v>
          </cell>
          <cell r="H499">
            <v>309</v>
          </cell>
          <cell r="I499">
            <v>204</v>
          </cell>
          <cell r="J499" t="str">
            <v>م</v>
          </cell>
        </row>
        <row r="500">
          <cell r="A500">
            <v>520497</v>
          </cell>
          <cell r="B500" t="str">
            <v>زينب سعدة</v>
          </cell>
          <cell r="C500" t="str">
            <v>اسماعيل</v>
          </cell>
          <cell r="D500" t="str">
            <v>فاطمه</v>
          </cell>
          <cell r="E500" t="str">
            <v>الثالثة</v>
          </cell>
        </row>
        <row r="501">
          <cell r="A501">
            <v>520506</v>
          </cell>
          <cell r="B501" t="str">
            <v>سارة السليمان</v>
          </cell>
          <cell r="C501" t="str">
            <v>محمود</v>
          </cell>
          <cell r="D501" t="str">
            <v>زينات</v>
          </cell>
          <cell r="E501" t="str">
            <v>الرابعة</v>
          </cell>
        </row>
        <row r="502">
          <cell r="A502">
            <v>520508</v>
          </cell>
          <cell r="B502" t="str">
            <v>سارة تللو</v>
          </cell>
          <cell r="C502" t="str">
            <v>خلدون</v>
          </cell>
          <cell r="D502" t="str">
            <v>سوزي</v>
          </cell>
          <cell r="E502" t="str">
            <v>الرابعة</v>
          </cell>
        </row>
        <row r="503">
          <cell r="A503">
            <v>520509</v>
          </cell>
          <cell r="B503" t="str">
            <v>سارة عزام</v>
          </cell>
          <cell r="C503" t="str">
            <v>صلاح الدين</v>
          </cell>
          <cell r="D503" t="str">
            <v>اناهيد</v>
          </cell>
          <cell r="E503" t="str">
            <v>الرابعة</v>
          </cell>
        </row>
        <row r="504">
          <cell r="A504">
            <v>520520</v>
          </cell>
          <cell r="B504" t="str">
            <v>ساندي قاسم</v>
          </cell>
          <cell r="C504" t="str">
            <v>احمد</v>
          </cell>
          <cell r="D504" t="str">
            <v>نوفه</v>
          </cell>
          <cell r="E504" t="str">
            <v>الثالثة</v>
          </cell>
          <cell r="J504" t="str">
            <v>مستنفذ</v>
          </cell>
        </row>
        <row r="505">
          <cell r="A505">
            <v>520541</v>
          </cell>
          <cell r="B505" t="str">
            <v>سلوى البشاش</v>
          </cell>
          <cell r="C505" t="str">
            <v>عصام</v>
          </cell>
          <cell r="D505" t="str">
            <v>سلمى</v>
          </cell>
          <cell r="E505" t="str">
            <v>الثالثة</v>
          </cell>
        </row>
        <row r="506">
          <cell r="A506">
            <v>520541</v>
          </cell>
          <cell r="B506" t="str">
            <v>سلوى البشاش</v>
          </cell>
          <cell r="C506" t="str">
            <v>عصام</v>
          </cell>
          <cell r="D506" t="str">
            <v>سلمى الحسني</v>
          </cell>
          <cell r="E506" t="str">
            <v>الثالثة</v>
          </cell>
        </row>
        <row r="507">
          <cell r="A507">
            <v>520542</v>
          </cell>
          <cell r="B507" t="str">
            <v>سما الحلواني</v>
          </cell>
          <cell r="C507" t="str">
            <v>رياض</v>
          </cell>
          <cell r="D507" t="str">
            <v>هدى</v>
          </cell>
          <cell r="E507" t="str">
            <v>الرابعة</v>
          </cell>
        </row>
        <row r="508">
          <cell r="A508">
            <v>520544</v>
          </cell>
          <cell r="B508" t="str">
            <v xml:space="preserve">سماح الرفاعي </v>
          </cell>
          <cell r="C508" t="str">
            <v xml:space="preserve">محمد طالب </v>
          </cell>
          <cell r="D508" t="str">
            <v>هيام</v>
          </cell>
          <cell r="E508" t="str">
            <v>الرابعة</v>
          </cell>
        </row>
        <row r="509">
          <cell r="A509">
            <v>520557</v>
          </cell>
          <cell r="B509" t="str">
            <v>سمر عطايا</v>
          </cell>
          <cell r="C509" t="str">
            <v>وليد</v>
          </cell>
          <cell r="D509" t="str">
            <v>نايفة</v>
          </cell>
          <cell r="E509" t="str">
            <v>الثالثة</v>
          </cell>
        </row>
        <row r="510">
          <cell r="A510">
            <v>520584</v>
          </cell>
          <cell r="B510" t="str">
            <v>سهى زين العابدين</v>
          </cell>
          <cell r="C510" t="str">
            <v>ياسر</v>
          </cell>
          <cell r="D510" t="str">
            <v>ريمه</v>
          </cell>
          <cell r="E510" t="str">
            <v>الثالثة</v>
          </cell>
        </row>
        <row r="511">
          <cell r="A511">
            <v>520585</v>
          </cell>
          <cell r="B511" t="str">
            <v>اية الحرفوش</v>
          </cell>
          <cell r="C511" t="str">
            <v>ايمن</v>
          </cell>
          <cell r="E511" t="str">
            <v>الثالثة</v>
          </cell>
        </row>
        <row r="512">
          <cell r="A512">
            <v>520601</v>
          </cell>
          <cell r="B512" t="str">
            <v>سوزان ماليل</v>
          </cell>
          <cell r="C512" t="str">
            <v>عمر</v>
          </cell>
          <cell r="D512" t="str">
            <v>عائشه</v>
          </cell>
          <cell r="E512" t="str">
            <v>الثالثة</v>
          </cell>
        </row>
        <row r="513">
          <cell r="A513">
            <v>520624</v>
          </cell>
          <cell r="B513" t="str">
            <v xml:space="preserve">شروق النصار </v>
          </cell>
          <cell r="C513" t="str">
            <v xml:space="preserve">ناجي </v>
          </cell>
          <cell r="D513" t="str">
            <v>كوثر</v>
          </cell>
          <cell r="E513" t="str">
            <v>الرابعة</v>
          </cell>
        </row>
        <row r="514">
          <cell r="A514">
            <v>520625</v>
          </cell>
          <cell r="B514" t="str">
            <v>شروق عبد الرحمن</v>
          </cell>
          <cell r="C514" t="str">
            <v>نبيل</v>
          </cell>
          <cell r="D514" t="str">
            <v>اديبة</v>
          </cell>
          <cell r="E514" t="str">
            <v>الرابعة</v>
          </cell>
          <cell r="J514" t="str">
            <v>مستنفذ فصل اول 2024-2025</v>
          </cell>
        </row>
        <row r="515">
          <cell r="A515">
            <v>520627</v>
          </cell>
          <cell r="B515" t="str">
            <v>شروق ياسين</v>
          </cell>
          <cell r="C515" t="str">
            <v>ماهر</v>
          </cell>
          <cell r="D515" t="str">
            <v>زينب</v>
          </cell>
          <cell r="E515" t="str">
            <v>الثالثة</v>
          </cell>
        </row>
        <row r="516">
          <cell r="A516">
            <v>520657</v>
          </cell>
          <cell r="B516" t="str">
            <v>صفاء حسين</v>
          </cell>
          <cell r="C516" t="str">
            <v>محمد</v>
          </cell>
          <cell r="E516" t="str">
            <v>الثانية</v>
          </cell>
        </row>
        <row r="517">
          <cell r="A517">
            <v>520703</v>
          </cell>
          <cell r="B517" t="str">
            <v>عفراء حمود</v>
          </cell>
          <cell r="C517" t="str">
            <v>صالح</v>
          </cell>
          <cell r="D517" t="str">
            <v>مفيده</v>
          </cell>
          <cell r="E517" t="str">
            <v>الثالثة</v>
          </cell>
        </row>
        <row r="518">
          <cell r="A518">
            <v>520717</v>
          </cell>
          <cell r="B518" t="str">
            <v xml:space="preserve">علا محفوض </v>
          </cell>
          <cell r="C518" t="str">
            <v xml:space="preserve">علاء الدين </v>
          </cell>
          <cell r="D518" t="str">
            <v>ادلينا</v>
          </cell>
          <cell r="E518" t="str">
            <v>الرابعة</v>
          </cell>
          <cell r="J518" t="str">
            <v>مستنفذ</v>
          </cell>
        </row>
        <row r="519">
          <cell r="A519">
            <v>520720</v>
          </cell>
          <cell r="B519" t="str">
            <v xml:space="preserve">علا يوسف </v>
          </cell>
          <cell r="C519" t="str">
            <v>محمود</v>
          </cell>
          <cell r="D519" t="str">
            <v>ظبيه</v>
          </cell>
          <cell r="E519" t="str">
            <v>الرابعة</v>
          </cell>
        </row>
        <row r="520">
          <cell r="A520">
            <v>520742</v>
          </cell>
          <cell r="B520" t="str">
            <v xml:space="preserve">غالية المليحاني </v>
          </cell>
          <cell r="C520" t="str">
            <v xml:space="preserve">محمود </v>
          </cell>
          <cell r="D520" t="str">
            <v>ابتسام</v>
          </cell>
          <cell r="E520" t="str">
            <v>الرابعة</v>
          </cell>
          <cell r="J520" t="str">
            <v>مستنفذ فصل اول 2024-2025</v>
          </cell>
        </row>
        <row r="521">
          <cell r="A521">
            <v>520747</v>
          </cell>
          <cell r="B521" t="str">
            <v>غزل احمد</v>
          </cell>
          <cell r="C521" t="str">
            <v>نبيل</v>
          </cell>
          <cell r="D521" t="str">
            <v>اعتدال</v>
          </cell>
          <cell r="E521" t="str">
            <v>الرابعة</v>
          </cell>
          <cell r="J521" t="str">
            <v>مستنفذ</v>
          </cell>
        </row>
        <row r="522">
          <cell r="A522">
            <v>520750</v>
          </cell>
          <cell r="B522" t="str">
            <v>غزل حلواني</v>
          </cell>
          <cell r="C522" t="str">
            <v>جمال</v>
          </cell>
          <cell r="D522" t="str">
            <v>فاتنه</v>
          </cell>
          <cell r="E522" t="str">
            <v>الثالثة</v>
          </cell>
        </row>
        <row r="523">
          <cell r="A523">
            <v>520751</v>
          </cell>
          <cell r="B523" t="str">
            <v xml:space="preserve">غزل قيروط </v>
          </cell>
          <cell r="C523" t="str">
            <v xml:space="preserve">نجدت </v>
          </cell>
          <cell r="D523" t="str">
            <v>ايتسام</v>
          </cell>
          <cell r="E523" t="str">
            <v>الرابعة</v>
          </cell>
        </row>
        <row r="524">
          <cell r="A524">
            <v>520756</v>
          </cell>
          <cell r="B524" t="str">
            <v xml:space="preserve">غفران الاشقر </v>
          </cell>
          <cell r="C524" t="str">
            <v xml:space="preserve">محمد امين </v>
          </cell>
          <cell r="D524" t="str">
            <v>عائشة</v>
          </cell>
          <cell r="E524" t="str">
            <v>الرابعة</v>
          </cell>
          <cell r="J524" t="str">
            <v>مستنفذ فصل اول 2024-2025</v>
          </cell>
        </row>
        <row r="525">
          <cell r="A525">
            <v>520776</v>
          </cell>
          <cell r="B525" t="str">
            <v>غيداء جبر</v>
          </cell>
          <cell r="C525" t="str">
            <v xml:space="preserve">زهير </v>
          </cell>
          <cell r="D525" t="str">
            <v>فائزه</v>
          </cell>
          <cell r="E525" t="str">
            <v>الرابعة</v>
          </cell>
        </row>
        <row r="526">
          <cell r="A526">
            <v>520777</v>
          </cell>
          <cell r="B526" t="str">
            <v>غيداء حسن</v>
          </cell>
          <cell r="C526" t="str">
            <v>سلامة</v>
          </cell>
          <cell r="D526" t="str">
            <v>ناديه</v>
          </cell>
          <cell r="E526" t="str">
            <v>الثالثة</v>
          </cell>
        </row>
        <row r="527">
          <cell r="A527">
            <v>520787</v>
          </cell>
          <cell r="B527" t="str">
            <v xml:space="preserve">فاطمة الابرص </v>
          </cell>
          <cell r="C527" t="str">
            <v xml:space="preserve">عد المجيد </v>
          </cell>
          <cell r="D527" t="str">
            <v>هيام</v>
          </cell>
          <cell r="E527" t="str">
            <v>الرابعة حديث</v>
          </cell>
          <cell r="F527">
            <v>507</v>
          </cell>
          <cell r="G527">
            <v>403</v>
          </cell>
          <cell r="H527">
            <v>106</v>
          </cell>
          <cell r="I527">
            <v>207</v>
          </cell>
          <cell r="J527" t="str">
            <v>م</v>
          </cell>
        </row>
        <row r="528">
          <cell r="A528">
            <v>520793</v>
          </cell>
          <cell r="B528" t="str">
            <v xml:space="preserve">فاطمة تقي </v>
          </cell>
          <cell r="C528" t="str">
            <v xml:space="preserve">محمد شريف </v>
          </cell>
          <cell r="D528" t="str">
            <v>سكينه</v>
          </cell>
          <cell r="E528" t="str">
            <v>الرابعة</v>
          </cell>
        </row>
        <row r="529">
          <cell r="A529">
            <v>520800</v>
          </cell>
          <cell r="B529" t="str">
            <v>فاطمه عبد الله</v>
          </cell>
          <cell r="C529" t="str">
            <v>محمد</v>
          </cell>
          <cell r="D529" t="str">
            <v>جواهر</v>
          </cell>
          <cell r="E529" t="str">
            <v>الثالثة</v>
          </cell>
        </row>
        <row r="530">
          <cell r="A530">
            <v>520804</v>
          </cell>
          <cell r="B530" t="str">
            <v>فاطمه فهد</v>
          </cell>
          <cell r="C530" t="str">
            <v>سليمان</v>
          </cell>
          <cell r="D530" t="str">
            <v>فهميه</v>
          </cell>
          <cell r="E530" t="str">
            <v>الرابعة</v>
          </cell>
        </row>
        <row r="531">
          <cell r="A531">
            <v>520810</v>
          </cell>
          <cell r="B531" t="str">
            <v xml:space="preserve">فاطمه المصري </v>
          </cell>
          <cell r="C531" t="str">
            <v xml:space="preserve">حسن </v>
          </cell>
          <cell r="D531" t="str">
            <v>امل</v>
          </cell>
          <cell r="E531" t="str">
            <v>الرابعة</v>
          </cell>
        </row>
        <row r="532">
          <cell r="A532">
            <v>520818</v>
          </cell>
          <cell r="B532" t="str">
            <v>فدوى مان الدين نصر</v>
          </cell>
          <cell r="C532" t="str">
            <v>ذوقان</v>
          </cell>
          <cell r="D532" t="str">
            <v>سوسن</v>
          </cell>
          <cell r="E532" t="str">
            <v>الثانية</v>
          </cell>
          <cell r="J532" t="str">
            <v>مستنفذ</v>
          </cell>
        </row>
        <row r="533">
          <cell r="A533">
            <v>520826</v>
          </cell>
          <cell r="B533" t="str">
            <v xml:space="preserve">فرح عجوز </v>
          </cell>
          <cell r="C533" t="str">
            <v xml:space="preserve">يحيى </v>
          </cell>
          <cell r="D533" t="str">
            <v>فايزه</v>
          </cell>
          <cell r="E533" t="str">
            <v>الرابعة</v>
          </cell>
        </row>
        <row r="534">
          <cell r="A534">
            <v>520828</v>
          </cell>
          <cell r="B534" t="str">
            <v xml:space="preserve">فرح فطوم </v>
          </cell>
          <cell r="C534" t="str">
            <v>نضال</v>
          </cell>
          <cell r="D534" t="str">
            <v>دلال</v>
          </cell>
          <cell r="E534" t="str">
            <v>الثالثة</v>
          </cell>
        </row>
        <row r="535">
          <cell r="A535">
            <v>520833</v>
          </cell>
          <cell r="B535" t="str">
            <v xml:space="preserve">فردوس البديوي </v>
          </cell>
          <cell r="C535" t="str">
            <v xml:space="preserve">موسى </v>
          </cell>
          <cell r="D535" t="str">
            <v>فائزة</v>
          </cell>
          <cell r="E535" t="str">
            <v>الرابعة</v>
          </cell>
          <cell r="J535" t="str">
            <v>مستنفذ</v>
          </cell>
        </row>
        <row r="536">
          <cell r="A536">
            <v>520842</v>
          </cell>
          <cell r="B536" t="str">
            <v xml:space="preserve">فلورين حمزة </v>
          </cell>
          <cell r="C536" t="str">
            <v xml:space="preserve">فريد </v>
          </cell>
          <cell r="D536" t="str">
            <v>فداء</v>
          </cell>
          <cell r="E536" t="str">
            <v>الرابعة</v>
          </cell>
        </row>
        <row r="537">
          <cell r="A537">
            <v>520850</v>
          </cell>
          <cell r="B537" t="str">
            <v>كاترين هلاله</v>
          </cell>
          <cell r="C537" t="str">
            <v>الياس</v>
          </cell>
          <cell r="D537" t="str">
            <v>منرفا</v>
          </cell>
          <cell r="E537" t="str">
            <v>الثالثة</v>
          </cell>
          <cell r="J537" t="str">
            <v>مستنفذ</v>
          </cell>
        </row>
        <row r="538">
          <cell r="A538">
            <v>520851</v>
          </cell>
          <cell r="B538" t="str">
            <v>كاتيا غيث</v>
          </cell>
          <cell r="C538" t="str">
            <v>انطوان</v>
          </cell>
          <cell r="D538" t="str">
            <v>جورجيت</v>
          </cell>
          <cell r="E538" t="str">
            <v>الرابعة</v>
          </cell>
        </row>
        <row r="539">
          <cell r="A539">
            <v>520854</v>
          </cell>
          <cell r="B539" t="str">
            <v>كريستين دعيبس</v>
          </cell>
          <cell r="C539" t="str">
            <v>مشيل</v>
          </cell>
          <cell r="D539" t="str">
            <v>نيلي</v>
          </cell>
          <cell r="E539" t="str">
            <v>الثالثة</v>
          </cell>
        </row>
        <row r="540">
          <cell r="A540">
            <v>520882</v>
          </cell>
          <cell r="B540" t="str">
            <v xml:space="preserve">لجين يونس </v>
          </cell>
          <cell r="C540" t="str">
            <v xml:space="preserve">مامون </v>
          </cell>
          <cell r="D540" t="str">
            <v>سماح</v>
          </cell>
          <cell r="E540" t="str">
            <v>الثالثة</v>
          </cell>
        </row>
        <row r="541">
          <cell r="A541">
            <v>520896</v>
          </cell>
          <cell r="B541" t="str">
            <v xml:space="preserve">لميس حتاحت </v>
          </cell>
          <cell r="C541" t="str">
            <v xml:space="preserve">ممدوح </v>
          </cell>
          <cell r="D541" t="str">
            <v>منال</v>
          </cell>
          <cell r="E541" t="str">
            <v>الرابعة</v>
          </cell>
          <cell r="J541" t="str">
            <v>مستنفذ</v>
          </cell>
        </row>
        <row r="542">
          <cell r="A542">
            <v>520904</v>
          </cell>
          <cell r="B542" t="str">
            <v xml:space="preserve">ليال اسمندر </v>
          </cell>
          <cell r="C542" t="str">
            <v xml:space="preserve">يوسف </v>
          </cell>
          <cell r="D542" t="str">
            <v>هند</v>
          </cell>
          <cell r="E542" t="str">
            <v>الرابعة</v>
          </cell>
        </row>
        <row r="543">
          <cell r="A543">
            <v>520916</v>
          </cell>
          <cell r="B543" t="str">
            <v xml:space="preserve">لين عز الدين </v>
          </cell>
          <cell r="C543" t="str">
            <v xml:space="preserve">سامي </v>
          </cell>
          <cell r="D543" t="str">
            <v>منور</v>
          </cell>
          <cell r="E543" t="str">
            <v>الرابعة</v>
          </cell>
          <cell r="J543" t="str">
            <v>مستنفذ</v>
          </cell>
        </row>
        <row r="544">
          <cell r="A544">
            <v>520921</v>
          </cell>
          <cell r="B544" t="str">
            <v>لينا حقي</v>
          </cell>
          <cell r="C544" t="str">
            <v xml:space="preserve">محمد ياسر </v>
          </cell>
          <cell r="D544" t="str">
            <v>نبيلة</v>
          </cell>
          <cell r="E544" t="str">
            <v>الثالثة</v>
          </cell>
          <cell r="J544" t="str">
            <v>مستنفذ فصل اول 2024-2025</v>
          </cell>
        </row>
        <row r="545">
          <cell r="A545">
            <v>520935</v>
          </cell>
          <cell r="B545" t="str">
            <v xml:space="preserve">ماسة عربي كاتبي </v>
          </cell>
          <cell r="C545" t="str">
            <v>واثق</v>
          </cell>
          <cell r="D545" t="str">
            <v>علياء</v>
          </cell>
          <cell r="E545" t="str">
            <v>الرابعة</v>
          </cell>
        </row>
        <row r="546">
          <cell r="A546">
            <v>520968</v>
          </cell>
          <cell r="B546" t="str">
            <v>مرام غواش</v>
          </cell>
          <cell r="C546" t="str">
            <v>جهاد</v>
          </cell>
          <cell r="D546" t="str">
            <v>عليه</v>
          </cell>
          <cell r="E546" t="str">
            <v>الرابعة</v>
          </cell>
        </row>
        <row r="547">
          <cell r="A547">
            <v>520995</v>
          </cell>
          <cell r="B547" t="str">
            <v xml:space="preserve">مروى مهاوش </v>
          </cell>
          <cell r="C547" t="str">
            <v xml:space="preserve">فوزي </v>
          </cell>
          <cell r="D547" t="str">
            <v>حمدة</v>
          </cell>
          <cell r="E547" t="str">
            <v>الرابعة</v>
          </cell>
        </row>
        <row r="548">
          <cell r="A548">
            <v>520996</v>
          </cell>
          <cell r="B548" t="str">
            <v xml:space="preserve">مريانا سلمان </v>
          </cell>
          <cell r="C548" t="str">
            <v xml:space="preserve">علي </v>
          </cell>
          <cell r="D548" t="str">
            <v>امل</v>
          </cell>
          <cell r="E548" t="str">
            <v>الرابعة</v>
          </cell>
        </row>
        <row r="549">
          <cell r="A549">
            <v>520998</v>
          </cell>
          <cell r="B549" t="str">
            <v xml:space="preserve">مريم الحلبي </v>
          </cell>
          <cell r="C549" t="str">
            <v xml:space="preserve">محمد </v>
          </cell>
          <cell r="D549" t="str">
            <v>فاطمه</v>
          </cell>
          <cell r="E549" t="str">
            <v>الثالثة</v>
          </cell>
        </row>
        <row r="550">
          <cell r="A550">
            <v>521006</v>
          </cell>
          <cell r="B550" t="str">
            <v>مريم شمس الدين</v>
          </cell>
          <cell r="C550" t="str">
            <v xml:space="preserve">بشير </v>
          </cell>
          <cell r="D550" t="str">
            <v>فتحيه</v>
          </cell>
          <cell r="E550" t="str">
            <v>الثالثة</v>
          </cell>
        </row>
        <row r="551">
          <cell r="A551">
            <v>521014</v>
          </cell>
          <cell r="B551" t="str">
            <v xml:space="preserve">مضى ابراهيم </v>
          </cell>
          <cell r="C551" t="str">
            <v xml:space="preserve">هيثم </v>
          </cell>
          <cell r="D551" t="str">
            <v>شفيقة</v>
          </cell>
          <cell r="E551" t="str">
            <v>الثانية</v>
          </cell>
          <cell r="J551" t="str">
            <v>مستنفذ</v>
          </cell>
        </row>
        <row r="552">
          <cell r="A552">
            <v>521022</v>
          </cell>
          <cell r="B552" t="str">
            <v xml:space="preserve">منار قاسم </v>
          </cell>
          <cell r="C552" t="str">
            <v>محمد</v>
          </cell>
          <cell r="D552" t="str">
            <v>فاطمه</v>
          </cell>
          <cell r="E552" t="str">
            <v>الثالثة</v>
          </cell>
        </row>
        <row r="553">
          <cell r="A553">
            <v>521027</v>
          </cell>
          <cell r="B553" t="str">
            <v xml:space="preserve">منال الفهد </v>
          </cell>
          <cell r="C553" t="str">
            <v>عبد الوهاب</v>
          </cell>
          <cell r="D553" t="str">
            <v>عائشة</v>
          </cell>
          <cell r="E553" t="str">
            <v>الرابعة</v>
          </cell>
          <cell r="J553" t="str">
            <v>مستنفذ</v>
          </cell>
        </row>
        <row r="554">
          <cell r="A554">
            <v>521046</v>
          </cell>
          <cell r="B554" t="str">
            <v xml:space="preserve">منى عز الدين </v>
          </cell>
          <cell r="C554" t="str">
            <v xml:space="preserve">بشير </v>
          </cell>
          <cell r="D554" t="str">
            <v>اميره</v>
          </cell>
          <cell r="E554" t="str">
            <v>الثالثة</v>
          </cell>
        </row>
        <row r="555">
          <cell r="A555">
            <v>521053</v>
          </cell>
          <cell r="B555" t="str">
            <v xml:space="preserve">مها خورشيد </v>
          </cell>
          <cell r="C555" t="str">
            <v xml:space="preserve">عبدالله </v>
          </cell>
          <cell r="D555" t="str">
            <v>امنه</v>
          </cell>
          <cell r="E555" t="str">
            <v>الرابعة</v>
          </cell>
        </row>
        <row r="556">
          <cell r="A556">
            <v>521069</v>
          </cell>
          <cell r="B556" t="str">
            <v>مياس نونو</v>
          </cell>
          <cell r="C556" t="str">
            <v>محمد</v>
          </cell>
          <cell r="D556" t="str">
            <v>ابتسام</v>
          </cell>
          <cell r="E556" t="str">
            <v>الثالثة</v>
          </cell>
        </row>
        <row r="557">
          <cell r="A557">
            <v>521077</v>
          </cell>
          <cell r="B557" t="str">
            <v xml:space="preserve">ميس البدي </v>
          </cell>
          <cell r="C557" t="str">
            <v>محمد</v>
          </cell>
          <cell r="D557" t="str">
            <v>امينه</v>
          </cell>
          <cell r="E557" t="str">
            <v>الثالثة</v>
          </cell>
        </row>
        <row r="558">
          <cell r="A558">
            <v>521084</v>
          </cell>
          <cell r="B558" t="str">
            <v xml:space="preserve">ميساء الحاج علي </v>
          </cell>
          <cell r="C558" t="str">
            <v xml:space="preserve">فؤاد </v>
          </cell>
          <cell r="D558" t="str">
            <v>فاطمه</v>
          </cell>
          <cell r="E558" t="str">
            <v>الرابعة حديث</v>
          </cell>
          <cell r="F558">
            <v>505</v>
          </cell>
          <cell r="G558">
            <v>609</v>
          </cell>
          <cell r="H558">
            <v>406</v>
          </cell>
          <cell r="J558" t="str">
            <v>م</v>
          </cell>
        </row>
        <row r="559">
          <cell r="A559">
            <v>521119</v>
          </cell>
          <cell r="B559" t="str">
            <v xml:space="preserve">نداء سمير </v>
          </cell>
          <cell r="C559" t="str">
            <v xml:space="preserve">مصطفى </v>
          </cell>
          <cell r="D559" t="str">
            <v>سعاد</v>
          </cell>
          <cell r="E559" t="str">
            <v>الرابعة</v>
          </cell>
        </row>
        <row r="560">
          <cell r="A560">
            <v>521140</v>
          </cell>
          <cell r="B560" t="str">
            <v xml:space="preserve">نسرين يوسف </v>
          </cell>
          <cell r="C560" t="str">
            <v xml:space="preserve">حبيب </v>
          </cell>
          <cell r="D560" t="str">
            <v>هدى</v>
          </cell>
          <cell r="E560" t="str">
            <v>الرابعة</v>
          </cell>
        </row>
        <row r="561">
          <cell r="A561">
            <v>521143</v>
          </cell>
          <cell r="B561" t="str">
            <v xml:space="preserve">نعيمة ونوس </v>
          </cell>
          <cell r="C561" t="str">
            <v xml:space="preserve">نزار </v>
          </cell>
          <cell r="D561" t="str">
            <v>رمزه</v>
          </cell>
          <cell r="E561" t="str">
            <v>الرابعة</v>
          </cell>
          <cell r="J561" t="str">
            <v>مستنفذ</v>
          </cell>
        </row>
        <row r="562">
          <cell r="A562">
            <v>521155</v>
          </cell>
          <cell r="B562" t="str">
            <v>نور ابراهيم</v>
          </cell>
          <cell r="C562" t="str">
            <v xml:space="preserve">سهيل </v>
          </cell>
          <cell r="D562" t="str">
            <v>اسيه</v>
          </cell>
          <cell r="E562" t="str">
            <v>الرابعة</v>
          </cell>
          <cell r="J562" t="str">
            <v>مستنفذ</v>
          </cell>
        </row>
        <row r="563">
          <cell r="A563">
            <v>521160</v>
          </cell>
          <cell r="B563" t="str">
            <v xml:space="preserve">نور الباشا </v>
          </cell>
          <cell r="C563" t="str">
            <v xml:space="preserve">مصطفى </v>
          </cell>
          <cell r="D563" t="str">
            <v>خوله</v>
          </cell>
          <cell r="E563" t="str">
            <v>الثانية</v>
          </cell>
          <cell r="J563" t="str">
            <v>مستنفذ</v>
          </cell>
        </row>
        <row r="564">
          <cell r="A564">
            <v>521166</v>
          </cell>
          <cell r="B564" t="str">
            <v xml:space="preserve">نور الصفدي </v>
          </cell>
          <cell r="C564" t="str">
            <v xml:space="preserve">محمد ياسر </v>
          </cell>
          <cell r="D564" t="str">
            <v>حنان</v>
          </cell>
          <cell r="E564" t="str">
            <v>الرابعة</v>
          </cell>
          <cell r="J564" t="str">
            <v>مستنفذ</v>
          </cell>
        </row>
        <row r="565">
          <cell r="A565">
            <v>521179</v>
          </cell>
          <cell r="B565" t="str">
            <v>نور جان غايري</v>
          </cell>
          <cell r="C565" t="str">
            <v>ياسر</v>
          </cell>
          <cell r="D565" t="str">
            <v>امينة</v>
          </cell>
          <cell r="E565" t="str">
            <v>الرابعة</v>
          </cell>
        </row>
        <row r="566">
          <cell r="A566">
            <v>521180</v>
          </cell>
          <cell r="B566" t="str">
            <v>نور جبر</v>
          </cell>
          <cell r="C566" t="str">
            <v>محمد</v>
          </cell>
          <cell r="D566" t="str">
            <v>رجاء</v>
          </cell>
          <cell r="E566" t="str">
            <v>الثالثة</v>
          </cell>
          <cell r="J566" t="str">
            <v>مستنفذ</v>
          </cell>
        </row>
        <row r="567">
          <cell r="A567">
            <v>521186</v>
          </cell>
          <cell r="B567" t="str">
            <v>نور عبد الفتاح</v>
          </cell>
          <cell r="C567" t="str">
            <v>وليد</v>
          </cell>
          <cell r="D567" t="str">
            <v>فاطمة</v>
          </cell>
          <cell r="E567" t="str">
            <v>الرابعة</v>
          </cell>
          <cell r="J567" t="str">
            <v>مستنفذ</v>
          </cell>
        </row>
        <row r="568">
          <cell r="A568">
            <v>521203</v>
          </cell>
          <cell r="B568" t="str">
            <v>نورا قباقيبي</v>
          </cell>
          <cell r="C568" t="str">
            <v>رفيق</v>
          </cell>
          <cell r="D568" t="str">
            <v>ناريمان</v>
          </cell>
          <cell r="E568" t="str">
            <v>الثانية</v>
          </cell>
          <cell r="J568" t="str">
            <v>مستنفذ</v>
          </cell>
        </row>
        <row r="569">
          <cell r="A569">
            <v>521211</v>
          </cell>
          <cell r="B569" t="str">
            <v>نيفين السيد</v>
          </cell>
          <cell r="C569" t="str">
            <v>منير</v>
          </cell>
          <cell r="D569" t="str">
            <v>انصاف</v>
          </cell>
          <cell r="E569" t="str">
            <v>الثالثة</v>
          </cell>
        </row>
        <row r="570">
          <cell r="A570">
            <v>521214</v>
          </cell>
          <cell r="B570" t="str">
            <v>هاجرالجبان</v>
          </cell>
          <cell r="C570" t="str">
            <v>ايمن</v>
          </cell>
          <cell r="D570" t="str">
            <v>اماني</v>
          </cell>
          <cell r="E570" t="str">
            <v>الرابعة</v>
          </cell>
        </row>
        <row r="571">
          <cell r="A571">
            <v>521219</v>
          </cell>
          <cell r="B571" t="str">
            <v>هانية الهدهد</v>
          </cell>
          <cell r="C571" t="str">
            <v xml:space="preserve">محمد سعيد </v>
          </cell>
          <cell r="D571" t="str">
            <v>بنان</v>
          </cell>
          <cell r="E571" t="str">
            <v>الثالثة</v>
          </cell>
        </row>
        <row r="572">
          <cell r="A572">
            <v>521236</v>
          </cell>
          <cell r="B572" t="str">
            <v>هبة دعبول</v>
          </cell>
          <cell r="C572" t="str">
            <v>هيثم</v>
          </cell>
          <cell r="D572" t="str">
            <v>نداء</v>
          </cell>
          <cell r="E572" t="str">
            <v>الثالثة</v>
          </cell>
        </row>
        <row r="573">
          <cell r="A573">
            <v>521241</v>
          </cell>
          <cell r="B573" t="str">
            <v>هبة عبد النبي</v>
          </cell>
          <cell r="C573" t="str">
            <v>قاسم</v>
          </cell>
          <cell r="D573" t="str">
            <v>فاطمة</v>
          </cell>
          <cell r="E573" t="str">
            <v>الرابعة</v>
          </cell>
        </row>
        <row r="574">
          <cell r="A574">
            <v>521258</v>
          </cell>
          <cell r="B574" t="str">
            <v>هدى بزازة</v>
          </cell>
          <cell r="C574" t="str">
            <v>محمد عدنان</v>
          </cell>
          <cell r="D574" t="str">
            <v>سمر</v>
          </cell>
          <cell r="E574" t="str">
            <v>الرابعة</v>
          </cell>
        </row>
        <row r="575">
          <cell r="A575">
            <v>521262</v>
          </cell>
          <cell r="B575" t="str">
            <v xml:space="preserve">هدى قطب </v>
          </cell>
          <cell r="C575" t="str">
            <v xml:space="preserve">محمد نبيل </v>
          </cell>
          <cell r="D575" t="str">
            <v>هنا</v>
          </cell>
          <cell r="E575" t="str">
            <v>الرابعة</v>
          </cell>
          <cell r="J575" t="str">
            <v>مستنفذ فصل اول 2024-2025</v>
          </cell>
        </row>
        <row r="576">
          <cell r="A576">
            <v>521268</v>
          </cell>
          <cell r="B576" t="str">
            <v xml:space="preserve">هديل برغلة </v>
          </cell>
          <cell r="C576" t="str">
            <v>عزو</v>
          </cell>
          <cell r="D576" t="str">
            <v>امنة</v>
          </cell>
          <cell r="E576" t="str">
            <v>الرابعة</v>
          </cell>
          <cell r="J576" t="str">
            <v>مستنفذ</v>
          </cell>
        </row>
        <row r="577">
          <cell r="A577">
            <v>521274</v>
          </cell>
          <cell r="B577" t="str">
            <v xml:space="preserve">هديل كشيك </v>
          </cell>
          <cell r="C577" t="str">
            <v xml:space="preserve">يوسف </v>
          </cell>
          <cell r="D577" t="str">
            <v>فيروز</v>
          </cell>
          <cell r="E577" t="str">
            <v>الثالثة</v>
          </cell>
        </row>
        <row r="578">
          <cell r="A578">
            <v>521286</v>
          </cell>
          <cell r="B578" t="str">
            <v xml:space="preserve">هناء محمد </v>
          </cell>
          <cell r="C578" t="str">
            <v xml:space="preserve">ابراهيم </v>
          </cell>
          <cell r="D578" t="str">
            <v>خديجه</v>
          </cell>
          <cell r="E578" t="str">
            <v>الرابعة</v>
          </cell>
        </row>
        <row r="579">
          <cell r="A579">
            <v>521296</v>
          </cell>
          <cell r="B579" t="str">
            <v>هوازن العبود الحميد</v>
          </cell>
          <cell r="C579" t="str">
            <v>موفق</v>
          </cell>
          <cell r="D579" t="str">
            <v>ليلى</v>
          </cell>
          <cell r="E579" t="str">
            <v>الثانية</v>
          </cell>
          <cell r="J579" t="str">
            <v>مستنفذ</v>
          </cell>
        </row>
        <row r="580">
          <cell r="A580">
            <v>521298</v>
          </cell>
          <cell r="B580" t="str">
            <v xml:space="preserve">هيا اسعد </v>
          </cell>
          <cell r="C580" t="str">
            <v xml:space="preserve">اياد </v>
          </cell>
          <cell r="D580" t="str">
            <v>جهينه</v>
          </cell>
          <cell r="E580" t="str">
            <v>الرابعة</v>
          </cell>
          <cell r="J580" t="str">
            <v>مستنفذ</v>
          </cell>
        </row>
        <row r="581">
          <cell r="A581">
            <v>521303</v>
          </cell>
          <cell r="B581" t="str">
            <v xml:space="preserve">هيفاء عربش </v>
          </cell>
          <cell r="C581" t="str">
            <v xml:space="preserve">هاشم </v>
          </cell>
          <cell r="D581" t="str">
            <v>انعام</v>
          </cell>
          <cell r="E581" t="str">
            <v>الرابعة</v>
          </cell>
        </row>
        <row r="582">
          <cell r="A582">
            <v>521307</v>
          </cell>
          <cell r="B582" t="str">
            <v xml:space="preserve">وجدان صقر </v>
          </cell>
          <cell r="C582" t="str">
            <v xml:space="preserve">نضال </v>
          </cell>
          <cell r="D582" t="str">
            <v>هدية</v>
          </cell>
          <cell r="E582" t="str">
            <v>الرابعة</v>
          </cell>
        </row>
        <row r="583">
          <cell r="A583">
            <v>521319</v>
          </cell>
          <cell r="B583" t="str">
            <v xml:space="preserve">وعد الكلش </v>
          </cell>
          <cell r="C583" t="str">
            <v xml:space="preserve">فيصل </v>
          </cell>
          <cell r="D583" t="str">
            <v>وحيده</v>
          </cell>
          <cell r="E583" t="str">
            <v>الرابعة</v>
          </cell>
        </row>
        <row r="584">
          <cell r="A584">
            <v>521329</v>
          </cell>
          <cell r="B584" t="str">
            <v>وفاء راضي</v>
          </cell>
          <cell r="C584" t="str">
            <v>تيسير</v>
          </cell>
          <cell r="D584" t="str">
            <v>فاطمه</v>
          </cell>
          <cell r="E584" t="str">
            <v>الرابعة حديث</v>
          </cell>
          <cell r="F584">
            <v>507</v>
          </cell>
          <cell r="G584">
            <v>509</v>
          </cell>
          <cell r="H584">
            <v>609</v>
          </cell>
          <cell r="J584" t="str">
            <v>م</v>
          </cell>
        </row>
        <row r="585">
          <cell r="A585">
            <v>521333</v>
          </cell>
          <cell r="B585" t="str">
            <v xml:space="preserve">ولاء الحوراني </v>
          </cell>
          <cell r="C585" t="str">
            <v xml:space="preserve">احمد </v>
          </cell>
          <cell r="D585" t="str">
            <v>كريمة</v>
          </cell>
          <cell r="E585" t="str">
            <v>الرابعة</v>
          </cell>
          <cell r="J585" t="str">
            <v>مستنفذ</v>
          </cell>
        </row>
        <row r="586">
          <cell r="A586">
            <v>521336</v>
          </cell>
          <cell r="B586" t="str">
            <v xml:space="preserve">ولاء السيد </v>
          </cell>
          <cell r="C586" t="str">
            <v xml:space="preserve">عماد </v>
          </cell>
          <cell r="D586" t="str">
            <v>رجاء</v>
          </cell>
          <cell r="E586" t="str">
            <v>الرابعة</v>
          </cell>
        </row>
        <row r="587">
          <cell r="A587">
            <v>521337</v>
          </cell>
          <cell r="B587" t="str">
            <v xml:space="preserve">ولاء الصفدي </v>
          </cell>
          <cell r="C587" t="str">
            <v xml:space="preserve">محمد تيسير </v>
          </cell>
          <cell r="D587" t="str">
            <v>نفيسه</v>
          </cell>
          <cell r="E587" t="str">
            <v>الرابعة</v>
          </cell>
        </row>
        <row r="588">
          <cell r="A588">
            <v>521341</v>
          </cell>
          <cell r="B588" t="str">
            <v xml:space="preserve">ولاء المحمد </v>
          </cell>
          <cell r="C588" t="str">
            <v xml:space="preserve">عبد الكريم </v>
          </cell>
          <cell r="D588" t="str">
            <v>نوال</v>
          </cell>
          <cell r="E588" t="str">
            <v>الثانية</v>
          </cell>
          <cell r="J588" t="str">
            <v>مستنفذ فصل اول 2024-2025</v>
          </cell>
        </row>
        <row r="589">
          <cell r="A589">
            <v>521344</v>
          </cell>
          <cell r="B589" t="str">
            <v xml:space="preserve">ولاء بيكو </v>
          </cell>
          <cell r="C589" t="str">
            <v xml:space="preserve">مروان </v>
          </cell>
          <cell r="D589" t="str">
            <v>ايمان</v>
          </cell>
          <cell r="E589" t="str">
            <v>الرابعة</v>
          </cell>
          <cell r="J589" t="str">
            <v>مستنفذ</v>
          </cell>
        </row>
        <row r="590">
          <cell r="A590">
            <v>521345</v>
          </cell>
          <cell r="B590" t="str">
            <v>ولاء خشة</v>
          </cell>
          <cell r="C590" t="str">
            <v>محمد مازن</v>
          </cell>
          <cell r="D590" t="str">
            <v>رحاب</v>
          </cell>
          <cell r="E590" t="str">
            <v>الرابعة</v>
          </cell>
        </row>
        <row r="591">
          <cell r="A591">
            <v>521349</v>
          </cell>
          <cell r="B591" t="str">
            <v xml:space="preserve">ولاء شعبان </v>
          </cell>
          <cell r="C591" t="str">
            <v xml:space="preserve">شعبان </v>
          </cell>
          <cell r="D591" t="str">
            <v>فاطمة</v>
          </cell>
          <cell r="E591" t="str">
            <v>الرابعة</v>
          </cell>
        </row>
        <row r="592">
          <cell r="A592">
            <v>521365</v>
          </cell>
          <cell r="B592" t="str">
            <v>ياسمين حلاوة</v>
          </cell>
          <cell r="C592" t="str">
            <v>محمود</v>
          </cell>
          <cell r="D592" t="str">
            <v>وفاء</v>
          </cell>
          <cell r="E592" t="str">
            <v>الرابعة</v>
          </cell>
          <cell r="J592" t="str">
            <v>مستنفذ فصل اول 2024-2025</v>
          </cell>
        </row>
        <row r="593">
          <cell r="A593">
            <v>521373</v>
          </cell>
          <cell r="B593" t="str">
            <v>ياسمين قضباشي</v>
          </cell>
          <cell r="C593" t="str">
            <v>محمود</v>
          </cell>
          <cell r="D593" t="str">
            <v>ناديا</v>
          </cell>
          <cell r="E593" t="str">
            <v>الثانية</v>
          </cell>
        </row>
        <row r="594">
          <cell r="A594">
            <v>521378</v>
          </cell>
          <cell r="B594" t="str">
            <v xml:space="preserve">يسرى سعد الدين </v>
          </cell>
          <cell r="C594" t="str">
            <v xml:space="preserve">علي </v>
          </cell>
          <cell r="D594" t="str">
            <v>رنا</v>
          </cell>
          <cell r="E594" t="str">
            <v>الرابعة</v>
          </cell>
        </row>
        <row r="595">
          <cell r="A595">
            <v>521382</v>
          </cell>
          <cell r="B595" t="str">
            <v>يمنى عياش</v>
          </cell>
          <cell r="C595" t="str">
            <v>ياسر</v>
          </cell>
          <cell r="D595" t="str">
            <v>رشا</v>
          </cell>
          <cell r="E595" t="str">
            <v>الثالثة</v>
          </cell>
        </row>
        <row r="596">
          <cell r="A596">
            <v>521385</v>
          </cell>
          <cell r="B596" t="str">
            <v>اصيل الرفاعي</v>
          </cell>
          <cell r="C596" t="str">
            <v>موفق</v>
          </cell>
          <cell r="D596" t="str">
            <v>ميسم</v>
          </cell>
          <cell r="E596" t="str">
            <v>الرابعة</v>
          </cell>
          <cell r="J596" t="str">
            <v>مستنفذ</v>
          </cell>
        </row>
        <row r="597">
          <cell r="A597">
            <v>521398</v>
          </cell>
          <cell r="B597" t="str">
            <v xml:space="preserve">ريماز نصار </v>
          </cell>
          <cell r="C597" t="str">
            <v>محمد</v>
          </cell>
          <cell r="D597" t="str">
            <v>مريم</v>
          </cell>
          <cell r="E597" t="str">
            <v>الثالثة</v>
          </cell>
        </row>
        <row r="598">
          <cell r="A598">
            <v>521400</v>
          </cell>
          <cell r="B598" t="str">
            <v>سمر التقي</v>
          </cell>
          <cell r="C598" t="str">
            <v>سلمان</v>
          </cell>
          <cell r="D598" t="str">
            <v>نهاد</v>
          </cell>
          <cell r="E598" t="str">
            <v>الرابعة</v>
          </cell>
        </row>
        <row r="599">
          <cell r="A599">
            <v>521402</v>
          </cell>
          <cell r="B599" t="str">
            <v>شيرين الجيرودي</v>
          </cell>
          <cell r="C599" t="str">
            <v>محمد احسان</v>
          </cell>
          <cell r="D599" t="str">
            <v>سمر</v>
          </cell>
          <cell r="E599" t="str">
            <v>الرابعة</v>
          </cell>
        </row>
        <row r="600">
          <cell r="A600">
            <v>521435</v>
          </cell>
          <cell r="B600" t="str">
            <v>ابتسام صقر</v>
          </cell>
          <cell r="C600" t="str">
            <v>هيثم</v>
          </cell>
          <cell r="D600" t="str">
            <v>حفيظه</v>
          </cell>
          <cell r="E600" t="str">
            <v>الرابعة حديث</v>
          </cell>
          <cell r="F600">
            <v>303</v>
          </cell>
          <cell r="G600">
            <v>403</v>
          </cell>
          <cell r="H600">
            <v>103</v>
          </cell>
          <cell r="I600">
            <v>207</v>
          </cell>
          <cell r="J600" t="str">
            <v>م</v>
          </cell>
        </row>
        <row r="601">
          <cell r="A601">
            <v>521438</v>
          </cell>
          <cell r="B601" t="str">
            <v>احلام فياض</v>
          </cell>
          <cell r="C601" t="str">
            <v>عقيد</v>
          </cell>
          <cell r="D601" t="str">
            <v>هلاله</v>
          </cell>
          <cell r="E601" t="str">
            <v>الثالثة</v>
          </cell>
        </row>
        <row r="602">
          <cell r="A602">
            <v>521443</v>
          </cell>
          <cell r="B602" t="str">
            <v>اريام العبد الله</v>
          </cell>
          <cell r="C602" t="str">
            <v>عباس</v>
          </cell>
          <cell r="D602" t="str">
            <v>جميله</v>
          </cell>
          <cell r="E602" t="str">
            <v>الثانية</v>
          </cell>
        </row>
        <row r="603">
          <cell r="A603">
            <v>521448</v>
          </cell>
          <cell r="B603" t="str">
            <v>اسراء ابوالتسعات</v>
          </cell>
          <cell r="C603" t="str">
            <v>محمد</v>
          </cell>
          <cell r="D603" t="str">
            <v>حسنا</v>
          </cell>
          <cell r="E603" t="str">
            <v>الرابعة</v>
          </cell>
        </row>
        <row r="604">
          <cell r="A604">
            <v>521449</v>
          </cell>
          <cell r="B604" t="str">
            <v>اسراء ازدحمد</v>
          </cell>
          <cell r="C604" t="str">
            <v>محمد</v>
          </cell>
          <cell r="D604" t="str">
            <v>لميس</v>
          </cell>
          <cell r="E604" t="str">
            <v>الثانية</v>
          </cell>
        </row>
        <row r="605">
          <cell r="A605">
            <v>521452</v>
          </cell>
          <cell r="B605" t="str">
            <v>اسراء الكيلاني</v>
          </cell>
          <cell r="C605" t="str">
            <v>حسين</v>
          </cell>
          <cell r="D605" t="str">
            <v>فاطمه</v>
          </cell>
          <cell r="E605" t="str">
            <v>الثالثة</v>
          </cell>
        </row>
        <row r="606">
          <cell r="A606">
            <v>521454</v>
          </cell>
          <cell r="B606" t="str">
            <v>اسراء حامد</v>
          </cell>
          <cell r="C606" t="str">
            <v>منيب</v>
          </cell>
          <cell r="D606" t="str">
            <v>سهام</v>
          </cell>
          <cell r="E606" t="str">
            <v>الثانية</v>
          </cell>
          <cell r="J606" t="str">
            <v>مستنفذ</v>
          </cell>
        </row>
        <row r="607">
          <cell r="A607">
            <v>521459</v>
          </cell>
          <cell r="B607" t="str">
            <v>اسراء شحاده</v>
          </cell>
          <cell r="C607" t="str">
            <v>فيصل</v>
          </cell>
          <cell r="D607" t="str">
            <v>جميلة</v>
          </cell>
          <cell r="E607" t="str">
            <v>الرابعة</v>
          </cell>
        </row>
        <row r="608">
          <cell r="A608">
            <v>521460</v>
          </cell>
          <cell r="B608" t="str">
            <v>اسراء محمد</v>
          </cell>
          <cell r="C608" t="str">
            <v>هيثم</v>
          </cell>
          <cell r="D608" t="str">
            <v>ميساء</v>
          </cell>
          <cell r="E608" t="str">
            <v>الرابعة</v>
          </cell>
          <cell r="J608" t="str">
            <v>مستنفذ</v>
          </cell>
        </row>
        <row r="609">
          <cell r="A609">
            <v>521461</v>
          </cell>
          <cell r="B609" t="str">
            <v>اسراء هلال</v>
          </cell>
          <cell r="C609" t="str">
            <v>خالد</v>
          </cell>
          <cell r="D609" t="str">
            <v>ميساء</v>
          </cell>
          <cell r="E609" t="str">
            <v>الثالثة</v>
          </cell>
        </row>
        <row r="610">
          <cell r="A610">
            <v>521470</v>
          </cell>
          <cell r="B610" t="str">
            <v>اسماء أسعد</v>
          </cell>
          <cell r="C610" t="str">
            <v>محمد</v>
          </cell>
          <cell r="D610" t="str">
            <v>عائشة</v>
          </cell>
          <cell r="E610" t="str">
            <v>الرابعة</v>
          </cell>
        </row>
        <row r="611">
          <cell r="A611">
            <v>521479</v>
          </cell>
          <cell r="B611" t="str">
            <v>اسيا اسماعيل</v>
          </cell>
          <cell r="C611" t="str">
            <v>اسماعيل</v>
          </cell>
          <cell r="D611" t="str">
            <v>ريما</v>
          </cell>
          <cell r="E611" t="str">
            <v>الرابعة</v>
          </cell>
        </row>
        <row r="612">
          <cell r="A612">
            <v>521487</v>
          </cell>
          <cell r="B612" t="str">
            <v>الاء الحموي</v>
          </cell>
          <cell r="C612" t="str">
            <v>رفيق</v>
          </cell>
          <cell r="D612" t="str">
            <v>هبه</v>
          </cell>
          <cell r="E612" t="str">
            <v>الرابعة حديث</v>
          </cell>
          <cell r="F612">
            <v>507</v>
          </cell>
          <cell r="G612">
            <v>409</v>
          </cell>
          <cell r="J612" t="str">
            <v>م</v>
          </cell>
        </row>
        <row r="613">
          <cell r="A613">
            <v>521491</v>
          </cell>
          <cell r="B613" t="str">
            <v>الاء الزعبي</v>
          </cell>
          <cell r="C613" t="str">
            <v>عبد الحميد</v>
          </cell>
          <cell r="D613" t="str">
            <v>اصلاح</v>
          </cell>
          <cell r="E613" t="str">
            <v>الرابعة</v>
          </cell>
        </row>
        <row r="614">
          <cell r="A614">
            <v>521492</v>
          </cell>
          <cell r="B614" t="str">
            <v>الاء العساف</v>
          </cell>
          <cell r="C614" t="str">
            <v>ماجد</v>
          </cell>
          <cell r="D614" t="str">
            <v>ندى</v>
          </cell>
          <cell r="E614" t="str">
            <v>الرابعة</v>
          </cell>
        </row>
        <row r="615">
          <cell r="A615">
            <v>521497</v>
          </cell>
          <cell r="B615" t="str">
            <v>الاء الكردي</v>
          </cell>
          <cell r="C615" t="str">
            <v>محمدسمير</v>
          </cell>
          <cell r="D615" t="str">
            <v>هنا</v>
          </cell>
          <cell r="E615" t="str">
            <v>الثالثة</v>
          </cell>
        </row>
        <row r="616">
          <cell r="A616">
            <v>521499</v>
          </cell>
          <cell r="B616" t="str">
            <v>الاء المظلوم</v>
          </cell>
          <cell r="C616" t="str">
            <v>عبد الوهاب</v>
          </cell>
          <cell r="D616" t="str">
            <v>غاده</v>
          </cell>
          <cell r="E616" t="str">
            <v>الثالثة</v>
          </cell>
          <cell r="J616" t="str">
            <v>مستنفذ فصل اول 2024-2025</v>
          </cell>
        </row>
        <row r="617">
          <cell r="A617">
            <v>521509</v>
          </cell>
          <cell r="B617" t="str">
            <v>الاء داوود</v>
          </cell>
          <cell r="C617" t="str">
            <v xml:space="preserve">حسام </v>
          </cell>
          <cell r="D617" t="str">
            <v>تغاريد</v>
          </cell>
          <cell r="E617" t="str">
            <v>الرابعة</v>
          </cell>
        </row>
        <row r="618">
          <cell r="A618">
            <v>521517</v>
          </cell>
          <cell r="B618" t="str">
            <v>الاء عباس</v>
          </cell>
          <cell r="C618" t="str">
            <v>تيسير</v>
          </cell>
          <cell r="D618" t="str">
            <v>سمراء</v>
          </cell>
          <cell r="E618" t="str">
            <v>الثالثة</v>
          </cell>
        </row>
        <row r="619">
          <cell r="A619">
            <v>521518</v>
          </cell>
          <cell r="B619" t="str">
            <v>الاء عرابي</v>
          </cell>
          <cell r="C619" t="str">
            <v xml:space="preserve">محمد </v>
          </cell>
          <cell r="D619" t="str">
            <v>عليه</v>
          </cell>
          <cell r="E619" t="str">
            <v>الثالثة</v>
          </cell>
        </row>
        <row r="620">
          <cell r="A620">
            <v>521521</v>
          </cell>
          <cell r="B620" t="str">
            <v>الاء نوري السالم</v>
          </cell>
          <cell r="C620" t="str">
            <v>خالد</v>
          </cell>
          <cell r="D620" t="str">
            <v>عليه</v>
          </cell>
          <cell r="E620" t="str">
            <v>الرابعة</v>
          </cell>
          <cell r="J620" t="str">
            <v>مستنفذ فصل اول 2024-2025</v>
          </cell>
        </row>
        <row r="621">
          <cell r="A621">
            <v>521526</v>
          </cell>
          <cell r="B621" t="str">
            <v>الهام حسن</v>
          </cell>
          <cell r="C621" t="str">
            <v>خالد</v>
          </cell>
          <cell r="D621" t="str">
            <v>خديجة</v>
          </cell>
          <cell r="E621" t="str">
            <v>الرابعة</v>
          </cell>
        </row>
        <row r="622">
          <cell r="A622">
            <v>521537</v>
          </cell>
          <cell r="B622" t="str">
            <v>اماني حسن</v>
          </cell>
          <cell r="C622" t="str">
            <v>خالد</v>
          </cell>
          <cell r="D622" t="str">
            <v>نايفة</v>
          </cell>
          <cell r="E622" t="str">
            <v>الرابعة</v>
          </cell>
        </row>
        <row r="623">
          <cell r="A623">
            <v>521551</v>
          </cell>
          <cell r="B623" t="str">
            <v>امل ادهم</v>
          </cell>
          <cell r="C623" t="str">
            <v>محمد</v>
          </cell>
          <cell r="D623" t="str">
            <v>منى</v>
          </cell>
          <cell r="E623" t="str">
            <v>الثالثة</v>
          </cell>
        </row>
        <row r="624">
          <cell r="A624">
            <v>521567</v>
          </cell>
          <cell r="B624" t="str">
            <v>انتصار القصيري</v>
          </cell>
          <cell r="C624" t="str">
            <v>حسين</v>
          </cell>
          <cell r="D624" t="str">
            <v>فاطمة</v>
          </cell>
          <cell r="E624" t="str">
            <v>الرابعة</v>
          </cell>
        </row>
        <row r="625">
          <cell r="A625">
            <v>521568</v>
          </cell>
          <cell r="B625" t="str">
            <v>انتصار درويش</v>
          </cell>
          <cell r="C625" t="str">
            <v>عبدالحكيم</v>
          </cell>
          <cell r="D625" t="str">
            <v>جميله</v>
          </cell>
          <cell r="E625" t="str">
            <v>الرابعة</v>
          </cell>
        </row>
        <row r="626">
          <cell r="A626">
            <v>521583</v>
          </cell>
          <cell r="B626" t="str">
            <v>ايه اسماعيل</v>
          </cell>
          <cell r="C626" t="str">
            <v>احمد</v>
          </cell>
          <cell r="D626" t="str">
            <v>سوزان</v>
          </cell>
          <cell r="E626" t="str">
            <v>الثالثة</v>
          </cell>
        </row>
        <row r="627">
          <cell r="A627">
            <v>521588</v>
          </cell>
          <cell r="B627" t="str">
            <v>اية الكردي</v>
          </cell>
          <cell r="C627" t="str">
            <v>عز الدين</v>
          </cell>
          <cell r="D627" t="str">
            <v>ايناس</v>
          </cell>
          <cell r="E627" t="str">
            <v>الرابعة حديث</v>
          </cell>
          <cell r="F627">
            <v>507</v>
          </cell>
          <cell r="G627">
            <v>509</v>
          </cell>
          <cell r="H627">
            <v>108</v>
          </cell>
          <cell r="J627" t="str">
            <v>م</v>
          </cell>
        </row>
        <row r="628">
          <cell r="A628">
            <v>521596</v>
          </cell>
          <cell r="B628" t="str">
            <v>ايلاف عبد</v>
          </cell>
          <cell r="C628" t="str">
            <v xml:space="preserve"> غازي</v>
          </cell>
          <cell r="D628" t="str">
            <v>خوله</v>
          </cell>
          <cell r="E628" t="str">
            <v>الرابعة</v>
          </cell>
        </row>
        <row r="629">
          <cell r="A629">
            <v>521598</v>
          </cell>
          <cell r="B629" t="str">
            <v>ايمان  نجيب</v>
          </cell>
          <cell r="C629" t="str">
            <v>عبد الهادي</v>
          </cell>
          <cell r="D629" t="str">
            <v>ثناء</v>
          </cell>
          <cell r="E629" t="str">
            <v>الرابعة</v>
          </cell>
        </row>
        <row r="630">
          <cell r="A630">
            <v>521606</v>
          </cell>
          <cell r="B630" t="str">
            <v>ايمان الزرير</v>
          </cell>
          <cell r="C630" t="str">
            <v>سالم</v>
          </cell>
          <cell r="D630" t="str">
            <v>عايشه</v>
          </cell>
          <cell r="E630" t="str">
            <v>الثالثة</v>
          </cell>
        </row>
        <row r="631">
          <cell r="A631">
            <v>521609</v>
          </cell>
          <cell r="B631" t="str">
            <v>ايمان خضرو</v>
          </cell>
          <cell r="C631" t="str">
            <v>حسن</v>
          </cell>
          <cell r="D631" t="str">
            <v>سوسن</v>
          </cell>
          <cell r="E631" t="str">
            <v>الرابعة</v>
          </cell>
        </row>
        <row r="632">
          <cell r="A632">
            <v>521611</v>
          </cell>
          <cell r="B632" t="str">
            <v>ايمان غنام</v>
          </cell>
          <cell r="C632" t="str">
            <v>عبدالرزاق</v>
          </cell>
          <cell r="D632" t="str">
            <v>هيام</v>
          </cell>
          <cell r="E632" t="str">
            <v>الرابعة حديث</v>
          </cell>
          <cell r="F632">
            <v>506</v>
          </cell>
          <cell r="G632">
            <v>507</v>
          </cell>
          <cell r="H632">
            <v>509</v>
          </cell>
          <cell r="I632">
            <v>606</v>
          </cell>
          <cell r="J632" t="str">
            <v>م</v>
          </cell>
        </row>
        <row r="633">
          <cell r="A633">
            <v>521612</v>
          </cell>
          <cell r="B633" t="str">
            <v>ايمان قرقورا</v>
          </cell>
          <cell r="C633" t="str">
            <v>عمر</v>
          </cell>
          <cell r="D633" t="str">
            <v>فاطمة</v>
          </cell>
          <cell r="E633" t="str">
            <v>الرابعة</v>
          </cell>
        </row>
        <row r="634">
          <cell r="A634">
            <v>521613</v>
          </cell>
          <cell r="B634" t="str">
            <v>ايناس ابو نصار</v>
          </cell>
          <cell r="C634" t="str">
            <v>نصار</v>
          </cell>
          <cell r="D634" t="str">
            <v>بهجة</v>
          </cell>
          <cell r="E634" t="str">
            <v>الرابعة</v>
          </cell>
        </row>
        <row r="635">
          <cell r="A635">
            <v>521620</v>
          </cell>
          <cell r="B635" t="str">
            <v>ايه سلوم</v>
          </cell>
          <cell r="C635" t="str">
            <v>مأمون</v>
          </cell>
          <cell r="D635" t="str">
            <v>انعام</v>
          </cell>
          <cell r="E635" t="str">
            <v>الرابعة</v>
          </cell>
          <cell r="J635" t="str">
            <v>مستنفذ</v>
          </cell>
        </row>
        <row r="636">
          <cell r="A636">
            <v>521630</v>
          </cell>
          <cell r="B636" t="str">
            <v>بتول حوريه</v>
          </cell>
          <cell r="C636" t="str">
            <v>محمد باسم</v>
          </cell>
          <cell r="D636" t="str">
            <v>سناء</v>
          </cell>
          <cell r="E636" t="str">
            <v>الرابعة</v>
          </cell>
        </row>
        <row r="637">
          <cell r="A637">
            <v>521634</v>
          </cell>
          <cell r="B637" t="str">
            <v>بتول عاصي</v>
          </cell>
          <cell r="C637" t="str">
            <v>حكمت</v>
          </cell>
          <cell r="D637" t="str">
            <v>صباح</v>
          </cell>
          <cell r="E637" t="str">
            <v>الرابعة</v>
          </cell>
        </row>
        <row r="638">
          <cell r="A638">
            <v>521637</v>
          </cell>
          <cell r="B638" t="str">
            <v>بتول محيسن</v>
          </cell>
          <cell r="C638" t="str">
            <v>وليد</v>
          </cell>
          <cell r="D638" t="str">
            <v>ناديا</v>
          </cell>
          <cell r="E638" t="str">
            <v>الرابعة</v>
          </cell>
        </row>
        <row r="639">
          <cell r="A639">
            <v>521640</v>
          </cell>
          <cell r="B639" t="str">
            <v>بدور باره</v>
          </cell>
          <cell r="C639" t="str">
            <v>هيثم</v>
          </cell>
          <cell r="D639" t="str">
            <v>ناديا</v>
          </cell>
          <cell r="E639" t="str">
            <v>الثالثة</v>
          </cell>
        </row>
        <row r="640">
          <cell r="A640">
            <v>521644</v>
          </cell>
          <cell r="B640" t="str">
            <v>براءة معطي</v>
          </cell>
          <cell r="C640" t="str">
            <v>محمد سمير</v>
          </cell>
          <cell r="D640" t="str">
            <v>اماني</v>
          </cell>
          <cell r="E640" t="str">
            <v>الثانية</v>
          </cell>
          <cell r="J640" t="str">
            <v>مستنفذ</v>
          </cell>
        </row>
        <row r="641">
          <cell r="A641">
            <v>521662</v>
          </cell>
          <cell r="B641" t="str">
            <v>بوران آبي</v>
          </cell>
          <cell r="C641" t="str">
            <v>محمد</v>
          </cell>
          <cell r="D641" t="str">
            <v>زينب</v>
          </cell>
          <cell r="E641" t="str">
            <v>الثانية</v>
          </cell>
        </row>
        <row r="642">
          <cell r="A642">
            <v>521664</v>
          </cell>
          <cell r="B642" t="str">
            <v>بيان الزايد</v>
          </cell>
          <cell r="C642" t="str">
            <v>محمدرشاد</v>
          </cell>
          <cell r="D642" t="str">
            <v>سلمى</v>
          </cell>
          <cell r="E642" t="str">
            <v>الثالثة</v>
          </cell>
        </row>
        <row r="643">
          <cell r="A643">
            <v>521667</v>
          </cell>
          <cell r="B643" t="str">
            <v>بيان الكسم</v>
          </cell>
          <cell r="C643" t="str">
            <v>أديب</v>
          </cell>
          <cell r="D643" t="str">
            <v>غرام</v>
          </cell>
          <cell r="E643" t="str">
            <v>الرابعة</v>
          </cell>
          <cell r="J643" t="str">
            <v>مستنفذ</v>
          </cell>
        </row>
        <row r="644">
          <cell r="A644">
            <v>521671</v>
          </cell>
          <cell r="B644" t="str">
            <v>بيداء السحلي</v>
          </cell>
          <cell r="C644" t="str">
            <v>محمد</v>
          </cell>
          <cell r="D644" t="str">
            <v>اميرة</v>
          </cell>
          <cell r="E644" t="str">
            <v>الثالثة</v>
          </cell>
          <cell r="J644" t="str">
            <v>مستنفذ</v>
          </cell>
        </row>
        <row r="645">
          <cell r="A645">
            <v>521672</v>
          </cell>
          <cell r="B645" t="str">
            <v>تاج الجبان</v>
          </cell>
          <cell r="C645" t="str">
            <v>محمد</v>
          </cell>
          <cell r="D645" t="str">
            <v>سيما</v>
          </cell>
          <cell r="E645" t="str">
            <v>الثالثة</v>
          </cell>
          <cell r="J645" t="str">
            <v>مستنفذ</v>
          </cell>
        </row>
        <row r="646">
          <cell r="A646">
            <v>521674</v>
          </cell>
          <cell r="B646" t="str">
            <v>تالا شريف</v>
          </cell>
          <cell r="C646" t="str">
            <v>شريف</v>
          </cell>
          <cell r="D646" t="str">
            <v>منال</v>
          </cell>
          <cell r="E646" t="str">
            <v>الرابعة</v>
          </cell>
        </row>
        <row r="647">
          <cell r="A647">
            <v>521675</v>
          </cell>
          <cell r="B647" t="str">
            <v>تركيه سكاف</v>
          </cell>
          <cell r="C647" t="str">
            <v>محمد</v>
          </cell>
          <cell r="D647" t="str">
            <v>حمده</v>
          </cell>
          <cell r="E647" t="str">
            <v>الثانية</v>
          </cell>
          <cell r="J647" t="str">
            <v>مستنفذ</v>
          </cell>
        </row>
        <row r="648">
          <cell r="A648">
            <v>521679</v>
          </cell>
          <cell r="B648" t="str">
            <v>تسنيم سعيد</v>
          </cell>
          <cell r="C648" t="str">
            <v>محمد</v>
          </cell>
          <cell r="D648" t="str">
            <v>سوسن</v>
          </cell>
          <cell r="E648" t="str">
            <v>الثالثة</v>
          </cell>
        </row>
        <row r="649">
          <cell r="A649">
            <v>521682</v>
          </cell>
          <cell r="B649" t="str">
            <v>تسنيم محمود</v>
          </cell>
          <cell r="C649" t="str">
            <v>امين</v>
          </cell>
          <cell r="D649" t="str">
            <v>حنان</v>
          </cell>
          <cell r="E649" t="str">
            <v>الرابعة</v>
          </cell>
        </row>
        <row r="650">
          <cell r="A650">
            <v>521684</v>
          </cell>
          <cell r="B650" t="str">
            <v>تغريد العريضي</v>
          </cell>
          <cell r="C650" t="str">
            <v>فريد</v>
          </cell>
          <cell r="D650" t="str">
            <v>ذهبية</v>
          </cell>
          <cell r="E650" t="str">
            <v>الرابعة</v>
          </cell>
          <cell r="J650" t="str">
            <v>مستنفذ فصل اول 2024-2025</v>
          </cell>
        </row>
        <row r="651">
          <cell r="A651">
            <v>521699</v>
          </cell>
          <cell r="B651" t="str">
            <v>ثريا الاسطه</v>
          </cell>
          <cell r="C651" t="str">
            <v>محمد نديم</v>
          </cell>
          <cell r="D651" t="str">
            <v>صفاء</v>
          </cell>
          <cell r="E651" t="str">
            <v>الرابعة</v>
          </cell>
        </row>
        <row r="652">
          <cell r="A652">
            <v>521703</v>
          </cell>
          <cell r="B652" t="str">
            <v>ثناء الشنان</v>
          </cell>
          <cell r="C652" t="str">
            <v>عبدالله</v>
          </cell>
          <cell r="D652" t="str">
            <v>يسرى</v>
          </cell>
          <cell r="E652" t="str">
            <v>الرابعة</v>
          </cell>
          <cell r="J652" t="str">
            <v>مستنفذ</v>
          </cell>
        </row>
        <row r="653">
          <cell r="A653">
            <v>521706</v>
          </cell>
          <cell r="B653" t="str">
            <v>جمانه احمد</v>
          </cell>
          <cell r="C653" t="str">
            <v>احمد</v>
          </cell>
          <cell r="D653" t="str">
            <v>مريم</v>
          </cell>
          <cell r="E653" t="str">
            <v>الرابعة</v>
          </cell>
        </row>
        <row r="654">
          <cell r="A654">
            <v>521710</v>
          </cell>
          <cell r="B654" t="str">
            <v>جودي شويكاني</v>
          </cell>
          <cell r="C654" t="str">
            <v>مهند</v>
          </cell>
          <cell r="E654" t="str">
            <v>الثالثة</v>
          </cell>
        </row>
        <row r="655">
          <cell r="A655">
            <v>521729</v>
          </cell>
          <cell r="B655" t="str">
            <v>حفصه الشعبي</v>
          </cell>
          <cell r="C655" t="str">
            <v>عطاالله</v>
          </cell>
          <cell r="D655" t="str">
            <v>يسرى</v>
          </cell>
          <cell r="E655" t="str">
            <v>الرابعة</v>
          </cell>
          <cell r="J655" t="str">
            <v>مستنفذ فصل اول 2024-2025</v>
          </cell>
        </row>
        <row r="656">
          <cell r="A656">
            <v>521733</v>
          </cell>
          <cell r="B656" t="str">
            <v>حميده هلال</v>
          </cell>
          <cell r="C656" t="str">
            <v>قاسم</v>
          </cell>
          <cell r="D656" t="str">
            <v>زينب</v>
          </cell>
          <cell r="E656" t="str">
            <v>الثالثة</v>
          </cell>
        </row>
        <row r="657">
          <cell r="A657">
            <v>521734</v>
          </cell>
          <cell r="B657" t="str">
            <v>حنان أبو حامد</v>
          </cell>
          <cell r="C657" t="str">
            <v>عمر</v>
          </cell>
          <cell r="E657" t="str">
            <v>الثالثة</v>
          </cell>
        </row>
        <row r="658">
          <cell r="A658">
            <v>521737</v>
          </cell>
          <cell r="B658" t="str">
            <v>حنان البوش</v>
          </cell>
          <cell r="C658" t="str">
            <v>صالح</v>
          </cell>
          <cell r="D658" t="str">
            <v>سارة</v>
          </cell>
          <cell r="E658" t="str">
            <v>الرابعة حديث</v>
          </cell>
          <cell r="F658">
            <v>303</v>
          </cell>
          <cell r="G658">
            <v>403</v>
          </cell>
          <cell r="H658">
            <v>103</v>
          </cell>
          <cell r="I658">
            <v>207</v>
          </cell>
          <cell r="J658" t="str">
            <v>م</v>
          </cell>
        </row>
        <row r="659">
          <cell r="A659">
            <v>521739</v>
          </cell>
          <cell r="B659" t="str">
            <v>حنان العلي</v>
          </cell>
          <cell r="C659" t="str">
            <v>محسن</v>
          </cell>
          <cell r="D659" t="str">
            <v>وزيرة</v>
          </cell>
          <cell r="E659" t="str">
            <v>الثانية</v>
          </cell>
          <cell r="J659" t="str">
            <v>مستنفذ</v>
          </cell>
        </row>
        <row r="660">
          <cell r="A660">
            <v>521756</v>
          </cell>
          <cell r="B660" t="str">
            <v>خلود بدور</v>
          </cell>
          <cell r="C660" t="str">
            <v>جودت</v>
          </cell>
          <cell r="D660" t="str">
            <v>نوفا</v>
          </cell>
          <cell r="E660" t="str">
            <v>الرابعة</v>
          </cell>
        </row>
        <row r="661">
          <cell r="A661">
            <v>521760</v>
          </cell>
          <cell r="B661" t="str">
            <v>خلود سميسم</v>
          </cell>
          <cell r="C661" t="str">
            <v>محمود</v>
          </cell>
          <cell r="D661" t="str">
            <v>سعاد</v>
          </cell>
          <cell r="E661" t="str">
            <v>الثالثة</v>
          </cell>
        </row>
        <row r="662">
          <cell r="A662">
            <v>521761</v>
          </cell>
          <cell r="B662" t="str">
            <v>خلود عامر</v>
          </cell>
          <cell r="C662" t="str">
            <v>عقاب</v>
          </cell>
          <cell r="D662" t="str">
            <v>سناء</v>
          </cell>
          <cell r="E662" t="str">
            <v>الرابعة</v>
          </cell>
        </row>
        <row r="663">
          <cell r="A663">
            <v>521762</v>
          </cell>
          <cell r="B663" t="str">
            <v>خلود عبداللطيف</v>
          </cell>
          <cell r="C663" t="str">
            <v>بهجت</v>
          </cell>
          <cell r="D663" t="str">
            <v>شهيرة</v>
          </cell>
          <cell r="E663" t="str">
            <v>الرابعة</v>
          </cell>
        </row>
        <row r="664">
          <cell r="A664">
            <v>521763</v>
          </cell>
          <cell r="B664" t="str">
            <v>خلود غبره</v>
          </cell>
          <cell r="C664" t="str">
            <v>اديب</v>
          </cell>
          <cell r="D664" t="str">
            <v>رضيه</v>
          </cell>
          <cell r="E664" t="str">
            <v>الرابعة</v>
          </cell>
        </row>
        <row r="665">
          <cell r="A665">
            <v>521771</v>
          </cell>
          <cell r="B665" t="str">
            <v>دارين معروف</v>
          </cell>
          <cell r="C665" t="str">
            <v>فاروق</v>
          </cell>
          <cell r="D665" t="str">
            <v>غصنه</v>
          </cell>
          <cell r="E665" t="str">
            <v>الرابعة</v>
          </cell>
          <cell r="J665" t="str">
            <v>مستنفذ فصل اول 2024-2025</v>
          </cell>
        </row>
        <row r="666">
          <cell r="A666">
            <v>521772</v>
          </cell>
          <cell r="B666" t="str">
            <v>داليا رضوان</v>
          </cell>
          <cell r="C666" t="str">
            <v xml:space="preserve">عارف </v>
          </cell>
          <cell r="E666" t="str">
            <v>الثالثة</v>
          </cell>
        </row>
        <row r="667">
          <cell r="A667">
            <v>521774</v>
          </cell>
          <cell r="B667" t="str">
            <v>داليا مسلم</v>
          </cell>
          <cell r="C667" t="str">
            <v>ابراهيم</v>
          </cell>
          <cell r="D667" t="str">
            <v>يمنى</v>
          </cell>
          <cell r="E667" t="str">
            <v>الرابعة</v>
          </cell>
          <cell r="J667" t="str">
            <v>مستنفذ فصل اول 2024-2025</v>
          </cell>
        </row>
        <row r="668">
          <cell r="A668">
            <v>521779</v>
          </cell>
          <cell r="B668" t="str">
            <v>دانه أبوعبده</v>
          </cell>
          <cell r="C668" t="str">
            <v>خالد</v>
          </cell>
          <cell r="D668" t="str">
            <v>ماجده</v>
          </cell>
          <cell r="E668" t="str">
            <v>الثالثة</v>
          </cell>
        </row>
        <row r="669">
          <cell r="A669">
            <v>521786</v>
          </cell>
          <cell r="B669" t="str">
            <v>دانيه بطحيش</v>
          </cell>
          <cell r="C669" t="str">
            <v>صبحي</v>
          </cell>
          <cell r="D669" t="str">
            <v>وفاء</v>
          </cell>
          <cell r="E669" t="str">
            <v>الثالثة</v>
          </cell>
        </row>
        <row r="670">
          <cell r="A670">
            <v>521788</v>
          </cell>
          <cell r="B670" t="str">
            <v>دعاء البحصه لي</v>
          </cell>
          <cell r="C670" t="str">
            <v>سمير</v>
          </cell>
          <cell r="D670" t="str">
            <v>رغداء</v>
          </cell>
          <cell r="E670" t="str">
            <v>الرابعة</v>
          </cell>
        </row>
        <row r="671">
          <cell r="A671">
            <v>521789</v>
          </cell>
          <cell r="B671" t="str">
            <v>دعاء الحمصي</v>
          </cell>
          <cell r="C671" t="str">
            <v>محمد حسن</v>
          </cell>
          <cell r="D671" t="str">
            <v>ايمان</v>
          </cell>
          <cell r="E671" t="str">
            <v>الرابعة حديث</v>
          </cell>
          <cell r="F671">
            <v>507</v>
          </cell>
          <cell r="G671">
            <v>609</v>
          </cell>
          <cell r="H671">
            <v>303</v>
          </cell>
          <cell r="I671">
            <v>207</v>
          </cell>
          <cell r="J671" t="str">
            <v>م</v>
          </cell>
        </row>
        <row r="672">
          <cell r="A672">
            <v>521795</v>
          </cell>
          <cell r="B672" t="str">
            <v>دعاء قبلان</v>
          </cell>
          <cell r="C672" t="str">
            <v>محمود</v>
          </cell>
          <cell r="E672" t="str">
            <v>الثالثة</v>
          </cell>
          <cell r="J672" t="str">
            <v>مستنفذ فصل اول 2024-2025</v>
          </cell>
        </row>
        <row r="673">
          <cell r="A673">
            <v>521801</v>
          </cell>
          <cell r="B673" t="str">
            <v>ديالا شرف الدين</v>
          </cell>
          <cell r="C673" t="str">
            <v>شوقي</v>
          </cell>
          <cell r="D673" t="str">
            <v>سهام</v>
          </cell>
          <cell r="E673" t="str">
            <v>الرابعة</v>
          </cell>
        </row>
        <row r="674">
          <cell r="A674">
            <v>521805</v>
          </cell>
          <cell r="B674" t="str">
            <v>ديما باكير</v>
          </cell>
          <cell r="C674" t="str">
            <v>خير الدين</v>
          </cell>
          <cell r="D674" t="str">
            <v>عدلة</v>
          </cell>
          <cell r="E674" t="str">
            <v>الرابعة</v>
          </cell>
        </row>
        <row r="675">
          <cell r="A675">
            <v>521811</v>
          </cell>
          <cell r="B675" t="str">
            <v>دينا الحموي</v>
          </cell>
          <cell r="C675" t="str">
            <v>حامد</v>
          </cell>
          <cell r="D675" t="str">
            <v>امل</v>
          </cell>
          <cell r="E675" t="str">
            <v>الرابعة</v>
          </cell>
        </row>
        <row r="676">
          <cell r="A676">
            <v>521828</v>
          </cell>
          <cell r="B676" t="str">
            <v>راما المدلل</v>
          </cell>
          <cell r="C676" t="str">
            <v>محمدعامر</v>
          </cell>
          <cell r="D676" t="str">
            <v>مرام</v>
          </cell>
          <cell r="E676" t="str">
            <v>الرابعة</v>
          </cell>
        </row>
        <row r="677">
          <cell r="A677">
            <v>521829</v>
          </cell>
          <cell r="B677" t="str">
            <v>راما المرعي</v>
          </cell>
          <cell r="C677" t="str">
            <v>أسامة</v>
          </cell>
          <cell r="D677" t="str">
            <v>حنان</v>
          </cell>
          <cell r="E677" t="str">
            <v>الرابعة</v>
          </cell>
          <cell r="J677" t="str">
            <v>مستنفذ فصل اول 2024-2025</v>
          </cell>
        </row>
        <row r="678">
          <cell r="A678">
            <v>521832</v>
          </cell>
          <cell r="B678" t="str">
            <v>راما برغوث</v>
          </cell>
          <cell r="C678" t="str">
            <v>محمود</v>
          </cell>
          <cell r="D678" t="str">
            <v>ناديا</v>
          </cell>
          <cell r="E678" t="str">
            <v>الرابعة</v>
          </cell>
        </row>
        <row r="679">
          <cell r="A679">
            <v>521833</v>
          </cell>
          <cell r="B679" t="str">
            <v>راما درويش</v>
          </cell>
          <cell r="C679" t="str">
            <v>زهير</v>
          </cell>
          <cell r="E679" t="str">
            <v>الثالثة</v>
          </cell>
          <cell r="J679" t="str">
            <v>مستنفذ فصل اول 2024-2025</v>
          </cell>
        </row>
        <row r="680">
          <cell r="A680">
            <v>521840</v>
          </cell>
          <cell r="B680" t="str">
            <v>راما صفدي</v>
          </cell>
          <cell r="C680" t="str">
            <v>زهير</v>
          </cell>
          <cell r="D680" t="str">
            <v>رنا</v>
          </cell>
          <cell r="E680" t="str">
            <v>الثالثة</v>
          </cell>
          <cell r="J680" t="str">
            <v>مستنفذ</v>
          </cell>
        </row>
        <row r="681">
          <cell r="A681">
            <v>521841</v>
          </cell>
          <cell r="B681" t="str">
            <v>راما صقر</v>
          </cell>
          <cell r="C681" t="str">
            <v>قاسم</v>
          </cell>
          <cell r="D681" t="str">
            <v>سامية</v>
          </cell>
          <cell r="E681" t="str">
            <v>الرابعة</v>
          </cell>
        </row>
        <row r="682">
          <cell r="A682">
            <v>521843</v>
          </cell>
          <cell r="B682" t="str">
            <v>راما عثمان</v>
          </cell>
          <cell r="C682" t="str">
            <v>عدنان</v>
          </cell>
          <cell r="D682" t="str">
            <v>ريم</v>
          </cell>
          <cell r="E682" t="str">
            <v>الرابعة</v>
          </cell>
        </row>
        <row r="683">
          <cell r="A683">
            <v>521861</v>
          </cell>
          <cell r="B683" t="str">
            <v>ربا الصغير</v>
          </cell>
          <cell r="C683" t="str">
            <v>محمود</v>
          </cell>
          <cell r="D683" t="str">
            <v>سهام</v>
          </cell>
          <cell r="E683" t="str">
            <v>الرابعة</v>
          </cell>
        </row>
        <row r="684">
          <cell r="A684">
            <v>521868</v>
          </cell>
          <cell r="B684" t="str">
            <v>رحاب الخطيب</v>
          </cell>
          <cell r="C684" t="str">
            <v>عبد الوهاب</v>
          </cell>
          <cell r="D684" t="str">
            <v>سهام</v>
          </cell>
          <cell r="E684" t="str">
            <v>الرابعة</v>
          </cell>
        </row>
        <row r="685">
          <cell r="A685">
            <v>521872</v>
          </cell>
          <cell r="B685" t="str">
            <v>رزان الزيلع</v>
          </cell>
          <cell r="C685" t="str">
            <v>نصار</v>
          </cell>
          <cell r="D685" t="str">
            <v>غادة</v>
          </cell>
          <cell r="E685" t="str">
            <v>الرابعة حديث</v>
          </cell>
          <cell r="F685">
            <v>505</v>
          </cell>
          <cell r="G685">
            <v>404</v>
          </cell>
          <cell r="H685">
            <v>407</v>
          </cell>
          <cell r="I685">
            <v>105</v>
          </cell>
          <cell r="J685" t="str">
            <v>م</v>
          </cell>
        </row>
        <row r="686">
          <cell r="A686">
            <v>521873</v>
          </cell>
          <cell r="B686" t="str">
            <v>رزان العودة</v>
          </cell>
          <cell r="C686" t="str">
            <v xml:space="preserve">محمود </v>
          </cell>
          <cell r="D686" t="str">
            <v>ماجده</v>
          </cell>
          <cell r="E686" t="str">
            <v>الثالثة</v>
          </cell>
        </row>
        <row r="687">
          <cell r="A687">
            <v>521876</v>
          </cell>
          <cell r="B687" t="str">
            <v>رزان سليمان</v>
          </cell>
          <cell r="C687" t="str">
            <v>نوفل</v>
          </cell>
          <cell r="D687" t="str">
            <v>ابتسام</v>
          </cell>
          <cell r="E687" t="str">
            <v>الرابعة</v>
          </cell>
        </row>
        <row r="688">
          <cell r="A688">
            <v>521880</v>
          </cell>
          <cell r="B688" t="str">
            <v>رشا الجودي</v>
          </cell>
          <cell r="C688" t="str">
            <v>احمد راتب</v>
          </cell>
          <cell r="D688" t="str">
            <v>صباح</v>
          </cell>
          <cell r="E688" t="str">
            <v>الرابعة</v>
          </cell>
        </row>
        <row r="689">
          <cell r="A689">
            <v>521885</v>
          </cell>
          <cell r="B689" t="str">
            <v>رشا العقله</v>
          </cell>
          <cell r="C689" t="str">
            <v>احمد</v>
          </cell>
          <cell r="D689" t="str">
            <v>رسميه</v>
          </cell>
          <cell r="E689" t="str">
            <v>الرابعة حديث</v>
          </cell>
          <cell r="F689">
            <v>507</v>
          </cell>
          <cell r="G689">
            <v>604</v>
          </cell>
          <cell r="H689">
            <v>609</v>
          </cell>
          <cell r="J689" t="str">
            <v>م</v>
          </cell>
        </row>
        <row r="690">
          <cell r="A690">
            <v>521889</v>
          </cell>
          <cell r="B690" t="str">
            <v>رشا برغلي</v>
          </cell>
          <cell r="C690" t="str">
            <v>محمد رشدي</v>
          </cell>
          <cell r="D690" t="str">
            <v>فاتن</v>
          </cell>
          <cell r="E690" t="str">
            <v>الرابعة</v>
          </cell>
        </row>
        <row r="691">
          <cell r="A691">
            <v>521892</v>
          </cell>
          <cell r="B691" t="str">
            <v>رشا شنانة</v>
          </cell>
          <cell r="C691" t="str">
            <v>أحمد</v>
          </cell>
          <cell r="D691" t="str">
            <v>يسري</v>
          </cell>
          <cell r="E691" t="str">
            <v>الرابعة</v>
          </cell>
        </row>
        <row r="692">
          <cell r="A692">
            <v>521896</v>
          </cell>
          <cell r="B692" t="str">
            <v>رشا عليان</v>
          </cell>
          <cell r="C692" t="str">
            <v>سليم</v>
          </cell>
          <cell r="D692" t="str">
            <v>خضره</v>
          </cell>
          <cell r="E692" t="str">
            <v>الرابعة</v>
          </cell>
        </row>
        <row r="693">
          <cell r="A693">
            <v>521898</v>
          </cell>
          <cell r="B693" t="str">
            <v>رشا غره</v>
          </cell>
          <cell r="C693" t="str">
            <v>محمدفخري</v>
          </cell>
          <cell r="D693" t="str">
            <v>ساجده</v>
          </cell>
          <cell r="E693" t="str">
            <v>الثالثة</v>
          </cell>
        </row>
        <row r="694">
          <cell r="A694">
            <v>521905</v>
          </cell>
          <cell r="B694" t="str">
            <v xml:space="preserve">رغد سالم </v>
          </cell>
          <cell r="C694" t="str">
            <v>مروان</v>
          </cell>
          <cell r="D694" t="str">
            <v>خديجه</v>
          </cell>
          <cell r="E694" t="str">
            <v>الثالثة</v>
          </cell>
          <cell r="J694" t="str">
            <v>مستنفذ</v>
          </cell>
        </row>
        <row r="695">
          <cell r="A695">
            <v>521914</v>
          </cell>
          <cell r="B695" t="str">
            <v>رفاه الططري</v>
          </cell>
          <cell r="C695" t="str">
            <v>علي</v>
          </cell>
          <cell r="D695" t="str">
            <v>جميلة الططري</v>
          </cell>
          <cell r="E695" t="str">
            <v>الثالثة حديث</v>
          </cell>
          <cell r="F695">
            <v>304</v>
          </cell>
          <cell r="G695">
            <v>306</v>
          </cell>
          <cell r="H695">
            <v>406</v>
          </cell>
          <cell r="I695">
            <v>204</v>
          </cell>
          <cell r="J695" t="str">
            <v>م</v>
          </cell>
        </row>
        <row r="696">
          <cell r="A696">
            <v>521915</v>
          </cell>
          <cell r="B696" t="str">
            <v>رفاه شاهين</v>
          </cell>
          <cell r="C696" t="str">
            <v>مصطفى</v>
          </cell>
          <cell r="D696" t="str">
            <v>هناء</v>
          </cell>
          <cell r="E696" t="str">
            <v>الرابعة حديث</v>
          </cell>
          <cell r="F696">
            <v>609</v>
          </cell>
          <cell r="G696">
            <v>406</v>
          </cell>
          <cell r="H696">
            <v>407</v>
          </cell>
          <cell r="J696" t="str">
            <v>م</v>
          </cell>
        </row>
        <row r="697">
          <cell r="A697">
            <v>521929</v>
          </cell>
          <cell r="B697" t="str">
            <v>رنا الحمد</v>
          </cell>
          <cell r="C697" t="str">
            <v>محمد</v>
          </cell>
          <cell r="D697" t="str">
            <v>دلال</v>
          </cell>
          <cell r="E697" t="str">
            <v>الرابعة</v>
          </cell>
        </row>
        <row r="698">
          <cell r="A698">
            <v>521930</v>
          </cell>
          <cell r="B698" t="str">
            <v>رنا الزيبق</v>
          </cell>
          <cell r="C698" t="str">
            <v>محمد</v>
          </cell>
          <cell r="D698" t="str">
            <v>صفا</v>
          </cell>
          <cell r="E698" t="str">
            <v>الرابعة</v>
          </cell>
          <cell r="J698" t="str">
            <v>مستنفذ فصل اول 2024-2025</v>
          </cell>
        </row>
        <row r="699">
          <cell r="A699">
            <v>521934</v>
          </cell>
          <cell r="B699" t="str">
            <v>رنا دردر</v>
          </cell>
          <cell r="C699" t="str">
            <v>محمدمأمون</v>
          </cell>
          <cell r="D699" t="str">
            <v>دريه</v>
          </cell>
          <cell r="E699" t="str">
            <v>الرابعة</v>
          </cell>
        </row>
        <row r="700">
          <cell r="A700">
            <v>521935</v>
          </cell>
          <cell r="B700" t="str">
            <v>رنا صبح</v>
          </cell>
          <cell r="C700" t="str">
            <v>اسعد</v>
          </cell>
          <cell r="E700" t="str">
            <v>الثالثة</v>
          </cell>
        </row>
        <row r="701">
          <cell r="A701">
            <v>521941</v>
          </cell>
          <cell r="B701" t="str">
            <v>رنى صالح العبده</v>
          </cell>
          <cell r="C701" t="str">
            <v>احمد</v>
          </cell>
          <cell r="D701" t="str">
            <v>مياده</v>
          </cell>
          <cell r="E701" t="str">
            <v>الثالثة</v>
          </cell>
        </row>
        <row r="702">
          <cell r="A702">
            <v>521944</v>
          </cell>
          <cell r="B702" t="str">
            <v>رنيم الهبج</v>
          </cell>
          <cell r="C702" t="str">
            <v>بسام</v>
          </cell>
          <cell r="D702" t="str">
            <v>رزان</v>
          </cell>
          <cell r="E702" t="str">
            <v>الرابعة</v>
          </cell>
        </row>
        <row r="703">
          <cell r="A703">
            <v>521947</v>
          </cell>
          <cell r="B703" t="str">
            <v>رنيم خطاب</v>
          </cell>
          <cell r="C703" t="str">
            <v>هيسم</v>
          </cell>
          <cell r="D703" t="str">
            <v>ظريفه</v>
          </cell>
          <cell r="E703" t="str">
            <v>الثانية</v>
          </cell>
          <cell r="J703" t="str">
            <v xml:space="preserve">مستنفذ </v>
          </cell>
        </row>
        <row r="704">
          <cell r="A704">
            <v>521948</v>
          </cell>
          <cell r="B704" t="str">
            <v>رنيم خليل</v>
          </cell>
          <cell r="C704" t="str">
            <v>عبدالله</v>
          </cell>
          <cell r="D704" t="str">
            <v>بديعه</v>
          </cell>
          <cell r="E704" t="str">
            <v>الثانية</v>
          </cell>
          <cell r="J704" t="str">
            <v>مستنفذ</v>
          </cell>
        </row>
        <row r="705">
          <cell r="A705">
            <v>521956</v>
          </cell>
          <cell r="B705" t="str">
            <v>رنين شلش</v>
          </cell>
          <cell r="C705" t="str">
            <v>غانم</v>
          </cell>
          <cell r="D705" t="str">
            <v>ثناء</v>
          </cell>
          <cell r="E705" t="str">
            <v>الرابعة</v>
          </cell>
        </row>
        <row r="706">
          <cell r="A706">
            <v>521960</v>
          </cell>
          <cell r="B706" t="str">
            <v>رهام الشماع</v>
          </cell>
          <cell r="C706" t="str">
            <v>محمدهشام</v>
          </cell>
          <cell r="D706" t="str">
            <v>رائده</v>
          </cell>
          <cell r="E706" t="str">
            <v>الرابعة</v>
          </cell>
        </row>
        <row r="707">
          <cell r="A707">
            <v>521963</v>
          </cell>
          <cell r="B707" t="str">
            <v>رهام مراد</v>
          </cell>
          <cell r="C707" t="str">
            <v>نبيل</v>
          </cell>
          <cell r="D707" t="str">
            <v>سلوى</v>
          </cell>
          <cell r="E707" t="str">
            <v>الثالثة</v>
          </cell>
        </row>
        <row r="708">
          <cell r="A708">
            <v>521967</v>
          </cell>
          <cell r="B708" t="str">
            <v>رهف جاكيش</v>
          </cell>
          <cell r="C708" t="str">
            <v>كريم</v>
          </cell>
          <cell r="D708" t="str">
            <v>هيام</v>
          </cell>
          <cell r="E708" t="str">
            <v>الرابعة</v>
          </cell>
        </row>
        <row r="709">
          <cell r="A709">
            <v>521971</v>
          </cell>
          <cell r="B709" t="str">
            <v>رهف شيخ مخانق</v>
          </cell>
          <cell r="C709" t="str">
            <v>محمدمروان</v>
          </cell>
          <cell r="D709" t="str">
            <v>نور الهدى</v>
          </cell>
          <cell r="E709" t="str">
            <v>الرابعة</v>
          </cell>
          <cell r="J709" t="str">
            <v>مستنفذ</v>
          </cell>
        </row>
        <row r="710">
          <cell r="A710">
            <v>521972</v>
          </cell>
          <cell r="B710" t="str">
            <v>رهف عبود</v>
          </cell>
          <cell r="C710" t="str">
            <v>فراس</v>
          </cell>
          <cell r="D710" t="str">
            <v>زيانا</v>
          </cell>
          <cell r="E710" t="str">
            <v>الرابعة</v>
          </cell>
        </row>
        <row r="711">
          <cell r="A711">
            <v>521976</v>
          </cell>
          <cell r="B711" t="str">
            <v>رهف يحيى</v>
          </cell>
          <cell r="C711" t="str">
            <v>طاهر</v>
          </cell>
          <cell r="D711" t="str">
            <v>ليلى</v>
          </cell>
          <cell r="E711" t="str">
            <v>الرابعة</v>
          </cell>
        </row>
        <row r="712">
          <cell r="A712">
            <v>521977</v>
          </cell>
          <cell r="B712" t="str">
            <v>روان  جمول</v>
          </cell>
          <cell r="C712" t="str">
            <v>فؤاد</v>
          </cell>
          <cell r="D712" t="str">
            <v>صفاء</v>
          </cell>
          <cell r="E712" t="str">
            <v>الرابعة</v>
          </cell>
          <cell r="J712" t="str">
            <v>مستنفذ فصل اول 2024-2025</v>
          </cell>
        </row>
        <row r="713">
          <cell r="A713">
            <v>521993</v>
          </cell>
          <cell r="B713" t="str">
            <v>روجينا مزهر</v>
          </cell>
          <cell r="C713" t="str">
            <v>هايل</v>
          </cell>
          <cell r="D713" t="str">
            <v>فانيا</v>
          </cell>
          <cell r="E713" t="str">
            <v>الثانية</v>
          </cell>
          <cell r="J713" t="str">
            <v>مستنفذ</v>
          </cell>
        </row>
        <row r="714">
          <cell r="A714">
            <v>521995</v>
          </cell>
          <cell r="B714" t="str">
            <v>رودينة بدوي</v>
          </cell>
          <cell r="C714" t="str">
            <v>محمد</v>
          </cell>
          <cell r="D714" t="str">
            <v>سلوى</v>
          </cell>
          <cell r="E714" t="str">
            <v>الرابعة</v>
          </cell>
        </row>
        <row r="715">
          <cell r="A715">
            <v>521999</v>
          </cell>
          <cell r="B715" t="str">
            <v>روضه سعد</v>
          </cell>
          <cell r="C715" t="str">
            <v>حسين</v>
          </cell>
          <cell r="D715" t="str">
            <v>عفاف</v>
          </cell>
          <cell r="E715" t="str">
            <v>الرابعة حديث</v>
          </cell>
          <cell r="F715">
            <v>505</v>
          </cell>
          <cell r="G715">
            <v>606</v>
          </cell>
          <cell r="H715">
            <v>609</v>
          </cell>
          <cell r="I715">
            <v>406</v>
          </cell>
          <cell r="J715" t="str">
            <v>م</v>
          </cell>
        </row>
        <row r="716">
          <cell r="A716">
            <v>522000</v>
          </cell>
          <cell r="B716" t="str">
            <v>روعة غنام</v>
          </cell>
          <cell r="C716" t="str">
            <v>فيصل</v>
          </cell>
          <cell r="D716" t="str">
            <v>سلوى</v>
          </cell>
          <cell r="E716" t="str">
            <v>الثالثة</v>
          </cell>
        </row>
        <row r="717">
          <cell r="A717">
            <v>522008</v>
          </cell>
          <cell r="B717" t="str">
            <v>رولا عثمان</v>
          </cell>
          <cell r="C717" t="str">
            <v>محمود</v>
          </cell>
          <cell r="D717" t="str">
            <v>ماجده</v>
          </cell>
          <cell r="E717" t="str">
            <v>الرابعة</v>
          </cell>
          <cell r="J717" t="str">
            <v>مستنفذ فصل اول 2024-2025</v>
          </cell>
        </row>
        <row r="718">
          <cell r="A718">
            <v>522010</v>
          </cell>
          <cell r="B718" t="str">
            <v>رولا قزيح</v>
          </cell>
          <cell r="C718" t="str">
            <v>خالد</v>
          </cell>
          <cell r="D718" t="str">
            <v>خديجه</v>
          </cell>
          <cell r="E718" t="str">
            <v>الرابعة</v>
          </cell>
        </row>
        <row r="719">
          <cell r="A719">
            <v>522015</v>
          </cell>
          <cell r="B719" t="str">
            <v>ريام الجندلي</v>
          </cell>
          <cell r="C719" t="str">
            <v>محمد</v>
          </cell>
          <cell r="D719" t="str">
            <v>فاطمه</v>
          </cell>
          <cell r="E719" t="str">
            <v>الثالثة</v>
          </cell>
        </row>
        <row r="720">
          <cell r="A720">
            <v>522020</v>
          </cell>
          <cell r="B720" t="str">
            <v>ريم أبو الحسن</v>
          </cell>
          <cell r="C720" t="str">
            <v>بسام</v>
          </cell>
          <cell r="D720" t="str">
            <v>ناهده</v>
          </cell>
          <cell r="E720" t="str">
            <v>الثانية</v>
          </cell>
          <cell r="J720" t="str">
            <v>مستنفذ</v>
          </cell>
        </row>
        <row r="721">
          <cell r="A721">
            <v>522022</v>
          </cell>
          <cell r="B721" t="str">
            <v>ريم الجمعة</v>
          </cell>
          <cell r="C721" t="str">
            <v>محمد</v>
          </cell>
          <cell r="D721" t="str">
            <v>عبير</v>
          </cell>
          <cell r="E721" t="str">
            <v>الثالثة</v>
          </cell>
          <cell r="J721" t="str">
            <v>مستنفذ</v>
          </cell>
        </row>
        <row r="722">
          <cell r="A722">
            <v>522023</v>
          </cell>
          <cell r="B722" t="str">
            <v>ريم الحاج علي</v>
          </cell>
          <cell r="C722" t="str">
            <v>كمال</v>
          </cell>
          <cell r="D722" t="str">
            <v>نهديه</v>
          </cell>
          <cell r="E722" t="str">
            <v>الثانية</v>
          </cell>
          <cell r="J722" t="str">
            <v>مستنفذ</v>
          </cell>
        </row>
        <row r="723">
          <cell r="A723">
            <v>522027</v>
          </cell>
          <cell r="B723" t="str">
            <v>ريم أبو ربعية</v>
          </cell>
          <cell r="C723" t="str">
            <v>أحمد منذر</v>
          </cell>
          <cell r="D723" t="str">
            <v>سلوى</v>
          </cell>
          <cell r="E723" t="str">
            <v>الرابعة</v>
          </cell>
        </row>
        <row r="724">
          <cell r="A724">
            <v>522029</v>
          </cell>
          <cell r="B724" t="str">
            <v>ريم حيدر</v>
          </cell>
          <cell r="C724" t="str">
            <v>فواز</v>
          </cell>
          <cell r="D724" t="str">
            <v>نجاح</v>
          </cell>
          <cell r="E724" t="str">
            <v>الرابعة</v>
          </cell>
          <cell r="J724" t="str">
            <v>مستنفذ فصل اول 2024-2025</v>
          </cell>
        </row>
        <row r="725">
          <cell r="A725">
            <v>522034</v>
          </cell>
          <cell r="B725" t="str">
            <v>ريم قرمان</v>
          </cell>
          <cell r="C725" t="str">
            <v>حجازي</v>
          </cell>
          <cell r="D725" t="str">
            <v>وداد</v>
          </cell>
          <cell r="E725" t="str">
            <v>الثالثة</v>
          </cell>
        </row>
        <row r="726">
          <cell r="A726">
            <v>522038</v>
          </cell>
          <cell r="B726" t="str">
            <v>ريم مرزا</v>
          </cell>
          <cell r="C726" t="str">
            <v>فواز</v>
          </cell>
          <cell r="D726" t="str">
            <v>غالية</v>
          </cell>
          <cell r="E726" t="str">
            <v>الرابعة</v>
          </cell>
        </row>
        <row r="727">
          <cell r="A727">
            <v>522041</v>
          </cell>
          <cell r="B727" t="str">
            <v>ريم يونس</v>
          </cell>
          <cell r="C727" t="str">
            <v>محمدشريف</v>
          </cell>
          <cell r="D727" t="str">
            <v>هبا</v>
          </cell>
          <cell r="E727" t="str">
            <v>الرابعة</v>
          </cell>
          <cell r="J727" t="str">
            <v>مستنفذ</v>
          </cell>
        </row>
        <row r="728">
          <cell r="A728">
            <v>522054</v>
          </cell>
          <cell r="B728" t="str">
            <v>زهر النابلسي</v>
          </cell>
          <cell r="C728" t="str">
            <v>محمد</v>
          </cell>
          <cell r="E728" t="str">
            <v>الثالثة</v>
          </cell>
        </row>
        <row r="729">
          <cell r="A729">
            <v>522057</v>
          </cell>
          <cell r="B729" t="str">
            <v>زهور المصري</v>
          </cell>
          <cell r="C729" t="str">
            <v>فايز</v>
          </cell>
          <cell r="D729" t="str">
            <v>صفاء</v>
          </cell>
          <cell r="E729" t="str">
            <v>الرابعة</v>
          </cell>
        </row>
        <row r="730">
          <cell r="A730">
            <v>522070</v>
          </cell>
          <cell r="B730" t="str">
            <v>زينه بابا كرد</v>
          </cell>
          <cell r="C730" t="str">
            <v>مصطفى</v>
          </cell>
          <cell r="D730" t="str">
            <v>نادية</v>
          </cell>
          <cell r="E730" t="str">
            <v>الثالثة</v>
          </cell>
        </row>
        <row r="731">
          <cell r="A731">
            <v>522072</v>
          </cell>
          <cell r="B731" t="str">
            <v>سائدة محمدالحاج مصطفى</v>
          </cell>
          <cell r="C731" t="str">
            <v>صبحي</v>
          </cell>
          <cell r="D731" t="str">
            <v>نوال</v>
          </cell>
          <cell r="E731" t="str">
            <v>الرابعة</v>
          </cell>
        </row>
        <row r="732">
          <cell r="A732">
            <v>522076</v>
          </cell>
          <cell r="B732" t="str">
            <v>ساره الاسعد</v>
          </cell>
          <cell r="C732" t="str">
            <v>حسن</v>
          </cell>
          <cell r="D732" t="str">
            <v>يسرى</v>
          </cell>
          <cell r="E732" t="str">
            <v>الرابعة</v>
          </cell>
        </row>
        <row r="733">
          <cell r="A733">
            <v>522077</v>
          </cell>
          <cell r="B733" t="str">
            <v>ساره العتر</v>
          </cell>
          <cell r="C733" t="str">
            <v>محمدنبيل</v>
          </cell>
          <cell r="D733" t="str">
            <v>ايمان</v>
          </cell>
          <cell r="E733" t="str">
            <v>الرابعة</v>
          </cell>
          <cell r="J733" t="str">
            <v>مستنفذ</v>
          </cell>
        </row>
        <row r="734">
          <cell r="A734">
            <v>522082</v>
          </cell>
          <cell r="B734" t="str">
            <v>ساره شموط</v>
          </cell>
          <cell r="C734" t="str">
            <v>محمد سامر</v>
          </cell>
          <cell r="D734" t="str">
            <v>هناده</v>
          </cell>
          <cell r="E734" t="str">
            <v>الثالثة</v>
          </cell>
        </row>
        <row r="735">
          <cell r="A735">
            <v>522084</v>
          </cell>
          <cell r="B735" t="str">
            <v>ساره صالح</v>
          </cell>
          <cell r="C735" t="str">
            <v>سمير</v>
          </cell>
          <cell r="D735" t="str">
            <v>فايزة</v>
          </cell>
          <cell r="E735" t="str">
            <v>الثالثة</v>
          </cell>
        </row>
        <row r="736">
          <cell r="A736">
            <v>522088</v>
          </cell>
          <cell r="B736" t="str">
            <v>سالي المكاري</v>
          </cell>
          <cell r="C736" t="str">
            <v>محمد</v>
          </cell>
          <cell r="D736" t="str">
            <v>نسرين</v>
          </cell>
          <cell r="E736" t="str">
            <v>الرابعة</v>
          </cell>
        </row>
        <row r="737">
          <cell r="A737">
            <v>522094</v>
          </cell>
          <cell r="B737" t="str">
            <v>سبته كريم</v>
          </cell>
          <cell r="C737" t="str">
            <v>قاسم</v>
          </cell>
          <cell r="D737" t="str">
            <v>اميرة</v>
          </cell>
          <cell r="E737" t="str">
            <v>الرابعة</v>
          </cell>
        </row>
        <row r="738">
          <cell r="A738">
            <v>522096</v>
          </cell>
          <cell r="B738" t="str">
            <v>سحر الخليل</v>
          </cell>
          <cell r="C738" t="str">
            <v>حاتم</v>
          </cell>
          <cell r="D738" t="str">
            <v>خديجه</v>
          </cell>
          <cell r="E738" t="str">
            <v>الثانية</v>
          </cell>
          <cell r="J738" t="str">
            <v>مستنفذ</v>
          </cell>
        </row>
        <row r="739">
          <cell r="A739">
            <v>522103</v>
          </cell>
          <cell r="B739" t="str">
            <v>سلافا نوفل</v>
          </cell>
          <cell r="C739" t="str">
            <v>نضال</v>
          </cell>
          <cell r="D739" t="str">
            <v>رانيا</v>
          </cell>
          <cell r="E739" t="str">
            <v>الرابعة</v>
          </cell>
        </row>
        <row r="740">
          <cell r="A740">
            <v>522105</v>
          </cell>
          <cell r="B740" t="str">
            <v>سلام بركات</v>
          </cell>
          <cell r="C740" t="str">
            <v>محمد</v>
          </cell>
          <cell r="D740" t="str">
            <v>دله</v>
          </cell>
          <cell r="E740" t="str">
            <v>الرابعة</v>
          </cell>
        </row>
        <row r="741">
          <cell r="A741">
            <v>522106</v>
          </cell>
          <cell r="B741" t="str">
            <v>سلام بكري</v>
          </cell>
          <cell r="C741" t="str">
            <v>حيدر</v>
          </cell>
          <cell r="D741" t="str">
            <v>زينب</v>
          </cell>
          <cell r="E741" t="str">
            <v>الرابعة</v>
          </cell>
        </row>
        <row r="742">
          <cell r="A742">
            <v>522110</v>
          </cell>
          <cell r="B742" t="str">
            <v>سلسبيل طه</v>
          </cell>
          <cell r="C742" t="str">
            <v>صالح</v>
          </cell>
          <cell r="E742" t="str">
            <v>الاولى</v>
          </cell>
          <cell r="J742" t="str">
            <v xml:space="preserve">مستنفذ </v>
          </cell>
        </row>
        <row r="743">
          <cell r="A743">
            <v>522112</v>
          </cell>
          <cell r="B743" t="str">
            <v>سلمى البحره</v>
          </cell>
          <cell r="C743" t="str">
            <v>عصام</v>
          </cell>
          <cell r="D743" t="str">
            <v>منى</v>
          </cell>
          <cell r="E743" t="str">
            <v>الرابعة</v>
          </cell>
        </row>
        <row r="744">
          <cell r="A744">
            <v>522119</v>
          </cell>
          <cell r="B744" t="str">
            <v>سماح احمد</v>
          </cell>
          <cell r="C744" t="str">
            <v>عمر</v>
          </cell>
          <cell r="D744" t="str">
            <v>نسيبة</v>
          </cell>
          <cell r="E744" t="str">
            <v>الرابعة</v>
          </cell>
          <cell r="J744" t="str">
            <v>مستنفذ فصل اول 2024-2025</v>
          </cell>
        </row>
        <row r="745">
          <cell r="A745">
            <v>522129</v>
          </cell>
          <cell r="B745" t="str">
            <v>سمر الشطة</v>
          </cell>
          <cell r="C745" t="str">
            <v>محمد</v>
          </cell>
          <cell r="D745" t="str">
            <v>هدى</v>
          </cell>
          <cell r="E745" t="str">
            <v>الرابعة</v>
          </cell>
        </row>
        <row r="746">
          <cell r="A746">
            <v>522130</v>
          </cell>
          <cell r="B746" t="str">
            <v>سمر المحمود</v>
          </cell>
          <cell r="C746" t="str">
            <v>شحاده</v>
          </cell>
          <cell r="D746" t="str">
            <v>شمسه</v>
          </cell>
          <cell r="E746" t="str">
            <v>الرابعة</v>
          </cell>
        </row>
        <row r="747">
          <cell r="A747">
            <v>522135</v>
          </cell>
          <cell r="B747" t="str">
            <v>سمر عبد النبي</v>
          </cell>
          <cell r="C747" t="str">
            <v>محمد</v>
          </cell>
          <cell r="D747" t="str">
            <v>منيره</v>
          </cell>
          <cell r="E747" t="str">
            <v>الرابعة</v>
          </cell>
        </row>
        <row r="748">
          <cell r="A748">
            <v>522136</v>
          </cell>
          <cell r="B748" t="str">
            <v>سمر غصون</v>
          </cell>
          <cell r="C748" t="str">
            <v>محمد</v>
          </cell>
          <cell r="E748" t="str">
            <v>الثالثة</v>
          </cell>
          <cell r="J748" t="str">
            <v>مستنفذ فصل اول 2024-2025</v>
          </cell>
        </row>
        <row r="749">
          <cell r="A749">
            <v>522148</v>
          </cell>
          <cell r="B749" t="str">
            <v>سناء الرميله</v>
          </cell>
          <cell r="C749" t="str">
            <v>خالد</v>
          </cell>
          <cell r="D749" t="str">
            <v>صبحيه</v>
          </cell>
          <cell r="E749" t="str">
            <v>الثانية</v>
          </cell>
          <cell r="J749" t="str">
            <v>مستنفذ</v>
          </cell>
        </row>
        <row r="750">
          <cell r="A750">
            <v>522151</v>
          </cell>
          <cell r="B750" t="str">
            <v>سناء المحمد</v>
          </cell>
          <cell r="C750" t="str">
            <v>محمد</v>
          </cell>
          <cell r="D750" t="str">
            <v>روزة</v>
          </cell>
          <cell r="E750" t="str">
            <v>الثالثة</v>
          </cell>
        </row>
        <row r="751">
          <cell r="A751">
            <v>522154</v>
          </cell>
          <cell r="B751" t="str">
            <v>سندس النفاخ</v>
          </cell>
          <cell r="C751" t="str">
            <v>احمد</v>
          </cell>
          <cell r="D751" t="str">
            <v>ميرفت</v>
          </cell>
          <cell r="E751" t="str">
            <v>الرابعة</v>
          </cell>
        </row>
        <row r="752">
          <cell r="A752">
            <v>522156</v>
          </cell>
          <cell r="B752" t="str">
            <v>سندس محارب</v>
          </cell>
          <cell r="C752" t="str">
            <v>خالد</v>
          </cell>
          <cell r="D752" t="str">
            <v>شعاع</v>
          </cell>
          <cell r="E752" t="str">
            <v>الثانية</v>
          </cell>
          <cell r="J752" t="str">
            <v>مستنفذ</v>
          </cell>
        </row>
        <row r="753">
          <cell r="A753">
            <v>522157</v>
          </cell>
          <cell r="B753" t="str">
            <v>سها سلهب</v>
          </cell>
          <cell r="C753" t="str">
            <v>محمد</v>
          </cell>
          <cell r="D753" t="str">
            <v>سوسن</v>
          </cell>
          <cell r="E753" t="str">
            <v>الرابعة</v>
          </cell>
        </row>
        <row r="754">
          <cell r="A754">
            <v>522163</v>
          </cell>
          <cell r="B754" t="str">
            <v>سهير فاهمة</v>
          </cell>
          <cell r="C754" t="str">
            <v xml:space="preserve">هشام </v>
          </cell>
          <cell r="D754" t="str">
            <v>عواطف</v>
          </cell>
          <cell r="E754" t="str">
            <v>الرابعة</v>
          </cell>
        </row>
        <row r="755">
          <cell r="A755">
            <v>522167</v>
          </cell>
          <cell r="B755" t="str">
            <v>سوزان حسن</v>
          </cell>
          <cell r="C755" t="str">
            <v>محمد</v>
          </cell>
          <cell r="D755" t="str">
            <v>حمده</v>
          </cell>
          <cell r="E755" t="str">
            <v>الثالثة</v>
          </cell>
        </row>
        <row r="756">
          <cell r="A756">
            <v>522177</v>
          </cell>
          <cell r="B756" t="str">
            <v>سوسن عجميه</v>
          </cell>
          <cell r="C756" t="str">
            <v>أيمن</v>
          </cell>
          <cell r="D756" t="str">
            <v>عائده</v>
          </cell>
          <cell r="E756" t="str">
            <v>الرابعة</v>
          </cell>
          <cell r="J756" t="str">
            <v>مستنفذ فصل اول 2024-2025</v>
          </cell>
        </row>
        <row r="757">
          <cell r="A757">
            <v>522178</v>
          </cell>
          <cell r="B757" t="str">
            <v>سونيا دوبا</v>
          </cell>
          <cell r="C757" t="str">
            <v>عبدالحميد</v>
          </cell>
          <cell r="D757" t="str">
            <v>حسنه</v>
          </cell>
          <cell r="E757" t="str">
            <v>الرابعة</v>
          </cell>
        </row>
        <row r="758">
          <cell r="A758">
            <v>522183</v>
          </cell>
          <cell r="B758" t="str">
            <v>شام مدور</v>
          </cell>
          <cell r="C758" t="str">
            <v>محمد رضوان</v>
          </cell>
          <cell r="D758" t="str">
            <v>سمر</v>
          </cell>
          <cell r="E758" t="str">
            <v>الرابعة</v>
          </cell>
        </row>
        <row r="759">
          <cell r="A759">
            <v>522191</v>
          </cell>
          <cell r="B759" t="str">
            <v>شروق البدوي</v>
          </cell>
          <cell r="C759" t="str">
            <v>عبد الحكيم</v>
          </cell>
          <cell r="D759" t="str">
            <v>اديبة</v>
          </cell>
          <cell r="E759" t="str">
            <v>الرابعة</v>
          </cell>
          <cell r="J759" t="str">
            <v>مستنفذ</v>
          </cell>
        </row>
        <row r="760">
          <cell r="A760">
            <v>522192</v>
          </cell>
          <cell r="B760" t="str">
            <v>شروق عرابي</v>
          </cell>
          <cell r="C760" t="str">
            <v xml:space="preserve">عدنان </v>
          </cell>
          <cell r="D760" t="str">
            <v xml:space="preserve">مريم </v>
          </cell>
          <cell r="E760" t="str">
            <v>الرابعة</v>
          </cell>
          <cell r="J760" t="str">
            <v>مستنفذ فصل اول 2024-2025</v>
          </cell>
        </row>
        <row r="761">
          <cell r="A761">
            <v>522196</v>
          </cell>
          <cell r="B761" t="str">
            <v>شمس مناوي</v>
          </cell>
          <cell r="C761" t="str">
            <v>سعيد</v>
          </cell>
          <cell r="D761" t="str">
            <v>نعيمه</v>
          </cell>
          <cell r="E761" t="str">
            <v>الثالثة</v>
          </cell>
        </row>
        <row r="762">
          <cell r="A762">
            <v>522204</v>
          </cell>
          <cell r="B762" t="str">
            <v>شيما بنيان</v>
          </cell>
          <cell r="C762" t="str">
            <v>فؤاد</v>
          </cell>
          <cell r="E762" t="str">
            <v>الثالثة</v>
          </cell>
        </row>
        <row r="763">
          <cell r="A763">
            <v>522205</v>
          </cell>
          <cell r="B763" t="str">
            <v>شيماء الجبان</v>
          </cell>
          <cell r="C763" t="str">
            <v>ايمن</v>
          </cell>
          <cell r="D763" t="str">
            <v>اماني</v>
          </cell>
          <cell r="E763" t="str">
            <v>الرابعة</v>
          </cell>
        </row>
        <row r="764">
          <cell r="A764">
            <v>522239</v>
          </cell>
          <cell r="B764" t="str">
            <v>عبيده المغربي</v>
          </cell>
          <cell r="C764" t="str">
            <v>عبدالرزاق</v>
          </cell>
          <cell r="D764" t="str">
            <v>نجاة</v>
          </cell>
          <cell r="E764" t="str">
            <v>الرابعة</v>
          </cell>
        </row>
        <row r="765">
          <cell r="A765">
            <v>522243</v>
          </cell>
          <cell r="B765" t="str">
            <v>عبير الشيخ قويدر</v>
          </cell>
          <cell r="C765" t="str">
            <v>علي</v>
          </cell>
          <cell r="D765" t="str">
            <v>منى</v>
          </cell>
          <cell r="E765" t="str">
            <v>الرابعة</v>
          </cell>
          <cell r="J765" t="str">
            <v>مستنفذ</v>
          </cell>
        </row>
        <row r="766">
          <cell r="A766">
            <v>522245</v>
          </cell>
          <cell r="B766" t="str">
            <v>عبير المصري</v>
          </cell>
          <cell r="C766" t="str">
            <v>خالد</v>
          </cell>
          <cell r="D766" t="str">
            <v>منال</v>
          </cell>
          <cell r="E766" t="str">
            <v>الرابعة</v>
          </cell>
          <cell r="J766" t="str">
            <v>مستنفذ</v>
          </cell>
        </row>
        <row r="767">
          <cell r="A767">
            <v>522247</v>
          </cell>
          <cell r="B767" t="str">
            <v>عبير شيخ خليل</v>
          </cell>
          <cell r="C767" t="str">
            <v>خالد</v>
          </cell>
          <cell r="D767" t="str">
            <v>اميرة</v>
          </cell>
          <cell r="E767" t="str">
            <v>الرابعة</v>
          </cell>
        </row>
        <row r="768">
          <cell r="A768">
            <v>522249</v>
          </cell>
          <cell r="B768" t="str">
            <v>عبير هشيم</v>
          </cell>
          <cell r="C768" t="str">
            <v>فواز</v>
          </cell>
          <cell r="D768" t="str">
            <v>ممدوحه</v>
          </cell>
          <cell r="E768" t="str">
            <v>الرابعة</v>
          </cell>
        </row>
        <row r="769">
          <cell r="A769">
            <v>522250</v>
          </cell>
          <cell r="B769" t="str">
            <v>عتاب أبو جيب</v>
          </cell>
          <cell r="C769" t="str">
            <v>محمد رشدي</v>
          </cell>
          <cell r="E769" t="str">
            <v>الثالثة</v>
          </cell>
        </row>
        <row r="770">
          <cell r="A770">
            <v>522253</v>
          </cell>
          <cell r="B770" t="str">
            <v>عطاء مهاوش</v>
          </cell>
          <cell r="C770" t="str">
            <v>يوسف</v>
          </cell>
          <cell r="D770" t="str">
            <v>فاطمه</v>
          </cell>
          <cell r="E770" t="str">
            <v>الرابعة</v>
          </cell>
          <cell r="J770" t="str">
            <v>مستنفذ</v>
          </cell>
        </row>
        <row r="771">
          <cell r="A771">
            <v>522261</v>
          </cell>
          <cell r="B771" t="str">
            <v>علا هاجر</v>
          </cell>
          <cell r="C771" t="str">
            <v>محمدعدنان</v>
          </cell>
          <cell r="D771" t="str">
            <v>رغداء</v>
          </cell>
          <cell r="E771" t="str">
            <v>الرابعة</v>
          </cell>
        </row>
        <row r="772">
          <cell r="A772">
            <v>522264</v>
          </cell>
          <cell r="B772" t="str">
            <v>علياء خشيني</v>
          </cell>
          <cell r="C772" t="str">
            <v>عبدو</v>
          </cell>
          <cell r="E772" t="str">
            <v>الثالثة</v>
          </cell>
          <cell r="J772" t="str">
            <v>مستنفذ فصل اول 2024-2025</v>
          </cell>
        </row>
        <row r="773">
          <cell r="A773">
            <v>522266</v>
          </cell>
          <cell r="B773" t="str">
            <v>علياء ناصر</v>
          </cell>
          <cell r="C773" t="str">
            <v>عمار</v>
          </cell>
          <cell r="D773" t="str">
            <v>ريهان</v>
          </cell>
          <cell r="E773" t="str">
            <v>الرابعة</v>
          </cell>
        </row>
        <row r="774">
          <cell r="A774">
            <v>522273</v>
          </cell>
          <cell r="B774" t="str">
            <v>غادة رسول</v>
          </cell>
          <cell r="C774" t="str">
            <v>حسن</v>
          </cell>
          <cell r="D774" t="str">
            <v>سميرة</v>
          </cell>
          <cell r="E774" t="str">
            <v>الرابعة</v>
          </cell>
        </row>
        <row r="775">
          <cell r="A775">
            <v>522285</v>
          </cell>
          <cell r="B775" t="str">
            <v>غزل الباشا</v>
          </cell>
          <cell r="C775" t="str">
            <v>بسام</v>
          </cell>
          <cell r="D775" t="str">
            <v>هيفاء</v>
          </cell>
          <cell r="E775" t="str">
            <v>الثانية</v>
          </cell>
          <cell r="J775" t="str">
            <v>مستنفذ فصل اول 2024-2025</v>
          </cell>
        </row>
        <row r="776">
          <cell r="A776">
            <v>522291</v>
          </cell>
          <cell r="B776" t="str">
            <v>غصون محمد</v>
          </cell>
          <cell r="C776" t="str">
            <v>منوخ</v>
          </cell>
          <cell r="D776" t="str">
            <v>عائشة</v>
          </cell>
          <cell r="E776" t="str">
            <v>الرابعة</v>
          </cell>
          <cell r="J776" t="str">
            <v>مستنفذ فصل اول 2024-2025</v>
          </cell>
        </row>
        <row r="777">
          <cell r="A777">
            <v>522293</v>
          </cell>
          <cell r="B777" t="str">
            <v>غفران الجراقي</v>
          </cell>
          <cell r="C777" t="str">
            <v>رياض</v>
          </cell>
          <cell r="D777" t="str">
            <v>باسمة</v>
          </cell>
          <cell r="E777" t="str">
            <v>الرابعة</v>
          </cell>
        </row>
        <row r="778">
          <cell r="A778">
            <v>522301</v>
          </cell>
          <cell r="B778" t="str">
            <v>غفران هيلم</v>
          </cell>
          <cell r="C778" t="str">
            <v>فهد</v>
          </cell>
          <cell r="D778" t="str">
            <v>خديجة</v>
          </cell>
          <cell r="E778" t="str">
            <v>الرابعة</v>
          </cell>
        </row>
        <row r="779">
          <cell r="A779">
            <v>522307</v>
          </cell>
          <cell r="B779" t="str">
            <v>غيداء حسون</v>
          </cell>
          <cell r="C779" t="str">
            <v>حسان</v>
          </cell>
          <cell r="D779" t="str">
            <v>قمر</v>
          </cell>
          <cell r="E779" t="str">
            <v>الثالثة</v>
          </cell>
        </row>
        <row r="780">
          <cell r="A780">
            <v>522308</v>
          </cell>
          <cell r="B780" t="str">
            <v>غيداء كريزان</v>
          </cell>
          <cell r="C780" t="str">
            <v>نادر</v>
          </cell>
          <cell r="D780" t="str">
            <v>نادرة</v>
          </cell>
          <cell r="E780" t="str">
            <v>الرابعة</v>
          </cell>
        </row>
        <row r="781">
          <cell r="A781">
            <v>522311</v>
          </cell>
          <cell r="B781" t="str">
            <v>فاتن فاكهاني</v>
          </cell>
          <cell r="C781" t="str">
            <v>محمد</v>
          </cell>
          <cell r="D781" t="str">
            <v>امل</v>
          </cell>
          <cell r="E781" t="str">
            <v>الرابعة</v>
          </cell>
        </row>
        <row r="782">
          <cell r="A782">
            <v>522312</v>
          </cell>
          <cell r="B782" t="str">
            <v>فاتن مهرات</v>
          </cell>
          <cell r="C782" t="str">
            <v>زهير</v>
          </cell>
          <cell r="D782" t="str">
            <v>رزان</v>
          </cell>
          <cell r="E782" t="str">
            <v>الرابعة</v>
          </cell>
        </row>
        <row r="783">
          <cell r="A783">
            <v>522318</v>
          </cell>
          <cell r="B783" t="str">
            <v>فاطمة الحجي</v>
          </cell>
          <cell r="C783" t="str">
            <v>محمد</v>
          </cell>
          <cell r="D783" t="str">
            <v>ايمان</v>
          </cell>
          <cell r="E783" t="str">
            <v>الثالثة</v>
          </cell>
          <cell r="J783" t="str">
            <v>مستنفذ فصل اول 2024-2025</v>
          </cell>
        </row>
        <row r="784">
          <cell r="A784">
            <v>522325</v>
          </cell>
          <cell r="B784" t="str">
            <v>فاطمة همهم</v>
          </cell>
          <cell r="C784" t="str">
            <v>فاضل</v>
          </cell>
          <cell r="D784" t="str">
            <v>خاتون</v>
          </cell>
          <cell r="E784" t="str">
            <v>الثالثة</v>
          </cell>
        </row>
        <row r="785">
          <cell r="A785">
            <v>522327</v>
          </cell>
          <cell r="B785" t="str">
            <v>فاطمه البكر</v>
          </cell>
          <cell r="C785" t="str">
            <v>جمعه</v>
          </cell>
          <cell r="D785" t="str">
            <v>حسنه</v>
          </cell>
          <cell r="E785" t="str">
            <v>الرابعة</v>
          </cell>
        </row>
        <row r="786">
          <cell r="A786">
            <v>522331</v>
          </cell>
          <cell r="B786" t="str">
            <v>فاطمه العبسي</v>
          </cell>
          <cell r="C786" t="str">
            <v>اسماعيل</v>
          </cell>
          <cell r="D786" t="str">
            <v>مفيده</v>
          </cell>
          <cell r="E786" t="str">
            <v>الثانية</v>
          </cell>
          <cell r="J786" t="str">
            <v>مستنفذ</v>
          </cell>
        </row>
        <row r="787">
          <cell r="A787">
            <v>522333</v>
          </cell>
          <cell r="B787" t="str">
            <v>فاطمه جحا</v>
          </cell>
          <cell r="C787" t="str">
            <v>يوسف</v>
          </cell>
          <cell r="D787" t="str">
            <v>رحاب</v>
          </cell>
          <cell r="E787" t="str">
            <v>الثانية</v>
          </cell>
          <cell r="J787" t="str">
            <v>مستنفذ</v>
          </cell>
        </row>
        <row r="788">
          <cell r="A788">
            <v>522336</v>
          </cell>
          <cell r="B788" t="str">
            <v>فاطمه رحمه</v>
          </cell>
          <cell r="C788" t="str">
            <v>رياض</v>
          </cell>
          <cell r="D788" t="str">
            <v>رشا</v>
          </cell>
          <cell r="E788" t="str">
            <v>الرابعة</v>
          </cell>
          <cell r="J788" t="str">
            <v>مستنفذ</v>
          </cell>
        </row>
        <row r="789">
          <cell r="A789">
            <v>522340</v>
          </cell>
          <cell r="B789" t="str">
            <v>فاطمه علي</v>
          </cell>
          <cell r="C789" t="str">
            <v>سمير</v>
          </cell>
          <cell r="D789" t="str">
            <v>ندى</v>
          </cell>
          <cell r="E789" t="str">
            <v>الرابعة</v>
          </cell>
        </row>
        <row r="790">
          <cell r="A790">
            <v>522342</v>
          </cell>
          <cell r="B790" t="str">
            <v>فاطمة غليون</v>
          </cell>
          <cell r="C790" t="str">
            <v>محمد سامي</v>
          </cell>
          <cell r="E790" t="str">
            <v>الثالثة</v>
          </cell>
          <cell r="J790" t="str">
            <v>مستنفذ فصل اول 2024-2025</v>
          </cell>
        </row>
        <row r="791">
          <cell r="A791">
            <v>522351</v>
          </cell>
          <cell r="B791" t="str">
            <v>فدوى بازرباشي</v>
          </cell>
          <cell r="C791" t="str">
            <v>بسام</v>
          </cell>
          <cell r="D791" t="str">
            <v>ايمان</v>
          </cell>
          <cell r="E791" t="str">
            <v>الرابعة</v>
          </cell>
        </row>
        <row r="792">
          <cell r="A792">
            <v>522356</v>
          </cell>
          <cell r="B792" t="str">
            <v>فرح السلق</v>
          </cell>
          <cell r="C792" t="str">
            <v>ابراهيم</v>
          </cell>
          <cell r="D792" t="str">
            <v>ناديه</v>
          </cell>
          <cell r="E792" t="str">
            <v>الرابعة</v>
          </cell>
        </row>
        <row r="793">
          <cell r="A793">
            <v>522364</v>
          </cell>
          <cell r="B793" t="str">
            <v>فرح يونس</v>
          </cell>
          <cell r="C793" t="str">
            <v>احمد</v>
          </cell>
          <cell r="D793" t="str">
            <v>ريما</v>
          </cell>
          <cell r="E793" t="str">
            <v>الرابعة</v>
          </cell>
        </row>
        <row r="794">
          <cell r="A794">
            <v>522373</v>
          </cell>
          <cell r="B794" t="str">
            <v>قمر الدنف</v>
          </cell>
          <cell r="C794" t="str">
            <v>أكرم</v>
          </cell>
          <cell r="D794" t="str">
            <v>شريفه</v>
          </cell>
          <cell r="E794" t="str">
            <v>الثالثة</v>
          </cell>
        </row>
        <row r="795">
          <cell r="A795">
            <v>522374</v>
          </cell>
          <cell r="B795" t="str">
            <v>قمر الكيلاني</v>
          </cell>
          <cell r="C795" t="str">
            <v>محمد</v>
          </cell>
          <cell r="E795" t="str">
            <v>الثالثة</v>
          </cell>
        </row>
        <row r="796">
          <cell r="A796">
            <v>522378</v>
          </cell>
          <cell r="B796" t="str">
            <v>قمر نتوف</v>
          </cell>
          <cell r="C796" t="str">
            <v>عدنان</v>
          </cell>
          <cell r="D796" t="str">
            <v>اسما</v>
          </cell>
          <cell r="E796" t="str">
            <v>الرابعة</v>
          </cell>
        </row>
        <row r="797">
          <cell r="A797">
            <v>522387</v>
          </cell>
          <cell r="B797" t="str">
            <v>كارين شلهوب</v>
          </cell>
          <cell r="C797" t="str">
            <v>مروان</v>
          </cell>
          <cell r="D797" t="str">
            <v>روز</v>
          </cell>
          <cell r="E797" t="str">
            <v>الثانية</v>
          </cell>
          <cell r="J797" t="str">
            <v>مستنفذ</v>
          </cell>
        </row>
        <row r="798">
          <cell r="A798">
            <v>522394</v>
          </cell>
          <cell r="B798" t="str">
            <v>كنوز درويش</v>
          </cell>
          <cell r="C798" t="str">
            <v>رضوان</v>
          </cell>
          <cell r="D798" t="str">
            <v>هند</v>
          </cell>
          <cell r="E798" t="str">
            <v>الرابعة</v>
          </cell>
        </row>
        <row r="799">
          <cell r="A799">
            <v>522398</v>
          </cell>
          <cell r="B799" t="str">
            <v>كوثر مصطفى</v>
          </cell>
          <cell r="C799" t="str">
            <v>جابر</v>
          </cell>
          <cell r="D799" t="str">
            <v>مؤمنة</v>
          </cell>
          <cell r="E799" t="str">
            <v>الرابعة</v>
          </cell>
        </row>
        <row r="800">
          <cell r="A800">
            <v>522399</v>
          </cell>
          <cell r="B800" t="str">
            <v>لارا خالد</v>
          </cell>
          <cell r="C800" t="str">
            <v>وليد</v>
          </cell>
          <cell r="D800" t="str">
            <v>امنه</v>
          </cell>
          <cell r="E800" t="str">
            <v>الرابعة</v>
          </cell>
        </row>
        <row r="801">
          <cell r="A801">
            <v>522402</v>
          </cell>
          <cell r="B801" t="str">
            <v>لاما جبر</v>
          </cell>
          <cell r="C801" t="str">
            <v>سليم</v>
          </cell>
          <cell r="D801" t="str">
            <v>هدية</v>
          </cell>
          <cell r="E801" t="str">
            <v>الرابعة</v>
          </cell>
        </row>
        <row r="802">
          <cell r="A802">
            <v>522404</v>
          </cell>
          <cell r="B802" t="str">
            <v>لانا فتال</v>
          </cell>
          <cell r="C802" t="str">
            <v>نديم</v>
          </cell>
          <cell r="D802" t="str">
            <v>ندى</v>
          </cell>
          <cell r="E802" t="str">
            <v>الرابعة</v>
          </cell>
        </row>
        <row r="803">
          <cell r="A803">
            <v>522416</v>
          </cell>
          <cell r="B803" t="str">
            <v>لمى كيوان</v>
          </cell>
          <cell r="C803" t="str">
            <v>عصام</v>
          </cell>
          <cell r="D803" t="str">
            <v>اعتدال</v>
          </cell>
          <cell r="E803" t="str">
            <v>الرابعة</v>
          </cell>
        </row>
        <row r="804">
          <cell r="A804">
            <v>522417</v>
          </cell>
          <cell r="B804" t="str">
            <v>لمى مغربي</v>
          </cell>
          <cell r="C804" t="str">
            <v>عارف</v>
          </cell>
          <cell r="D804" t="str">
            <v>شاديه</v>
          </cell>
          <cell r="E804" t="str">
            <v>الرابعة</v>
          </cell>
          <cell r="J804" t="str">
            <v>مستنفذ</v>
          </cell>
        </row>
        <row r="805">
          <cell r="A805">
            <v>522419</v>
          </cell>
          <cell r="B805" t="str">
            <v>لميس ابو رافع</v>
          </cell>
          <cell r="C805" t="str">
            <v>يوسف</v>
          </cell>
          <cell r="D805" t="str">
            <v>نوال</v>
          </cell>
          <cell r="E805" t="str">
            <v>الثالثة</v>
          </cell>
          <cell r="J805" t="str">
            <v>مستنفذ فصل اول 2024-2025</v>
          </cell>
        </row>
        <row r="806">
          <cell r="A806">
            <v>522423</v>
          </cell>
          <cell r="B806" t="str">
            <v>لوده قبلان</v>
          </cell>
          <cell r="C806" t="str">
            <v>عصام</v>
          </cell>
          <cell r="D806" t="str">
            <v>منى</v>
          </cell>
          <cell r="E806" t="str">
            <v>الثالثة حديث</v>
          </cell>
          <cell r="F806">
            <v>307</v>
          </cell>
          <cell r="G806">
            <v>103</v>
          </cell>
          <cell r="H806">
            <v>205</v>
          </cell>
          <cell r="J806" t="str">
            <v>م</v>
          </cell>
        </row>
        <row r="807">
          <cell r="A807">
            <v>522425</v>
          </cell>
          <cell r="B807" t="str">
            <v>لوره مخول</v>
          </cell>
          <cell r="C807" t="str">
            <v>نديم</v>
          </cell>
          <cell r="D807" t="str">
            <v>يسرا</v>
          </cell>
          <cell r="E807" t="str">
            <v>الرابعة</v>
          </cell>
        </row>
        <row r="808">
          <cell r="A808">
            <v>522428</v>
          </cell>
          <cell r="B808" t="str">
            <v>لونا ملص</v>
          </cell>
          <cell r="C808" t="str">
            <v>جهاد</v>
          </cell>
          <cell r="D808" t="str">
            <v>ريما</v>
          </cell>
          <cell r="E808" t="str">
            <v>الثالثة</v>
          </cell>
        </row>
        <row r="809">
          <cell r="A809">
            <v>522431</v>
          </cell>
          <cell r="B809" t="str">
            <v>ليان شيخ الأرض</v>
          </cell>
          <cell r="C809" t="str">
            <v>محمود</v>
          </cell>
          <cell r="D809" t="str">
            <v>رائده</v>
          </cell>
          <cell r="E809" t="str">
            <v>الرابعة</v>
          </cell>
        </row>
        <row r="810">
          <cell r="A810">
            <v>522438</v>
          </cell>
          <cell r="B810" t="str">
            <v>ليلى سلمان</v>
          </cell>
          <cell r="C810" t="str">
            <v>نزار</v>
          </cell>
          <cell r="D810" t="str">
            <v>ابتسام</v>
          </cell>
          <cell r="E810" t="str">
            <v>الرابعة</v>
          </cell>
        </row>
        <row r="811">
          <cell r="A811">
            <v>522440</v>
          </cell>
          <cell r="B811" t="str">
            <v>ليلى طحلة</v>
          </cell>
          <cell r="C811" t="str">
            <v>زياد</v>
          </cell>
          <cell r="E811" t="str">
            <v>الرابعة</v>
          </cell>
          <cell r="J811" t="str">
            <v>مستنفذ فصل اول 2024-2025</v>
          </cell>
        </row>
        <row r="812">
          <cell r="A812">
            <v>522443</v>
          </cell>
          <cell r="B812" t="str">
            <v>لين الفرا</v>
          </cell>
          <cell r="C812" t="str">
            <v>عرفان</v>
          </cell>
          <cell r="D812" t="str">
            <v>رشا</v>
          </cell>
          <cell r="E812" t="str">
            <v>الرابعة</v>
          </cell>
        </row>
        <row r="813">
          <cell r="A813">
            <v>522444</v>
          </cell>
          <cell r="B813" t="str">
            <v>لين اللحام</v>
          </cell>
          <cell r="C813" t="str">
            <v>مصطفى</v>
          </cell>
          <cell r="D813" t="str">
            <v>هنادي</v>
          </cell>
          <cell r="E813" t="str">
            <v>الرابعة حديث</v>
          </cell>
          <cell r="F813">
            <v>303</v>
          </cell>
          <cell r="G813">
            <v>403</v>
          </cell>
          <cell r="H813">
            <v>103</v>
          </cell>
          <cell r="I813">
            <v>207</v>
          </cell>
          <cell r="J813" t="str">
            <v>م</v>
          </cell>
        </row>
        <row r="814">
          <cell r="A814">
            <v>522446</v>
          </cell>
          <cell r="B814" t="str">
            <v>لين الموصللي</v>
          </cell>
          <cell r="C814" t="str">
            <v>مصطفى</v>
          </cell>
          <cell r="D814" t="str">
            <v>مرح</v>
          </cell>
          <cell r="E814" t="str">
            <v>الرابعة</v>
          </cell>
        </row>
        <row r="815">
          <cell r="A815">
            <v>522448</v>
          </cell>
          <cell r="B815" t="str">
            <v>لين رمو</v>
          </cell>
          <cell r="C815" t="str">
            <v>محمد طلال</v>
          </cell>
          <cell r="E815" t="str">
            <v>الثالثة</v>
          </cell>
          <cell r="J815" t="str">
            <v>مستنفذ فصل اول 2024-2025</v>
          </cell>
        </row>
        <row r="816">
          <cell r="A816">
            <v>522457</v>
          </cell>
          <cell r="B816" t="str">
            <v>لينه البشعان</v>
          </cell>
          <cell r="C816" t="str">
            <v>حيدر</v>
          </cell>
          <cell r="D816" t="str">
            <v>ايمان الراوي</v>
          </cell>
          <cell r="E816" t="str">
            <v>الثالثة</v>
          </cell>
        </row>
        <row r="817">
          <cell r="A817">
            <v>522463</v>
          </cell>
          <cell r="B817" t="str">
            <v>ماري جرجس</v>
          </cell>
          <cell r="C817" t="str">
            <v>بسام</v>
          </cell>
          <cell r="D817" t="str">
            <v>عائده</v>
          </cell>
          <cell r="E817" t="str">
            <v>الرابعة</v>
          </cell>
          <cell r="J817" t="str">
            <v>مستنفذ فصل اول 2024-2025</v>
          </cell>
        </row>
        <row r="818">
          <cell r="A818">
            <v>522467</v>
          </cell>
          <cell r="B818" t="str">
            <v>ماريه العلي</v>
          </cell>
          <cell r="C818" t="str">
            <v>محمد</v>
          </cell>
          <cell r="D818" t="str">
            <v>سهى</v>
          </cell>
          <cell r="E818" t="str">
            <v>الرابعة</v>
          </cell>
        </row>
        <row r="819">
          <cell r="A819">
            <v>522472</v>
          </cell>
          <cell r="B819" t="str">
            <v>مايا اورفه لي</v>
          </cell>
          <cell r="C819" t="str">
            <v>محمد واصف</v>
          </cell>
          <cell r="D819" t="str">
            <v>فائذه</v>
          </cell>
          <cell r="E819" t="str">
            <v>الرابعة</v>
          </cell>
        </row>
        <row r="820">
          <cell r="A820">
            <v>522492</v>
          </cell>
          <cell r="B820" t="str">
            <v>محمود طعمة حلبي</v>
          </cell>
          <cell r="C820" t="str">
            <v>محمد</v>
          </cell>
          <cell r="E820" t="str">
            <v>الثالثة</v>
          </cell>
        </row>
        <row r="821">
          <cell r="A821">
            <v>522500</v>
          </cell>
          <cell r="B821" t="str">
            <v>مرح ابو اللبن</v>
          </cell>
          <cell r="C821" t="str">
            <v>محمد عارف</v>
          </cell>
          <cell r="D821" t="str">
            <v>ثناء</v>
          </cell>
          <cell r="E821" t="str">
            <v>الثالثة</v>
          </cell>
        </row>
        <row r="822">
          <cell r="A822">
            <v>522504</v>
          </cell>
          <cell r="B822" t="str">
            <v>مرح حوري</v>
          </cell>
          <cell r="C822" t="str">
            <v>محمد</v>
          </cell>
          <cell r="D822" t="str">
            <v>حسن</v>
          </cell>
          <cell r="E822" t="str">
            <v>الرابعة</v>
          </cell>
        </row>
        <row r="823">
          <cell r="A823">
            <v>522514</v>
          </cell>
          <cell r="B823" t="str">
            <v>مروة يعقوب</v>
          </cell>
          <cell r="C823" t="str">
            <v>احمد</v>
          </cell>
          <cell r="D823" t="str">
            <v>سناء</v>
          </cell>
          <cell r="E823" t="str">
            <v>الثالثة</v>
          </cell>
        </row>
        <row r="824">
          <cell r="A824">
            <v>522520</v>
          </cell>
          <cell r="B824" t="str">
            <v>مروه سوقيه</v>
          </cell>
          <cell r="C824" t="str">
            <v>محمدسمير</v>
          </cell>
          <cell r="D824" t="str">
            <v>عائشه</v>
          </cell>
          <cell r="E824" t="str">
            <v>الرابعة</v>
          </cell>
        </row>
        <row r="825">
          <cell r="A825">
            <v>522523</v>
          </cell>
          <cell r="B825" t="str">
            <v>مروه نسب</v>
          </cell>
          <cell r="C825" t="str">
            <v>ماجد</v>
          </cell>
          <cell r="D825" t="str">
            <v>وسيمه</v>
          </cell>
          <cell r="E825" t="str">
            <v>الثالثة</v>
          </cell>
        </row>
        <row r="826">
          <cell r="A826">
            <v>522534</v>
          </cell>
          <cell r="B826" t="str">
            <v>مريم عباس</v>
          </cell>
          <cell r="C826" t="str">
            <v>سالم</v>
          </cell>
          <cell r="D826" t="str">
            <v>فادية</v>
          </cell>
          <cell r="E826" t="str">
            <v>الرابعة</v>
          </cell>
          <cell r="J826" t="str">
            <v>مستنفذ فصل اول 2024-2025</v>
          </cell>
        </row>
        <row r="827">
          <cell r="A827">
            <v>522539</v>
          </cell>
          <cell r="B827" t="str">
            <v>مريم محمد</v>
          </cell>
          <cell r="C827" t="str">
            <v>محمد</v>
          </cell>
          <cell r="D827" t="str">
            <v>سلمى</v>
          </cell>
          <cell r="E827" t="str">
            <v>الرابعة</v>
          </cell>
          <cell r="J827" t="str">
            <v>مستنفذ</v>
          </cell>
        </row>
        <row r="828">
          <cell r="A828">
            <v>522546</v>
          </cell>
          <cell r="B828" t="str">
            <v>معالي قاسم</v>
          </cell>
          <cell r="C828" t="str">
            <v>مرشد</v>
          </cell>
          <cell r="D828" t="str">
            <v>ثنايا</v>
          </cell>
          <cell r="E828" t="str">
            <v>الثالثة</v>
          </cell>
        </row>
        <row r="829">
          <cell r="A829">
            <v>522552</v>
          </cell>
          <cell r="B829" t="str">
            <v>منار سعد</v>
          </cell>
          <cell r="C829" t="str">
            <v>منذر</v>
          </cell>
          <cell r="E829" t="str">
            <v>الثالثة</v>
          </cell>
        </row>
        <row r="830">
          <cell r="A830">
            <v>522555</v>
          </cell>
          <cell r="B830" t="str">
            <v>منار عطيه</v>
          </cell>
          <cell r="C830" t="str">
            <v>حسين</v>
          </cell>
          <cell r="D830" t="str">
            <v>ناديه</v>
          </cell>
          <cell r="E830" t="str">
            <v>الرابعة</v>
          </cell>
        </row>
        <row r="831">
          <cell r="A831">
            <v>522559</v>
          </cell>
          <cell r="B831" t="str">
            <v>منال الابراهيم</v>
          </cell>
          <cell r="C831" t="str">
            <v>ابراهيم</v>
          </cell>
          <cell r="D831" t="str">
            <v>خولة</v>
          </cell>
          <cell r="E831" t="str">
            <v>الثالثة</v>
          </cell>
        </row>
        <row r="832">
          <cell r="A832">
            <v>522566</v>
          </cell>
          <cell r="B832" t="str">
            <v>منال القاضي</v>
          </cell>
          <cell r="C832" t="str">
            <v>محمود</v>
          </cell>
          <cell r="D832" t="str">
            <v>فاطمه</v>
          </cell>
          <cell r="E832" t="str">
            <v>الثالثة</v>
          </cell>
          <cell r="J832" t="str">
            <v>مستنفذ فصل اول 2024-2025</v>
          </cell>
        </row>
        <row r="833">
          <cell r="A833">
            <v>522575</v>
          </cell>
          <cell r="B833" t="str">
            <v>منى العبدالله</v>
          </cell>
          <cell r="C833" t="str">
            <v>عبدالحميد</v>
          </cell>
          <cell r="D833" t="str">
            <v>فوزيه</v>
          </cell>
          <cell r="E833" t="str">
            <v>الثالثة</v>
          </cell>
        </row>
        <row r="834">
          <cell r="A834">
            <v>522580</v>
          </cell>
          <cell r="B834" t="str">
            <v>منى قسومه</v>
          </cell>
          <cell r="C834" t="str">
            <v>محمد حسان</v>
          </cell>
          <cell r="D834" t="str">
            <v>باسمة</v>
          </cell>
          <cell r="E834" t="str">
            <v>الرابعة</v>
          </cell>
        </row>
        <row r="835">
          <cell r="A835">
            <v>522587</v>
          </cell>
          <cell r="B835" t="str">
            <v>موفق عمر</v>
          </cell>
          <cell r="C835" t="str">
            <v>حسون</v>
          </cell>
          <cell r="D835" t="str">
            <v>فتحيه</v>
          </cell>
          <cell r="E835" t="str">
            <v>الثانية</v>
          </cell>
        </row>
        <row r="836">
          <cell r="A836">
            <v>522592</v>
          </cell>
          <cell r="B836" t="str">
            <v>ميار حماديه</v>
          </cell>
          <cell r="C836" t="str">
            <v>عصام</v>
          </cell>
          <cell r="D836" t="str">
            <v>منى</v>
          </cell>
          <cell r="E836" t="str">
            <v>الرابعة</v>
          </cell>
        </row>
        <row r="837">
          <cell r="A837">
            <v>522597</v>
          </cell>
          <cell r="B837" t="str">
            <v>ميرفت  حيدر</v>
          </cell>
          <cell r="C837" t="str">
            <v>محمد</v>
          </cell>
          <cell r="D837" t="str">
            <v>رئيفه</v>
          </cell>
          <cell r="E837" t="str">
            <v>الرابعة</v>
          </cell>
        </row>
        <row r="838">
          <cell r="A838">
            <v>522608</v>
          </cell>
          <cell r="B838" t="str">
            <v>ميساء ديوب</v>
          </cell>
          <cell r="C838" t="str">
            <v>حسن</v>
          </cell>
          <cell r="D838" t="str">
            <v>مدينه</v>
          </cell>
          <cell r="E838" t="str">
            <v>الرابعة</v>
          </cell>
          <cell r="J838" t="str">
            <v>مستنفذ</v>
          </cell>
        </row>
        <row r="839">
          <cell r="A839">
            <v>522616</v>
          </cell>
          <cell r="B839" t="str">
            <v>نادين نعمة</v>
          </cell>
          <cell r="C839" t="str">
            <v>رياض</v>
          </cell>
          <cell r="D839" t="str">
            <v>نهى</v>
          </cell>
          <cell r="E839" t="str">
            <v>الثالثة</v>
          </cell>
        </row>
        <row r="840">
          <cell r="A840">
            <v>522619</v>
          </cell>
          <cell r="B840" t="str">
            <v>ناهده مارديني</v>
          </cell>
          <cell r="C840" t="str">
            <v>محمد صبحي</v>
          </cell>
          <cell r="D840" t="str">
            <v>بديعة</v>
          </cell>
          <cell r="E840" t="str">
            <v>الثالثة</v>
          </cell>
        </row>
        <row r="841">
          <cell r="A841">
            <v>522623</v>
          </cell>
          <cell r="B841" t="str">
            <v>نبيله شحاده</v>
          </cell>
          <cell r="C841" t="str">
            <v>عبد الهادي</v>
          </cell>
          <cell r="D841" t="str">
            <v>منيره</v>
          </cell>
          <cell r="E841" t="str">
            <v>الثانية</v>
          </cell>
          <cell r="J841" t="str">
            <v>مستنفذ</v>
          </cell>
        </row>
        <row r="842">
          <cell r="A842">
            <v>522637</v>
          </cell>
          <cell r="B842" t="str">
            <v>نداء يوسف</v>
          </cell>
          <cell r="C842" t="str">
            <v>محمود</v>
          </cell>
          <cell r="D842" t="str">
            <v>ماريه</v>
          </cell>
          <cell r="E842" t="str">
            <v>الرابعة</v>
          </cell>
          <cell r="J842" t="str">
            <v>مستنفذ</v>
          </cell>
        </row>
        <row r="843">
          <cell r="A843">
            <v>522640</v>
          </cell>
          <cell r="B843" t="str">
            <v>ندى النمر</v>
          </cell>
          <cell r="C843" t="str">
            <v>فهد</v>
          </cell>
          <cell r="D843" t="str">
            <v>رتيبه</v>
          </cell>
          <cell r="E843" t="str">
            <v>الرابعة</v>
          </cell>
          <cell r="J843" t="str">
            <v>مستنفذ فصل اول 2024-2025</v>
          </cell>
        </row>
        <row r="844">
          <cell r="A844">
            <v>522643</v>
          </cell>
          <cell r="B844" t="str">
            <v>ندى عائشه</v>
          </cell>
          <cell r="C844" t="str">
            <v>عبدالرحمن</v>
          </cell>
          <cell r="D844" t="str">
            <v>فاطمة</v>
          </cell>
          <cell r="E844" t="str">
            <v>الرابعة</v>
          </cell>
        </row>
        <row r="845">
          <cell r="A845">
            <v>522644</v>
          </cell>
          <cell r="B845" t="str">
            <v>ندى معن</v>
          </cell>
          <cell r="C845" t="str">
            <v>صالح</v>
          </cell>
          <cell r="D845" t="str">
            <v>ناديا</v>
          </cell>
          <cell r="E845" t="str">
            <v>الثالثة</v>
          </cell>
        </row>
        <row r="846">
          <cell r="A846">
            <v>522647</v>
          </cell>
          <cell r="B846" t="str">
            <v>نرمين تبليس</v>
          </cell>
          <cell r="C846" t="str">
            <v>احمد</v>
          </cell>
          <cell r="D846" t="str">
            <v>فريال</v>
          </cell>
          <cell r="E846" t="str">
            <v>الثالثة</v>
          </cell>
        </row>
        <row r="847">
          <cell r="A847">
            <v>522653</v>
          </cell>
          <cell r="B847" t="str">
            <v>نسرين العلي</v>
          </cell>
          <cell r="C847" t="str">
            <v>عباس</v>
          </cell>
          <cell r="D847" t="str">
            <v>حُسن</v>
          </cell>
          <cell r="E847" t="str">
            <v>الرابعة</v>
          </cell>
        </row>
        <row r="848">
          <cell r="A848">
            <v>522655</v>
          </cell>
          <cell r="B848" t="str">
            <v>نسرين المشعان</v>
          </cell>
          <cell r="C848" t="str">
            <v>قاسم</v>
          </cell>
          <cell r="D848" t="str">
            <v>اسيا</v>
          </cell>
          <cell r="E848" t="str">
            <v>الثالثة</v>
          </cell>
          <cell r="J848" t="str">
            <v>مستنفذ</v>
          </cell>
        </row>
        <row r="849">
          <cell r="A849">
            <v>522657</v>
          </cell>
          <cell r="B849" t="str">
            <v>نسرين شبيب</v>
          </cell>
          <cell r="C849" t="str">
            <v>يوسف</v>
          </cell>
          <cell r="D849" t="str">
            <v>مكيه</v>
          </cell>
          <cell r="E849" t="str">
            <v>الرابعة</v>
          </cell>
        </row>
        <row r="850">
          <cell r="A850">
            <v>522660</v>
          </cell>
          <cell r="B850" t="str">
            <v>نسور الحميد العبدالله</v>
          </cell>
          <cell r="C850" t="str">
            <v>حامد</v>
          </cell>
          <cell r="D850" t="str">
            <v>مالكه</v>
          </cell>
          <cell r="E850" t="str">
            <v>الرابعة</v>
          </cell>
        </row>
        <row r="851">
          <cell r="A851">
            <v>522673</v>
          </cell>
          <cell r="B851" t="str">
            <v>نهلا الابراهيم</v>
          </cell>
          <cell r="C851" t="str">
            <v>علي</v>
          </cell>
          <cell r="D851" t="str">
            <v>مهجة</v>
          </cell>
          <cell r="E851" t="str">
            <v>الرابعة</v>
          </cell>
        </row>
        <row r="852">
          <cell r="A852">
            <v>522674</v>
          </cell>
          <cell r="B852" t="str">
            <v>نهله الاحمد</v>
          </cell>
          <cell r="C852" t="str">
            <v>محمد</v>
          </cell>
          <cell r="D852" t="str">
            <v>عزيزه</v>
          </cell>
          <cell r="E852" t="str">
            <v>الرابعة</v>
          </cell>
        </row>
        <row r="853">
          <cell r="A853">
            <v>522684</v>
          </cell>
          <cell r="B853" t="str">
            <v>نور الخطيب</v>
          </cell>
          <cell r="C853" t="str">
            <v>محي الدين</v>
          </cell>
          <cell r="D853" t="str">
            <v>ليلا</v>
          </cell>
          <cell r="E853" t="str">
            <v>الثالثة</v>
          </cell>
        </row>
        <row r="854">
          <cell r="A854">
            <v>522688</v>
          </cell>
          <cell r="B854" t="str">
            <v>نور السقا</v>
          </cell>
          <cell r="C854" t="str">
            <v>معتز</v>
          </cell>
          <cell r="D854" t="str">
            <v>حنان</v>
          </cell>
          <cell r="E854" t="str">
            <v>الرابعة</v>
          </cell>
        </row>
        <row r="855">
          <cell r="A855">
            <v>522690</v>
          </cell>
          <cell r="B855" t="str">
            <v>نور العينيه</v>
          </cell>
          <cell r="C855" t="str">
            <v xml:space="preserve">محمد </v>
          </cell>
          <cell r="D855" t="str">
            <v>ايمان</v>
          </cell>
          <cell r="E855" t="str">
            <v>الرابعة</v>
          </cell>
        </row>
        <row r="856">
          <cell r="A856">
            <v>522704</v>
          </cell>
          <cell r="B856" t="str">
            <v>نور سعد</v>
          </cell>
          <cell r="C856" t="str">
            <v>ياسر</v>
          </cell>
          <cell r="D856" t="str">
            <v>ماجدة</v>
          </cell>
          <cell r="E856" t="str">
            <v>الرابعة حديث</v>
          </cell>
          <cell r="F856">
            <v>505</v>
          </cell>
          <cell r="G856">
            <v>609</v>
          </cell>
          <cell r="H856">
            <v>409</v>
          </cell>
          <cell r="I856">
            <v>207</v>
          </cell>
          <cell r="J856" t="str">
            <v>م</v>
          </cell>
        </row>
        <row r="857">
          <cell r="A857">
            <v>522710</v>
          </cell>
          <cell r="B857" t="str">
            <v>نور غوثاني</v>
          </cell>
          <cell r="C857" t="str">
            <v>محمدمطيع</v>
          </cell>
          <cell r="D857" t="str">
            <v>ميساء</v>
          </cell>
          <cell r="E857" t="str">
            <v>الرابعة</v>
          </cell>
          <cell r="J857" t="str">
            <v>مستنفذ</v>
          </cell>
        </row>
        <row r="858">
          <cell r="A858">
            <v>522711</v>
          </cell>
          <cell r="B858" t="str">
            <v>نور محمد</v>
          </cell>
          <cell r="C858" t="str">
            <v>محمدخير</v>
          </cell>
          <cell r="D858" t="str">
            <v>سناء</v>
          </cell>
          <cell r="E858" t="str">
            <v>الرابعة</v>
          </cell>
        </row>
        <row r="859">
          <cell r="A859">
            <v>522715</v>
          </cell>
          <cell r="B859" t="str">
            <v>نورا دعبول</v>
          </cell>
          <cell r="C859" t="str">
            <v>محمدشاهر</v>
          </cell>
          <cell r="D859" t="str">
            <v>امل</v>
          </cell>
          <cell r="E859" t="str">
            <v>الرابعة</v>
          </cell>
          <cell r="J859" t="str">
            <v>مستنفذ</v>
          </cell>
        </row>
        <row r="860">
          <cell r="A860">
            <v>522718</v>
          </cell>
          <cell r="B860" t="str">
            <v>نورالهدى جمعه</v>
          </cell>
          <cell r="C860" t="str">
            <v>عبدالاله</v>
          </cell>
          <cell r="D860" t="str">
            <v>عليه</v>
          </cell>
          <cell r="E860" t="str">
            <v>الرابعة</v>
          </cell>
        </row>
        <row r="861">
          <cell r="A861">
            <v>522722</v>
          </cell>
          <cell r="B861" t="str">
            <v>نوران جمال الدين</v>
          </cell>
          <cell r="C861" t="str">
            <v xml:space="preserve"> فؤاد</v>
          </cell>
          <cell r="D861" t="str">
            <v>منار</v>
          </cell>
          <cell r="E861" t="str">
            <v>الرابعة</v>
          </cell>
        </row>
        <row r="862">
          <cell r="A862">
            <v>522723</v>
          </cell>
          <cell r="B862" t="str">
            <v>نورليسا المنجد</v>
          </cell>
          <cell r="C862" t="str">
            <v>بسام</v>
          </cell>
          <cell r="D862" t="str">
            <v>وفاء</v>
          </cell>
          <cell r="E862" t="str">
            <v>الرابعة</v>
          </cell>
        </row>
        <row r="863">
          <cell r="A863">
            <v>522724</v>
          </cell>
          <cell r="B863" t="str">
            <v>نورمان دباس</v>
          </cell>
          <cell r="C863" t="str">
            <v>نزار</v>
          </cell>
          <cell r="D863" t="str">
            <v>ناريمان</v>
          </cell>
          <cell r="E863" t="str">
            <v>الرابعة</v>
          </cell>
        </row>
        <row r="864">
          <cell r="A864">
            <v>522739</v>
          </cell>
          <cell r="B864" t="str">
            <v>هاله الهندي</v>
          </cell>
          <cell r="C864" t="str">
            <v>محمد</v>
          </cell>
          <cell r="D864" t="str">
            <v>نبيله</v>
          </cell>
          <cell r="E864" t="str">
            <v>الثانية</v>
          </cell>
          <cell r="J864" t="str">
            <v>مستنفذ</v>
          </cell>
        </row>
        <row r="865">
          <cell r="A865">
            <v>522752</v>
          </cell>
          <cell r="B865" t="str">
            <v>هبه الكحاله</v>
          </cell>
          <cell r="C865" t="str">
            <v>محمدخير</v>
          </cell>
          <cell r="D865" t="str">
            <v>امل</v>
          </cell>
          <cell r="E865" t="str">
            <v>الرابعة</v>
          </cell>
        </row>
        <row r="866">
          <cell r="A866">
            <v>522758</v>
          </cell>
          <cell r="B866" t="str">
            <v>هبه سليمان</v>
          </cell>
          <cell r="C866" t="str">
            <v>صالح</v>
          </cell>
          <cell r="D866" t="str">
            <v>ناديا</v>
          </cell>
          <cell r="E866" t="str">
            <v>الثانية</v>
          </cell>
          <cell r="J866" t="str">
            <v>مستنفذ</v>
          </cell>
        </row>
        <row r="867">
          <cell r="A867">
            <v>522765</v>
          </cell>
          <cell r="B867" t="str">
            <v>هدى الشن</v>
          </cell>
          <cell r="C867" t="str">
            <v>محمد خير</v>
          </cell>
          <cell r="D867" t="str">
            <v>سميره</v>
          </cell>
          <cell r="E867" t="str">
            <v>الثانية</v>
          </cell>
          <cell r="J867" t="str">
            <v>مستنفذ</v>
          </cell>
        </row>
        <row r="868">
          <cell r="A868">
            <v>522771</v>
          </cell>
          <cell r="B868" t="str">
            <v>هديل الحلبي</v>
          </cell>
          <cell r="C868" t="str">
            <v>بسام</v>
          </cell>
          <cell r="D868" t="str">
            <v>سلوى</v>
          </cell>
          <cell r="E868" t="str">
            <v>الثانية</v>
          </cell>
          <cell r="J868" t="str">
            <v>مستنفذ</v>
          </cell>
        </row>
        <row r="869">
          <cell r="A869">
            <v>522772</v>
          </cell>
          <cell r="B869" t="str">
            <v>هديل السعدي</v>
          </cell>
          <cell r="C869" t="str">
            <v>طلعت</v>
          </cell>
          <cell r="D869" t="str">
            <v>رابحة</v>
          </cell>
          <cell r="E869" t="str">
            <v>الرابعة</v>
          </cell>
        </row>
        <row r="870">
          <cell r="A870">
            <v>522785</v>
          </cell>
          <cell r="B870" t="str">
            <v>هلا قصيباتي</v>
          </cell>
          <cell r="C870" t="str">
            <v>محمد سامر</v>
          </cell>
          <cell r="D870" t="str">
            <v>نور الهدى</v>
          </cell>
          <cell r="E870" t="str">
            <v>الرابعة</v>
          </cell>
        </row>
        <row r="871">
          <cell r="A871">
            <v>522801</v>
          </cell>
          <cell r="B871" t="str">
            <v>هنادي صبان</v>
          </cell>
          <cell r="C871" t="str">
            <v>ياسين</v>
          </cell>
          <cell r="D871" t="str">
            <v>سهام</v>
          </cell>
          <cell r="E871" t="str">
            <v>الرابعة</v>
          </cell>
        </row>
        <row r="872">
          <cell r="A872">
            <v>522811</v>
          </cell>
          <cell r="B872" t="str">
            <v>هيا الغياض</v>
          </cell>
          <cell r="C872" t="str">
            <v>عبد الرؤوف</v>
          </cell>
          <cell r="D872" t="str">
            <v>فاطمة</v>
          </cell>
          <cell r="E872" t="str">
            <v>الرابعة</v>
          </cell>
        </row>
        <row r="873">
          <cell r="A873">
            <v>522816</v>
          </cell>
          <cell r="B873" t="str">
            <v>هيفاء الحلبي</v>
          </cell>
          <cell r="C873" t="str">
            <v>محمدديب</v>
          </cell>
          <cell r="D873" t="str">
            <v>اماني</v>
          </cell>
          <cell r="E873" t="str">
            <v>الثالثة</v>
          </cell>
        </row>
        <row r="874">
          <cell r="A874">
            <v>522818</v>
          </cell>
          <cell r="B874" t="str">
            <v>هيفاء هلال</v>
          </cell>
          <cell r="C874" t="str">
            <v>عبدالكريم</v>
          </cell>
          <cell r="D874" t="str">
            <v>خديجة</v>
          </cell>
          <cell r="E874" t="str">
            <v>الرابعة</v>
          </cell>
          <cell r="J874" t="str">
            <v>مستنفذ</v>
          </cell>
        </row>
        <row r="875">
          <cell r="A875">
            <v>522826</v>
          </cell>
          <cell r="B875" t="str">
            <v>وداد دحروج</v>
          </cell>
          <cell r="C875" t="str">
            <v>محمدسعيد</v>
          </cell>
          <cell r="D875" t="str">
            <v>فاطمه</v>
          </cell>
          <cell r="E875" t="str">
            <v>الرابعة</v>
          </cell>
        </row>
        <row r="876">
          <cell r="A876">
            <v>522839</v>
          </cell>
          <cell r="B876" t="str">
            <v>وفاء أبو عساف</v>
          </cell>
          <cell r="C876" t="str">
            <v>فوزي</v>
          </cell>
          <cell r="D876" t="str">
            <v>زيده</v>
          </cell>
          <cell r="E876" t="str">
            <v>الثالثة</v>
          </cell>
          <cell r="J876" t="str">
            <v>مستنفذ</v>
          </cell>
        </row>
        <row r="877">
          <cell r="A877">
            <v>522846</v>
          </cell>
          <cell r="B877" t="str">
            <v>وفاء عموري</v>
          </cell>
          <cell r="C877" t="str">
            <v>خالد</v>
          </cell>
          <cell r="D877" t="str">
            <v>خديجه</v>
          </cell>
          <cell r="E877" t="str">
            <v>الرابعة حديث</v>
          </cell>
          <cell r="F877">
            <v>507</v>
          </cell>
          <cell r="G877">
            <v>509</v>
          </cell>
          <cell r="H877">
            <v>609</v>
          </cell>
          <cell r="J877" t="str">
            <v>م</v>
          </cell>
        </row>
        <row r="878">
          <cell r="A878">
            <v>522852</v>
          </cell>
          <cell r="B878" t="str">
            <v>ولاء طيري</v>
          </cell>
          <cell r="C878" t="str">
            <v>ياسر</v>
          </cell>
          <cell r="D878" t="str">
            <v>فاطمة</v>
          </cell>
          <cell r="E878" t="str">
            <v>الرابعة</v>
          </cell>
        </row>
        <row r="879">
          <cell r="A879">
            <v>522853</v>
          </cell>
          <cell r="B879" t="str">
            <v>ولاء كعك</v>
          </cell>
          <cell r="C879" t="str">
            <v>علي</v>
          </cell>
          <cell r="D879" t="str">
            <v>فايزه</v>
          </cell>
          <cell r="E879" t="str">
            <v>الرابعة</v>
          </cell>
        </row>
        <row r="880">
          <cell r="A880">
            <v>522863</v>
          </cell>
          <cell r="B880" t="str">
            <v>ياسمين أعمى</v>
          </cell>
          <cell r="C880" t="str">
            <v>صالح</v>
          </cell>
          <cell r="D880" t="str">
            <v>زكيه</v>
          </cell>
          <cell r="E880" t="str">
            <v>الرابعة</v>
          </cell>
        </row>
        <row r="881">
          <cell r="A881">
            <v>522864</v>
          </cell>
          <cell r="B881" t="str">
            <v>ياسمين ثابت</v>
          </cell>
          <cell r="C881" t="str">
            <v>ياسر</v>
          </cell>
          <cell r="D881" t="str">
            <v>نسرين</v>
          </cell>
          <cell r="E881" t="str">
            <v>الرابعة</v>
          </cell>
        </row>
        <row r="882">
          <cell r="A882">
            <v>522872</v>
          </cell>
          <cell r="B882" t="str">
            <v>يانا الريشاني</v>
          </cell>
          <cell r="C882" t="str">
            <v>إسكندر</v>
          </cell>
          <cell r="D882" t="str">
            <v>ميسون</v>
          </cell>
          <cell r="E882" t="str">
            <v>الثانية</v>
          </cell>
          <cell r="J882" t="str">
            <v>مستنفذ</v>
          </cell>
        </row>
        <row r="883">
          <cell r="A883">
            <v>522879</v>
          </cell>
          <cell r="B883" t="str">
            <v>يسرى كنعان</v>
          </cell>
          <cell r="C883" t="str">
            <v>علي</v>
          </cell>
          <cell r="D883" t="str">
            <v>سميه</v>
          </cell>
          <cell r="E883" t="str">
            <v>الثالثة</v>
          </cell>
        </row>
        <row r="884">
          <cell r="A884">
            <v>522881</v>
          </cell>
          <cell r="B884" t="str">
            <v>يمامه المطلق</v>
          </cell>
          <cell r="C884" t="str">
            <v>حسين</v>
          </cell>
          <cell r="D884" t="str">
            <v>خديجة</v>
          </cell>
          <cell r="E884" t="str">
            <v>الرابعة</v>
          </cell>
        </row>
        <row r="885">
          <cell r="A885">
            <v>522886</v>
          </cell>
          <cell r="B885" t="str">
            <v>سلام الشيخ</v>
          </cell>
          <cell r="C885" t="str">
            <v>علي</v>
          </cell>
          <cell r="D885" t="str">
            <v>فاطمة</v>
          </cell>
          <cell r="E885" t="str">
            <v>الرابعة</v>
          </cell>
        </row>
        <row r="886">
          <cell r="A886">
            <v>522892</v>
          </cell>
          <cell r="B886" t="str">
            <v>عذراء العطوة</v>
          </cell>
          <cell r="C886" t="str">
            <v>عبد الحميد</v>
          </cell>
          <cell r="D886" t="str">
            <v>مريم</v>
          </cell>
          <cell r="E886" t="str">
            <v>الرابعة</v>
          </cell>
        </row>
        <row r="887">
          <cell r="A887">
            <v>522899</v>
          </cell>
          <cell r="B887" t="str">
            <v xml:space="preserve">سوار الخطيب </v>
          </cell>
          <cell r="C887" t="str">
            <v>اسامه</v>
          </cell>
          <cell r="D887" t="str">
            <v>رائدة</v>
          </cell>
          <cell r="E887" t="str">
            <v>الرابعة</v>
          </cell>
          <cell r="J887" t="str">
            <v>مستنفذ فصل اول 2024-2025</v>
          </cell>
        </row>
        <row r="888">
          <cell r="A888">
            <v>522900</v>
          </cell>
          <cell r="B888" t="str">
            <v>الخنساء حامد ناجي</v>
          </cell>
          <cell r="C888" t="str">
            <v>محمد عامر</v>
          </cell>
          <cell r="D888" t="str">
            <v>زينب</v>
          </cell>
          <cell r="E888" t="str">
            <v>الثانية</v>
          </cell>
          <cell r="J888" t="str">
            <v>مستنفذ</v>
          </cell>
        </row>
        <row r="889">
          <cell r="A889">
            <v>522914</v>
          </cell>
          <cell r="B889" t="str">
            <v>نوال بقدونس</v>
          </cell>
          <cell r="C889" t="str">
            <v>خليل</v>
          </cell>
          <cell r="D889" t="str">
            <v>محاسن</v>
          </cell>
          <cell r="E889" t="str">
            <v>الرابعة</v>
          </cell>
        </row>
        <row r="890">
          <cell r="A890">
            <v>522916</v>
          </cell>
          <cell r="B890" t="str">
            <v>هديه يوسف شيباني</v>
          </cell>
          <cell r="C890" t="str">
            <v>يوسف</v>
          </cell>
          <cell r="D890" t="str">
            <v>سميرة</v>
          </cell>
          <cell r="E890" t="str">
            <v>الرابعة</v>
          </cell>
        </row>
        <row r="891">
          <cell r="A891">
            <v>522918</v>
          </cell>
          <cell r="B891" t="str">
            <v>يارا  غريب</v>
          </cell>
          <cell r="C891" t="str">
            <v>علي</v>
          </cell>
          <cell r="D891" t="str">
            <v>وفاء</v>
          </cell>
          <cell r="E891" t="str">
            <v>الثانية</v>
          </cell>
          <cell r="J891" t="str">
            <v>مستنفذ فصل اول 2024-2025</v>
          </cell>
        </row>
        <row r="892">
          <cell r="A892">
            <v>522919</v>
          </cell>
          <cell r="B892" t="str">
            <v>ندى فياض</v>
          </cell>
          <cell r="C892" t="str">
            <v>احمد</v>
          </cell>
          <cell r="D892" t="str">
            <v>حسنه</v>
          </cell>
          <cell r="E892" t="str">
            <v>الرابعة</v>
          </cell>
        </row>
        <row r="893">
          <cell r="A893">
            <v>522925</v>
          </cell>
          <cell r="B893" t="str">
            <v>رزان كريم الدين</v>
          </cell>
          <cell r="C893" t="str">
            <v>محمد حسان</v>
          </cell>
          <cell r="E893" t="str">
            <v>الثالثة</v>
          </cell>
        </row>
        <row r="894">
          <cell r="A894">
            <v>522935</v>
          </cell>
          <cell r="B894" t="str">
            <v>حنان الشلبي</v>
          </cell>
          <cell r="C894" t="str">
            <v>محمد فاتح</v>
          </cell>
          <cell r="D894" t="str">
            <v>بشيرة</v>
          </cell>
          <cell r="E894" t="str">
            <v>الرابعة</v>
          </cell>
        </row>
        <row r="895">
          <cell r="A895">
            <v>522940</v>
          </cell>
          <cell r="B895" t="str">
            <v>ابتسام الشعراني</v>
          </cell>
          <cell r="C895" t="str">
            <v>جدعان</v>
          </cell>
          <cell r="D895" t="str">
            <v>حلوه</v>
          </cell>
          <cell r="E895" t="str">
            <v>الرابعة</v>
          </cell>
        </row>
        <row r="896">
          <cell r="A896">
            <v>522957</v>
          </cell>
          <cell r="B896" t="str">
            <v>اريج الجهماني</v>
          </cell>
          <cell r="C896" t="str">
            <v>محمد أمين</v>
          </cell>
          <cell r="D896" t="str">
            <v>شيرين</v>
          </cell>
          <cell r="E896" t="str">
            <v>الرابعة</v>
          </cell>
        </row>
        <row r="897">
          <cell r="A897">
            <v>522959</v>
          </cell>
          <cell r="B897" t="str">
            <v>اريج السوادي</v>
          </cell>
          <cell r="C897" t="str">
            <v>ياسين</v>
          </cell>
          <cell r="D897" t="str">
            <v>روضه</v>
          </cell>
          <cell r="E897" t="str">
            <v>الثالثة</v>
          </cell>
        </row>
        <row r="898">
          <cell r="A898">
            <v>522962</v>
          </cell>
          <cell r="B898" t="str">
            <v>اريج ناجي</v>
          </cell>
          <cell r="C898" t="str">
            <v>محمود</v>
          </cell>
          <cell r="D898" t="str">
            <v>رائدة</v>
          </cell>
          <cell r="E898" t="str">
            <v>الرابعة</v>
          </cell>
        </row>
        <row r="899">
          <cell r="A899">
            <v>522965</v>
          </cell>
          <cell r="B899" t="str">
            <v>اسراء شحرور</v>
          </cell>
          <cell r="C899" t="str">
            <v>فايز</v>
          </cell>
          <cell r="D899" t="str">
            <v>ايمان</v>
          </cell>
          <cell r="E899" t="str">
            <v>الثالثة</v>
          </cell>
        </row>
        <row r="900">
          <cell r="A900">
            <v>522973</v>
          </cell>
          <cell r="B900" t="str">
            <v>اسراء محي الدين</v>
          </cell>
          <cell r="C900" t="str">
            <v>سليمان</v>
          </cell>
          <cell r="D900" t="str">
            <v>سناء</v>
          </cell>
          <cell r="E900" t="str">
            <v>الرابعة</v>
          </cell>
        </row>
        <row r="901">
          <cell r="A901">
            <v>522975</v>
          </cell>
          <cell r="B901" t="str">
            <v>اسلام فريسان</v>
          </cell>
          <cell r="C901" t="str">
            <v>يحيى</v>
          </cell>
          <cell r="D901" t="str">
            <v>فاطمه</v>
          </cell>
          <cell r="E901" t="str">
            <v>الرابعة</v>
          </cell>
        </row>
        <row r="902">
          <cell r="A902">
            <v>522982</v>
          </cell>
          <cell r="B902" t="str">
            <v>أسماء محمد</v>
          </cell>
          <cell r="C902" t="str">
            <v>محمد</v>
          </cell>
          <cell r="E902" t="str">
            <v>الثانية</v>
          </cell>
          <cell r="J902" t="str">
            <v>مستنفذ</v>
          </cell>
        </row>
        <row r="903">
          <cell r="A903">
            <v>522986</v>
          </cell>
          <cell r="B903" t="str">
            <v>اعتماد عبدالخالق</v>
          </cell>
          <cell r="C903" t="str">
            <v>علي</v>
          </cell>
          <cell r="D903" t="str">
            <v>عائشه</v>
          </cell>
          <cell r="E903" t="str">
            <v>الرابعة حديث</v>
          </cell>
          <cell r="F903">
            <v>604</v>
          </cell>
          <cell r="G903">
            <v>403</v>
          </cell>
          <cell r="H903">
            <v>103</v>
          </cell>
          <cell r="I903">
            <v>207</v>
          </cell>
          <cell r="J903" t="str">
            <v>م</v>
          </cell>
        </row>
        <row r="904">
          <cell r="A904">
            <v>522987</v>
          </cell>
          <cell r="B904" t="str">
            <v>الاء الاكشر</v>
          </cell>
          <cell r="C904" t="str">
            <v>محمدخير</v>
          </cell>
          <cell r="D904" t="str">
            <v>ميساء</v>
          </cell>
          <cell r="E904" t="str">
            <v>الرابعة</v>
          </cell>
        </row>
        <row r="905">
          <cell r="A905">
            <v>522996</v>
          </cell>
          <cell r="B905" t="str">
            <v>الاء حورية</v>
          </cell>
          <cell r="C905" t="str">
            <v>محمد</v>
          </cell>
          <cell r="E905" t="str">
            <v>الثالثة</v>
          </cell>
        </row>
        <row r="906">
          <cell r="A906">
            <v>522999</v>
          </cell>
          <cell r="B906" t="str">
            <v>الاء طعمه</v>
          </cell>
          <cell r="C906" t="str">
            <v>عدنان</v>
          </cell>
          <cell r="D906" t="str">
            <v>بثينه</v>
          </cell>
          <cell r="E906" t="str">
            <v>الرابعة</v>
          </cell>
        </row>
        <row r="907">
          <cell r="A907">
            <v>523003</v>
          </cell>
          <cell r="B907" t="str">
            <v>البتول علي</v>
          </cell>
          <cell r="C907" t="str">
            <v>يونس</v>
          </cell>
          <cell r="D907" t="str">
            <v>سهيلا</v>
          </cell>
          <cell r="E907" t="str">
            <v>الرابعة</v>
          </cell>
        </row>
        <row r="908">
          <cell r="A908">
            <v>523004</v>
          </cell>
          <cell r="B908" t="str">
            <v>الزهراء الخلف</v>
          </cell>
          <cell r="C908" t="str">
            <v>احمد</v>
          </cell>
          <cell r="D908" t="str">
            <v>جميله</v>
          </cell>
          <cell r="E908" t="str">
            <v>الرابعة</v>
          </cell>
        </row>
        <row r="909">
          <cell r="A909">
            <v>523008</v>
          </cell>
          <cell r="B909" t="str">
            <v>الفت برهان</v>
          </cell>
          <cell r="C909" t="str">
            <v>محمد</v>
          </cell>
          <cell r="D909" t="str">
            <v>رانيه</v>
          </cell>
          <cell r="E909" t="str">
            <v>الرابعة</v>
          </cell>
        </row>
        <row r="910">
          <cell r="A910">
            <v>523012</v>
          </cell>
          <cell r="B910" t="str">
            <v>الهام ابراهيم</v>
          </cell>
          <cell r="C910" t="str">
            <v>نورالدين</v>
          </cell>
          <cell r="D910" t="str">
            <v>نعمه</v>
          </cell>
          <cell r="E910" t="str">
            <v>الرابعة</v>
          </cell>
        </row>
        <row r="911">
          <cell r="A911">
            <v>523013</v>
          </cell>
          <cell r="B911" t="str">
            <v>الهام المهاوش</v>
          </cell>
          <cell r="C911" t="str">
            <v>أحمد</v>
          </cell>
          <cell r="D911" t="str">
            <v>حمده</v>
          </cell>
          <cell r="E911" t="str">
            <v>الرابعة</v>
          </cell>
        </row>
        <row r="912">
          <cell r="A912">
            <v>523014</v>
          </cell>
          <cell r="B912" t="str">
            <v>الهام مسعود</v>
          </cell>
          <cell r="C912" t="str">
            <v>نواف</v>
          </cell>
          <cell r="D912" t="str">
            <v>عزيزه</v>
          </cell>
          <cell r="E912" t="str">
            <v>الرابعة</v>
          </cell>
        </row>
        <row r="913">
          <cell r="A913">
            <v>523015</v>
          </cell>
          <cell r="B913" t="str">
            <v>امارة النقار</v>
          </cell>
          <cell r="C913" t="str">
            <v>اديب</v>
          </cell>
          <cell r="D913" t="str">
            <v>بشرى</v>
          </cell>
          <cell r="E913" t="str">
            <v>الثالثة</v>
          </cell>
        </row>
        <row r="914">
          <cell r="A914">
            <v>523016</v>
          </cell>
          <cell r="B914" t="str">
            <v>امال العلام</v>
          </cell>
          <cell r="C914" t="str">
            <v>سليم</v>
          </cell>
          <cell r="D914" t="str">
            <v>مريم</v>
          </cell>
          <cell r="E914" t="str">
            <v>الثالثة</v>
          </cell>
          <cell r="J914" t="str">
            <v>مستنفذ</v>
          </cell>
        </row>
        <row r="915">
          <cell r="A915">
            <v>523019</v>
          </cell>
          <cell r="B915" t="str">
            <v>اماني اقبيق</v>
          </cell>
          <cell r="C915" t="str">
            <v>محمدجلال</v>
          </cell>
          <cell r="D915" t="str">
            <v>حنان</v>
          </cell>
          <cell r="E915" t="str">
            <v>الرابعة</v>
          </cell>
        </row>
        <row r="916">
          <cell r="A916">
            <v>523033</v>
          </cell>
          <cell r="B916" t="str">
            <v>اميره شرف</v>
          </cell>
          <cell r="C916" t="str">
            <v>علاءالدين</v>
          </cell>
          <cell r="D916" t="str">
            <v>سلام</v>
          </cell>
          <cell r="E916" t="str">
            <v>الرابعة</v>
          </cell>
          <cell r="J916" t="str">
            <v>مستنفذ</v>
          </cell>
        </row>
        <row r="917">
          <cell r="A917">
            <v>523036</v>
          </cell>
          <cell r="B917" t="str">
            <v>اميمة القربي</v>
          </cell>
          <cell r="C917" t="str">
            <v>معاوية</v>
          </cell>
          <cell r="D917" t="str">
            <v>خزامى</v>
          </cell>
          <cell r="E917" t="str">
            <v>الثالثة</v>
          </cell>
          <cell r="J917" t="str">
            <v>مستنفذ فصل اول 2024-2025</v>
          </cell>
        </row>
        <row r="918">
          <cell r="A918">
            <v>523041</v>
          </cell>
          <cell r="B918" t="str">
            <v>انوار سمني</v>
          </cell>
          <cell r="C918" t="str">
            <v>عبده</v>
          </cell>
          <cell r="D918" t="str">
            <v>سعاد</v>
          </cell>
          <cell r="E918" t="str">
            <v>الرابعة</v>
          </cell>
        </row>
        <row r="919">
          <cell r="A919">
            <v>523042</v>
          </cell>
          <cell r="B919" t="str">
            <v>ايات الابراهيم</v>
          </cell>
          <cell r="C919" t="str">
            <v>منصور</v>
          </cell>
          <cell r="D919" t="str">
            <v>فاطمه</v>
          </cell>
          <cell r="E919" t="str">
            <v>الرابعة</v>
          </cell>
        </row>
        <row r="920">
          <cell r="A920">
            <v>523043</v>
          </cell>
          <cell r="B920" t="str">
            <v>ايات الريس</v>
          </cell>
          <cell r="C920" t="str">
            <v>احمد</v>
          </cell>
          <cell r="D920" t="str">
            <v>صباح</v>
          </cell>
          <cell r="E920" t="str">
            <v>الثانية</v>
          </cell>
        </row>
        <row r="921">
          <cell r="A921">
            <v>523046</v>
          </cell>
          <cell r="B921" t="str">
            <v>ايات زرزور</v>
          </cell>
          <cell r="C921" t="str">
            <v>عبد الجليل</v>
          </cell>
          <cell r="D921" t="str">
            <v>سمر</v>
          </cell>
          <cell r="E921" t="str">
            <v>الثالثة</v>
          </cell>
        </row>
        <row r="922">
          <cell r="A922">
            <v>523050</v>
          </cell>
          <cell r="B922" t="str">
            <v>ايمان بريكات</v>
          </cell>
          <cell r="C922" t="str">
            <v>حاتم</v>
          </cell>
          <cell r="D922" t="str">
            <v>نعامه</v>
          </cell>
          <cell r="E922" t="str">
            <v>الرابعة حديث</v>
          </cell>
          <cell r="F922">
            <v>507</v>
          </cell>
          <cell r="G922">
            <v>508</v>
          </cell>
          <cell r="H922">
            <v>609</v>
          </cell>
          <cell r="J922" t="str">
            <v>م</v>
          </cell>
        </row>
        <row r="923">
          <cell r="A923">
            <v>523054</v>
          </cell>
          <cell r="B923" t="str">
            <v>ايمان مصطفى</v>
          </cell>
          <cell r="C923" t="str">
            <v>عيسى</v>
          </cell>
          <cell r="D923" t="str">
            <v>فاطمة</v>
          </cell>
          <cell r="E923" t="str">
            <v>الرابعة</v>
          </cell>
        </row>
        <row r="924">
          <cell r="A924">
            <v>523055</v>
          </cell>
          <cell r="B924" t="str">
            <v>ايمان نابلسي</v>
          </cell>
          <cell r="C924" t="str">
            <v>مهاب</v>
          </cell>
          <cell r="D924" t="str">
            <v>زبيده</v>
          </cell>
          <cell r="E924" t="str">
            <v>الثالثة</v>
          </cell>
        </row>
        <row r="925">
          <cell r="A925">
            <v>523056</v>
          </cell>
          <cell r="B925" t="str">
            <v>ايناس أبو قش</v>
          </cell>
          <cell r="C925" t="str">
            <v>محمد خالد</v>
          </cell>
          <cell r="D925" t="str">
            <v>نعمة</v>
          </cell>
          <cell r="E925" t="str">
            <v>الثالثة</v>
          </cell>
          <cell r="J925" t="str">
            <v>مستنفذ</v>
          </cell>
        </row>
        <row r="926">
          <cell r="A926">
            <v>523062</v>
          </cell>
          <cell r="B926" t="str">
            <v>ايه شيخو</v>
          </cell>
          <cell r="C926" t="str">
            <v>رائد</v>
          </cell>
          <cell r="D926" t="str">
            <v>نسرين</v>
          </cell>
          <cell r="E926" t="str">
            <v>الرابعة</v>
          </cell>
        </row>
        <row r="927">
          <cell r="A927">
            <v>523063</v>
          </cell>
          <cell r="B927" t="str">
            <v>ايه عباس</v>
          </cell>
          <cell r="C927" t="str">
            <v>حافظ</v>
          </cell>
          <cell r="D927" t="str">
            <v>سلوى</v>
          </cell>
          <cell r="E927" t="str">
            <v>الثالثة</v>
          </cell>
        </row>
        <row r="928">
          <cell r="A928">
            <v>523071</v>
          </cell>
          <cell r="B928" t="str">
            <v>بتول داؤود</v>
          </cell>
          <cell r="C928" t="str">
            <v>عبداللطيف</v>
          </cell>
          <cell r="D928" t="str">
            <v>هيام</v>
          </cell>
          <cell r="E928" t="str">
            <v>الثانية</v>
          </cell>
          <cell r="J928" t="str">
            <v>مستنفذ</v>
          </cell>
        </row>
        <row r="929">
          <cell r="A929">
            <v>523074</v>
          </cell>
          <cell r="B929" t="str">
            <v>بتول علي</v>
          </cell>
          <cell r="C929" t="str">
            <v>محسن</v>
          </cell>
          <cell r="D929" t="str">
            <v>هاجر</v>
          </cell>
          <cell r="E929" t="str">
            <v>الرابعة</v>
          </cell>
        </row>
        <row r="930">
          <cell r="A930">
            <v>523081</v>
          </cell>
          <cell r="B930" t="str">
            <v>براءة منصور</v>
          </cell>
          <cell r="C930" t="str">
            <v>شريف</v>
          </cell>
          <cell r="D930" t="str">
            <v>حنان</v>
          </cell>
          <cell r="E930" t="str">
            <v>الرابعة</v>
          </cell>
        </row>
        <row r="931">
          <cell r="A931">
            <v>523089</v>
          </cell>
          <cell r="B931" t="str">
            <v>بشرى الحريري</v>
          </cell>
          <cell r="C931" t="str">
            <v>سامر</v>
          </cell>
          <cell r="D931" t="str">
            <v>يوكسال</v>
          </cell>
          <cell r="E931" t="str">
            <v>الثالثة</v>
          </cell>
        </row>
        <row r="932">
          <cell r="A932">
            <v>523091</v>
          </cell>
          <cell r="B932" t="str">
            <v>بشرى الكحالة</v>
          </cell>
          <cell r="C932" t="str">
            <v>أسامة</v>
          </cell>
          <cell r="D932" t="str">
            <v>منى</v>
          </cell>
          <cell r="E932" t="str">
            <v>الثالثة</v>
          </cell>
          <cell r="J932" t="str">
            <v>مستنفذ فصل اول 2024-2025</v>
          </cell>
        </row>
        <row r="933">
          <cell r="A933">
            <v>523093</v>
          </cell>
          <cell r="B933" t="str">
            <v>بشرى جوديه</v>
          </cell>
          <cell r="C933" t="str">
            <v>فاضل</v>
          </cell>
          <cell r="D933" t="str">
            <v>امينه</v>
          </cell>
          <cell r="E933" t="str">
            <v>الرابعة</v>
          </cell>
        </row>
        <row r="934">
          <cell r="A934">
            <v>523101</v>
          </cell>
          <cell r="B934" t="str">
            <v>بيان السيد</v>
          </cell>
          <cell r="C934" t="str">
            <v>توفيق</v>
          </cell>
          <cell r="D934" t="str">
            <v>اسعاف</v>
          </cell>
          <cell r="E934" t="str">
            <v>الرابعة</v>
          </cell>
        </row>
        <row r="935">
          <cell r="A935">
            <v>523107</v>
          </cell>
          <cell r="B935" t="str">
            <v>تسنيم ابو عساف</v>
          </cell>
          <cell r="C935" t="str">
            <v>جهاد</v>
          </cell>
          <cell r="D935" t="str">
            <v>افتكار</v>
          </cell>
          <cell r="E935" t="str">
            <v>الرابعة</v>
          </cell>
        </row>
        <row r="936">
          <cell r="A936">
            <v>523108</v>
          </cell>
          <cell r="B936" t="str">
            <v>تسنيم الطالب</v>
          </cell>
          <cell r="C936" t="str">
            <v>أكرم</v>
          </cell>
          <cell r="D936" t="str">
            <v>روز</v>
          </cell>
          <cell r="E936" t="str">
            <v>الرابعة</v>
          </cell>
        </row>
        <row r="937">
          <cell r="A937">
            <v>523111</v>
          </cell>
          <cell r="B937" t="str">
            <v>تغريد أبو دقة</v>
          </cell>
          <cell r="C937" t="str">
            <v>خالد</v>
          </cell>
          <cell r="D937" t="str">
            <v>جميلة</v>
          </cell>
          <cell r="E937" t="str">
            <v>الثالثة</v>
          </cell>
        </row>
        <row r="938">
          <cell r="A938">
            <v>523112</v>
          </cell>
          <cell r="B938" t="str">
            <v>تقى بكر</v>
          </cell>
          <cell r="C938" t="str">
            <v>بكر</v>
          </cell>
          <cell r="D938" t="str">
            <v>منور</v>
          </cell>
          <cell r="E938" t="str">
            <v>الرابعة</v>
          </cell>
        </row>
        <row r="939">
          <cell r="A939">
            <v>523113</v>
          </cell>
          <cell r="B939" t="str">
            <v>تمارا سبع</v>
          </cell>
          <cell r="C939" t="str">
            <v>أجود</v>
          </cell>
          <cell r="D939" t="str">
            <v>رسيلة</v>
          </cell>
          <cell r="E939" t="str">
            <v>الرابعة</v>
          </cell>
        </row>
        <row r="940">
          <cell r="A940">
            <v>523115</v>
          </cell>
          <cell r="B940" t="str">
            <v>تهاني الفقسه</v>
          </cell>
          <cell r="C940" t="str">
            <v>نبيل</v>
          </cell>
          <cell r="D940" t="str">
            <v>اماني</v>
          </cell>
          <cell r="E940" t="str">
            <v>الرابعة</v>
          </cell>
        </row>
        <row r="941">
          <cell r="A941">
            <v>523120</v>
          </cell>
          <cell r="B941" t="str">
            <v>ثريه ابوعوده</v>
          </cell>
          <cell r="C941" t="str">
            <v>يوسف</v>
          </cell>
          <cell r="D941" t="str">
            <v>فاطمه</v>
          </cell>
          <cell r="E941" t="str">
            <v>الثالثة</v>
          </cell>
        </row>
        <row r="942">
          <cell r="A942">
            <v>523123</v>
          </cell>
          <cell r="B942" t="str">
            <v>جروح النبهان</v>
          </cell>
          <cell r="C942" t="str">
            <v>خالد</v>
          </cell>
          <cell r="D942" t="str">
            <v>نبيله</v>
          </cell>
          <cell r="E942" t="str">
            <v>الرابعة</v>
          </cell>
        </row>
        <row r="943">
          <cell r="A943">
            <v>523124</v>
          </cell>
          <cell r="B943" t="str">
            <v>جلنار العلوش</v>
          </cell>
          <cell r="C943" t="str">
            <v>محمد</v>
          </cell>
          <cell r="D943" t="str">
            <v>كاترين</v>
          </cell>
          <cell r="E943" t="str">
            <v>الرابعة</v>
          </cell>
        </row>
        <row r="944">
          <cell r="A944">
            <v>523125</v>
          </cell>
          <cell r="B944" t="str">
            <v>جلنار القاق</v>
          </cell>
          <cell r="C944" t="str">
            <v>حسن</v>
          </cell>
          <cell r="D944" t="str">
            <v>وفاء</v>
          </cell>
          <cell r="E944" t="str">
            <v>الرابعة حديث</v>
          </cell>
          <cell r="F944">
            <v>306</v>
          </cell>
          <cell r="G944">
            <v>307</v>
          </cell>
          <cell r="H944">
            <v>106</v>
          </cell>
          <cell r="J944" t="str">
            <v>م</v>
          </cell>
        </row>
        <row r="945">
          <cell r="A945">
            <v>523133</v>
          </cell>
          <cell r="B945" t="str">
            <v>جيهان الغزالي</v>
          </cell>
          <cell r="C945" t="str">
            <v>عبداللطيف</v>
          </cell>
          <cell r="D945" t="str">
            <v>ايمان</v>
          </cell>
          <cell r="E945" t="str">
            <v>الرابعة</v>
          </cell>
        </row>
        <row r="946">
          <cell r="A946">
            <v>523138</v>
          </cell>
          <cell r="B946" t="str">
            <v>حفيظه عبدالعزيز</v>
          </cell>
          <cell r="C946" t="str">
            <v>محمدماجد</v>
          </cell>
          <cell r="D946" t="str">
            <v>لطيفه</v>
          </cell>
          <cell r="E946" t="str">
            <v>الرابعة</v>
          </cell>
        </row>
        <row r="947">
          <cell r="A947">
            <v>523139</v>
          </cell>
          <cell r="B947" t="str">
            <v>حلا الدروبي</v>
          </cell>
          <cell r="C947" t="str">
            <v>شجاع</v>
          </cell>
          <cell r="D947" t="str">
            <v>سعاد</v>
          </cell>
          <cell r="E947" t="str">
            <v>الثالثة</v>
          </cell>
        </row>
        <row r="948">
          <cell r="A948">
            <v>523149</v>
          </cell>
          <cell r="B948" t="str">
            <v>حنان الحريري</v>
          </cell>
          <cell r="C948" t="str">
            <v>عبد الرحيم</v>
          </cell>
          <cell r="D948" t="str">
            <v>عائشه</v>
          </cell>
          <cell r="E948" t="str">
            <v>الرابعة</v>
          </cell>
        </row>
        <row r="949">
          <cell r="A949">
            <v>523151</v>
          </cell>
          <cell r="B949" t="str">
            <v>حنان سواحة</v>
          </cell>
          <cell r="C949" t="str">
            <v>محمد فياض</v>
          </cell>
          <cell r="D949" t="str">
            <v>جهان</v>
          </cell>
          <cell r="E949" t="str">
            <v>الرابعة حديث</v>
          </cell>
          <cell r="F949">
            <v>507</v>
          </cell>
          <cell r="G949">
            <v>509</v>
          </cell>
          <cell r="H949">
            <v>605</v>
          </cell>
          <cell r="I949">
            <v>609</v>
          </cell>
          <cell r="J949" t="str">
            <v>مستنفذ    م</v>
          </cell>
        </row>
        <row r="950">
          <cell r="A950">
            <v>523157</v>
          </cell>
          <cell r="B950" t="str">
            <v>حنين حمد</v>
          </cell>
          <cell r="C950" t="str">
            <v>رضوان</v>
          </cell>
          <cell r="D950" t="str">
            <v>خيريه</v>
          </cell>
          <cell r="E950" t="str">
            <v>الرابعة</v>
          </cell>
        </row>
        <row r="951">
          <cell r="A951">
            <v>523159</v>
          </cell>
          <cell r="B951" t="str">
            <v>حنين وفا</v>
          </cell>
          <cell r="C951" t="str">
            <v>خالد</v>
          </cell>
          <cell r="D951" t="str">
            <v>باسمة</v>
          </cell>
          <cell r="E951" t="str">
            <v>الرابعة</v>
          </cell>
        </row>
        <row r="952">
          <cell r="A952">
            <v>523160</v>
          </cell>
          <cell r="B952" t="str">
            <v>حورية جهد الله</v>
          </cell>
          <cell r="C952" t="str">
            <v>محمد</v>
          </cell>
          <cell r="D952" t="str">
            <v>نعمت</v>
          </cell>
          <cell r="E952" t="str">
            <v>الثالثة</v>
          </cell>
          <cell r="J952" t="str">
            <v>مستنفذ فصل اول 2024-2025</v>
          </cell>
        </row>
        <row r="953">
          <cell r="A953">
            <v>523165</v>
          </cell>
          <cell r="B953" t="str">
            <v>ختام الغياض</v>
          </cell>
          <cell r="C953" t="str">
            <v>محمد جمال</v>
          </cell>
          <cell r="D953" t="str">
            <v>اسماء</v>
          </cell>
          <cell r="E953" t="str">
            <v>الرابعة</v>
          </cell>
        </row>
        <row r="954">
          <cell r="A954">
            <v>523168</v>
          </cell>
          <cell r="B954" t="str">
            <v xml:space="preserve">خديجة كريم </v>
          </cell>
          <cell r="C954" t="str">
            <v>حسن</v>
          </cell>
          <cell r="D954" t="str">
            <v>سلمى</v>
          </cell>
          <cell r="E954" t="str">
            <v>الرابعة</v>
          </cell>
        </row>
        <row r="955">
          <cell r="A955">
            <v>523172</v>
          </cell>
          <cell r="B955" t="str">
            <v>خديجه الشاغوري</v>
          </cell>
          <cell r="C955" t="str">
            <v>نزار</v>
          </cell>
          <cell r="D955" t="str">
            <v>سمر</v>
          </cell>
          <cell r="E955" t="str">
            <v>الرابعة</v>
          </cell>
        </row>
        <row r="956">
          <cell r="A956">
            <v>523174</v>
          </cell>
          <cell r="B956" t="str">
            <v>خزامه بركات</v>
          </cell>
          <cell r="C956" t="str">
            <v>ناظم</v>
          </cell>
          <cell r="D956" t="str">
            <v>امال</v>
          </cell>
          <cell r="E956" t="str">
            <v>الثالثة</v>
          </cell>
        </row>
        <row r="957">
          <cell r="A957">
            <v>523176</v>
          </cell>
          <cell r="B957" t="str">
            <v>خلود سفرجلاني</v>
          </cell>
          <cell r="C957" t="str">
            <v>صبحي</v>
          </cell>
          <cell r="D957" t="str">
            <v>خديجة</v>
          </cell>
          <cell r="E957" t="str">
            <v>الرابعة</v>
          </cell>
        </row>
        <row r="958">
          <cell r="A958">
            <v>523177</v>
          </cell>
          <cell r="B958" t="str">
            <v>خلود ياسين</v>
          </cell>
          <cell r="C958" t="str">
            <v>بسام</v>
          </cell>
          <cell r="D958" t="str">
            <v>هنا</v>
          </cell>
          <cell r="E958" t="str">
            <v>الثانية</v>
          </cell>
          <cell r="J958" t="str">
            <v>مستنفذ</v>
          </cell>
        </row>
        <row r="959">
          <cell r="A959">
            <v>523186</v>
          </cell>
          <cell r="B959" t="str">
            <v>دانيا الصالح</v>
          </cell>
          <cell r="C959" t="str">
            <v>محمد</v>
          </cell>
          <cell r="D959" t="str">
            <v>امنه</v>
          </cell>
          <cell r="E959" t="str">
            <v>الثالثة</v>
          </cell>
        </row>
        <row r="960">
          <cell r="A960">
            <v>523187</v>
          </cell>
          <cell r="B960" t="str">
            <v>دانيا شموط</v>
          </cell>
          <cell r="C960" t="str">
            <v>محمد</v>
          </cell>
          <cell r="D960" t="str">
            <v>سميرة</v>
          </cell>
          <cell r="E960" t="str">
            <v>الرابعة</v>
          </cell>
        </row>
        <row r="961">
          <cell r="A961">
            <v>523188</v>
          </cell>
          <cell r="B961" t="str">
            <v>دانيه الصباغ</v>
          </cell>
          <cell r="C961" t="str">
            <v>محمد غازي</v>
          </cell>
          <cell r="D961" t="str">
            <v>فاتنه</v>
          </cell>
          <cell r="E961" t="str">
            <v>الثالثة</v>
          </cell>
        </row>
        <row r="962">
          <cell r="A962">
            <v>523189</v>
          </cell>
          <cell r="B962" t="str">
            <v>دانيه سنوبر</v>
          </cell>
          <cell r="C962" t="str">
            <v>علي</v>
          </cell>
          <cell r="D962" t="str">
            <v>قمر</v>
          </cell>
          <cell r="E962" t="str">
            <v>الرابعة</v>
          </cell>
        </row>
        <row r="963">
          <cell r="A963">
            <v>523190</v>
          </cell>
          <cell r="B963" t="str">
            <v>دانيه منعم</v>
          </cell>
          <cell r="C963" t="str">
            <v>محمود</v>
          </cell>
          <cell r="D963" t="str">
            <v>عفاف</v>
          </cell>
          <cell r="E963" t="str">
            <v>الرابعة</v>
          </cell>
        </row>
        <row r="964">
          <cell r="A964">
            <v>523191</v>
          </cell>
          <cell r="B964" t="str">
            <v>دعاء اخوان</v>
          </cell>
          <cell r="C964" t="str">
            <v>محمود</v>
          </cell>
          <cell r="D964" t="str">
            <v>مزين</v>
          </cell>
          <cell r="E964" t="str">
            <v>الثالثة</v>
          </cell>
        </row>
        <row r="965">
          <cell r="A965">
            <v>523192</v>
          </cell>
          <cell r="B965" t="str">
            <v>دعاء الداهوك</v>
          </cell>
          <cell r="C965" t="str">
            <v xml:space="preserve">خالد </v>
          </cell>
          <cell r="D965" t="str">
            <v xml:space="preserve">فاطمة </v>
          </cell>
          <cell r="E965" t="str">
            <v>الرابعة</v>
          </cell>
        </row>
        <row r="966">
          <cell r="A966">
            <v>523194</v>
          </cell>
          <cell r="B966" t="str">
            <v>دعاء السويدان</v>
          </cell>
          <cell r="C966" t="str">
            <v>درغام</v>
          </cell>
          <cell r="D966" t="str">
            <v>تحرير</v>
          </cell>
          <cell r="E966" t="str">
            <v>الثالثة</v>
          </cell>
        </row>
        <row r="967">
          <cell r="A967">
            <v>523197</v>
          </cell>
          <cell r="B967" t="str">
            <v>دعاء الفاضل</v>
          </cell>
          <cell r="C967" t="str">
            <v>اسامه</v>
          </cell>
          <cell r="D967" t="str">
            <v>فاديا</v>
          </cell>
          <cell r="E967" t="str">
            <v>الثالثة حديث</v>
          </cell>
          <cell r="F967">
            <v>306</v>
          </cell>
          <cell r="G967">
            <v>307</v>
          </cell>
          <cell r="H967">
            <v>309</v>
          </cell>
          <cell r="I967">
            <v>404</v>
          </cell>
          <cell r="J967" t="str">
            <v>م</v>
          </cell>
        </row>
        <row r="968">
          <cell r="A968">
            <v>523202</v>
          </cell>
          <cell r="B968" t="str">
            <v>دعاء شقيران</v>
          </cell>
          <cell r="C968" t="str">
            <v>عبدالحفيظ</v>
          </cell>
          <cell r="D968" t="str">
            <v>ميساء</v>
          </cell>
          <cell r="E968" t="str">
            <v>الرابعة</v>
          </cell>
        </row>
        <row r="969">
          <cell r="A969">
            <v>523206</v>
          </cell>
          <cell r="B969" t="str">
            <v>دعاء مراد</v>
          </cell>
          <cell r="C969" t="str">
            <v>عمار</v>
          </cell>
          <cell r="D969" t="str">
            <v>ميساء</v>
          </cell>
          <cell r="E969" t="str">
            <v>الثالثة</v>
          </cell>
        </row>
        <row r="970">
          <cell r="A970">
            <v>523211</v>
          </cell>
          <cell r="B970" t="str">
            <v>دنيا سليمان</v>
          </cell>
          <cell r="C970" t="str">
            <v>دانيال</v>
          </cell>
          <cell r="D970" t="str">
            <v>لبينا</v>
          </cell>
          <cell r="E970" t="str">
            <v>الثانية</v>
          </cell>
          <cell r="J970" t="str">
            <v>مستنفذ فصل اول 2024-2025</v>
          </cell>
        </row>
        <row r="971">
          <cell r="A971">
            <v>523212</v>
          </cell>
          <cell r="B971" t="str">
            <v>ديالا الخطيب</v>
          </cell>
          <cell r="C971" t="str">
            <v>عبد الحميد</v>
          </cell>
          <cell r="D971" t="str">
            <v>عمسه</v>
          </cell>
          <cell r="E971" t="str">
            <v>الرابعة</v>
          </cell>
        </row>
        <row r="972">
          <cell r="A972">
            <v>523213</v>
          </cell>
          <cell r="B972" t="str">
            <v>ديانا الحريري</v>
          </cell>
          <cell r="C972" t="str">
            <v>عبد الكريم</v>
          </cell>
          <cell r="D972" t="str">
            <v>داليا</v>
          </cell>
          <cell r="E972" t="str">
            <v>الثالثة</v>
          </cell>
        </row>
        <row r="973">
          <cell r="A973">
            <v>523214</v>
          </cell>
          <cell r="B973" t="str">
            <v>ديانا الشريف</v>
          </cell>
          <cell r="C973" t="str">
            <v>محمد</v>
          </cell>
          <cell r="D973" t="str">
            <v>اميرة</v>
          </cell>
          <cell r="E973" t="str">
            <v>الرابعة</v>
          </cell>
        </row>
        <row r="974">
          <cell r="A974">
            <v>523217</v>
          </cell>
          <cell r="B974" t="str">
            <v>ديما بكار</v>
          </cell>
          <cell r="C974" t="str">
            <v>احمد</v>
          </cell>
          <cell r="D974" t="str">
            <v>ريمه</v>
          </cell>
          <cell r="E974" t="str">
            <v>الرابعة</v>
          </cell>
        </row>
        <row r="975">
          <cell r="A975">
            <v>523222</v>
          </cell>
          <cell r="B975" t="str">
            <v>دينا النابلسي</v>
          </cell>
          <cell r="C975" t="str">
            <v>معتز</v>
          </cell>
          <cell r="D975" t="str">
            <v>بثينة</v>
          </cell>
          <cell r="E975" t="str">
            <v>الثالثة</v>
          </cell>
        </row>
        <row r="976">
          <cell r="A976">
            <v>523224</v>
          </cell>
          <cell r="B976" t="str">
            <v>رؤى حاتم</v>
          </cell>
          <cell r="C976" t="str">
            <v>عدنان</v>
          </cell>
          <cell r="D976" t="str">
            <v>هيفاء</v>
          </cell>
          <cell r="E976" t="str">
            <v>الرابعة</v>
          </cell>
        </row>
        <row r="977">
          <cell r="A977">
            <v>523228</v>
          </cell>
          <cell r="B977" t="str">
            <v>رازا وجوخ</v>
          </cell>
          <cell r="C977" t="str">
            <v>صفوان</v>
          </cell>
          <cell r="D977" t="str">
            <v>رنده</v>
          </cell>
          <cell r="E977" t="str">
            <v>الرابعة</v>
          </cell>
        </row>
        <row r="978">
          <cell r="A978">
            <v>523230</v>
          </cell>
          <cell r="B978" t="str">
            <v>راما الاسعد</v>
          </cell>
          <cell r="C978" t="str">
            <v>مروان</v>
          </cell>
          <cell r="D978" t="str">
            <v>اكرام</v>
          </cell>
          <cell r="E978" t="str">
            <v>الرابعة حديث</v>
          </cell>
          <cell r="F978">
            <v>507</v>
          </cell>
          <cell r="G978">
            <v>509</v>
          </cell>
          <cell r="H978">
            <v>609</v>
          </cell>
          <cell r="J978" t="str">
            <v>م</v>
          </cell>
        </row>
        <row r="979">
          <cell r="A979">
            <v>523234</v>
          </cell>
          <cell r="B979" t="str">
            <v>راما العبد</v>
          </cell>
          <cell r="C979" t="str">
            <v>ابراهيم</v>
          </cell>
          <cell r="D979" t="str">
            <v>منال</v>
          </cell>
          <cell r="E979" t="str">
            <v>الثالثة</v>
          </cell>
          <cell r="J979" t="str">
            <v>مستنفذ فصل اول 2024-2025</v>
          </cell>
        </row>
        <row r="980">
          <cell r="A980">
            <v>523235</v>
          </cell>
          <cell r="B980" t="str">
            <v>راما بكري باشا</v>
          </cell>
          <cell r="C980" t="str">
            <v>سمير</v>
          </cell>
          <cell r="D980" t="str">
            <v>اسماء</v>
          </cell>
          <cell r="E980" t="str">
            <v>الرابعة</v>
          </cell>
        </row>
        <row r="981">
          <cell r="A981">
            <v>523237</v>
          </cell>
          <cell r="B981" t="str">
            <v>راما سليمان</v>
          </cell>
          <cell r="C981" t="str">
            <v>ياسين</v>
          </cell>
          <cell r="D981" t="str">
            <v>حياة</v>
          </cell>
          <cell r="E981" t="str">
            <v>الرابعة</v>
          </cell>
        </row>
        <row r="982">
          <cell r="A982">
            <v>523247</v>
          </cell>
          <cell r="B982" t="str">
            <v>ربا الطرودي</v>
          </cell>
          <cell r="C982" t="str">
            <v>عزات</v>
          </cell>
          <cell r="D982" t="str">
            <v>زاهيره</v>
          </cell>
          <cell r="E982" t="str">
            <v>الرابعة</v>
          </cell>
        </row>
        <row r="983">
          <cell r="A983">
            <v>523250</v>
          </cell>
          <cell r="B983" t="str">
            <v>ربى القده</v>
          </cell>
          <cell r="C983" t="str">
            <v>محمدبشار</v>
          </cell>
          <cell r="D983" t="str">
            <v>منى</v>
          </cell>
          <cell r="E983" t="str">
            <v>الرابعة</v>
          </cell>
        </row>
        <row r="984">
          <cell r="A984">
            <v>523252</v>
          </cell>
          <cell r="B984" t="str">
            <v>ربى شيخ اكريم</v>
          </cell>
          <cell r="C984" t="str">
            <v>محمدعزت</v>
          </cell>
          <cell r="D984" t="str">
            <v>هدى</v>
          </cell>
          <cell r="E984" t="str">
            <v>الثالثة</v>
          </cell>
        </row>
        <row r="985">
          <cell r="A985">
            <v>523253</v>
          </cell>
          <cell r="B985" t="str">
            <v>ربيعه نصر</v>
          </cell>
          <cell r="C985" t="str">
            <v>فهد</v>
          </cell>
          <cell r="D985" t="str">
            <v>امل</v>
          </cell>
          <cell r="E985" t="str">
            <v>الرابعة</v>
          </cell>
        </row>
        <row r="986">
          <cell r="A986">
            <v>523255</v>
          </cell>
          <cell r="B986" t="str">
            <v>رجاء قداح</v>
          </cell>
          <cell r="C986" t="str">
            <v>أحمد</v>
          </cell>
          <cell r="D986" t="str">
            <v>خديجة</v>
          </cell>
          <cell r="E986" t="str">
            <v>الثالثة</v>
          </cell>
        </row>
        <row r="987">
          <cell r="A987">
            <v>523263</v>
          </cell>
          <cell r="B987" t="str">
            <v>رشا ابوعقل</v>
          </cell>
          <cell r="C987" t="str">
            <v>حسن</v>
          </cell>
          <cell r="D987" t="str">
            <v>هنا</v>
          </cell>
          <cell r="E987" t="str">
            <v>الرابعة</v>
          </cell>
        </row>
        <row r="988">
          <cell r="A988">
            <v>523266</v>
          </cell>
          <cell r="B988" t="str">
            <v>رشا الداود</v>
          </cell>
          <cell r="C988" t="str">
            <v>علي</v>
          </cell>
          <cell r="D988" t="str">
            <v>انتصار</v>
          </cell>
          <cell r="E988" t="str">
            <v>الرابعة</v>
          </cell>
        </row>
        <row r="989">
          <cell r="A989">
            <v>523267</v>
          </cell>
          <cell r="B989" t="str">
            <v>رشا الدعاس</v>
          </cell>
          <cell r="C989" t="str">
            <v>صمادي</v>
          </cell>
          <cell r="D989" t="str">
            <v>كوثر</v>
          </cell>
          <cell r="E989" t="str">
            <v>الثالثة</v>
          </cell>
        </row>
        <row r="990">
          <cell r="A990">
            <v>523269</v>
          </cell>
          <cell r="B990" t="str">
            <v>رشا الزغيب</v>
          </cell>
          <cell r="C990" t="str">
            <v>عبد</v>
          </cell>
          <cell r="D990" t="str">
            <v>رفعه</v>
          </cell>
          <cell r="E990" t="str">
            <v>الثالثة</v>
          </cell>
        </row>
        <row r="991">
          <cell r="A991">
            <v>523270</v>
          </cell>
          <cell r="B991" t="str">
            <v>رشا الصوص</v>
          </cell>
          <cell r="C991" t="str">
            <v>شبلي</v>
          </cell>
          <cell r="D991" t="str">
            <v>فاتن</v>
          </cell>
          <cell r="E991" t="str">
            <v>الرابعة</v>
          </cell>
        </row>
        <row r="992">
          <cell r="A992">
            <v>523280</v>
          </cell>
          <cell r="B992" t="str">
            <v>رغد الابراهيم</v>
          </cell>
          <cell r="C992" t="str">
            <v>يحيى</v>
          </cell>
          <cell r="D992" t="str">
            <v>غصون</v>
          </cell>
          <cell r="E992" t="str">
            <v>الرابعة حديث</v>
          </cell>
          <cell r="F992">
            <v>609</v>
          </cell>
          <cell r="G992">
            <v>406</v>
          </cell>
          <cell r="J992" t="str">
            <v>م</v>
          </cell>
        </row>
        <row r="993">
          <cell r="A993">
            <v>523281</v>
          </cell>
          <cell r="B993" t="str">
            <v>رغد الخضري</v>
          </cell>
          <cell r="C993" t="str">
            <v>فواز</v>
          </cell>
          <cell r="D993" t="str">
            <v>روضه</v>
          </cell>
          <cell r="E993" t="str">
            <v>الرابعة حديث</v>
          </cell>
          <cell r="F993">
            <v>506</v>
          </cell>
          <cell r="G993">
            <v>507</v>
          </cell>
          <cell r="H993">
            <v>509</v>
          </cell>
          <cell r="J993" t="str">
            <v>م</v>
          </cell>
        </row>
        <row r="994">
          <cell r="A994">
            <v>523282</v>
          </cell>
          <cell r="B994" t="str">
            <v>رغد الشيخة</v>
          </cell>
          <cell r="C994" t="str">
            <v>دياب</v>
          </cell>
          <cell r="D994" t="str">
            <v>نبال</v>
          </cell>
          <cell r="E994" t="str">
            <v>الرابعة</v>
          </cell>
        </row>
        <row r="995">
          <cell r="A995">
            <v>523285</v>
          </cell>
          <cell r="B995" t="str">
            <v>رغد أبوالوفا</v>
          </cell>
          <cell r="C995" t="str">
            <v>محمد عمر</v>
          </cell>
          <cell r="D995" t="str">
            <v>نجاح</v>
          </cell>
          <cell r="E995" t="str">
            <v>الرابعة</v>
          </cell>
        </row>
        <row r="996">
          <cell r="A996">
            <v>523286</v>
          </cell>
          <cell r="B996" t="str">
            <v>رغد درويش</v>
          </cell>
          <cell r="C996" t="str">
            <v>محمدجميل</v>
          </cell>
          <cell r="D996" t="str">
            <v>نور الهدى</v>
          </cell>
          <cell r="E996" t="str">
            <v>الرابعة</v>
          </cell>
        </row>
        <row r="997">
          <cell r="A997">
            <v>523291</v>
          </cell>
          <cell r="B997" t="str">
            <v>رقية العبد</v>
          </cell>
          <cell r="C997" t="str">
            <v>رمضان</v>
          </cell>
          <cell r="D997" t="str">
            <v>رشده</v>
          </cell>
          <cell r="E997" t="str">
            <v>الرابعة</v>
          </cell>
        </row>
        <row r="998">
          <cell r="A998">
            <v>523292</v>
          </cell>
          <cell r="B998" t="str">
            <v>رقيه ادلبي</v>
          </cell>
          <cell r="C998" t="str">
            <v>خالد</v>
          </cell>
          <cell r="D998" t="str">
            <v>ملكه</v>
          </cell>
          <cell r="E998" t="str">
            <v>الرابعة</v>
          </cell>
        </row>
        <row r="999">
          <cell r="A999">
            <v>523297</v>
          </cell>
          <cell r="B999" t="str">
            <v>رنا دره</v>
          </cell>
          <cell r="C999" t="str">
            <v>عمر</v>
          </cell>
          <cell r="D999" t="str">
            <v>زمرده</v>
          </cell>
          <cell r="E999" t="str">
            <v>الثانية</v>
          </cell>
          <cell r="J999" t="str">
            <v>مستنفذ</v>
          </cell>
        </row>
        <row r="1000">
          <cell r="A1000">
            <v>523298</v>
          </cell>
          <cell r="B1000" t="str">
            <v>رند احمد السامرائي</v>
          </cell>
          <cell r="C1000" t="str">
            <v>عامر</v>
          </cell>
          <cell r="D1000" t="str">
            <v>حنان</v>
          </cell>
          <cell r="E1000" t="str">
            <v>الرابعة</v>
          </cell>
        </row>
        <row r="1001">
          <cell r="A1001">
            <v>523302</v>
          </cell>
          <cell r="B1001" t="str">
            <v>رنيم التخين</v>
          </cell>
          <cell r="C1001" t="str">
            <v>فايق</v>
          </cell>
          <cell r="D1001" t="str">
            <v>سميرة</v>
          </cell>
          <cell r="E1001" t="str">
            <v>الثالثة</v>
          </cell>
          <cell r="J1001" t="str">
            <v>مستنفذ فصل اول 2024-2025</v>
          </cell>
        </row>
        <row r="1002">
          <cell r="A1002">
            <v>523307</v>
          </cell>
          <cell r="B1002" t="str">
            <v>رهام سالم</v>
          </cell>
          <cell r="C1002" t="str">
            <v>احمد</v>
          </cell>
          <cell r="D1002" t="str">
            <v>نوال</v>
          </cell>
          <cell r="E1002" t="str">
            <v>الرابعة</v>
          </cell>
        </row>
        <row r="1003">
          <cell r="A1003">
            <v>523311</v>
          </cell>
          <cell r="B1003" t="str">
            <v>رهف القباني</v>
          </cell>
          <cell r="C1003" t="str">
            <v>زياد</v>
          </cell>
          <cell r="D1003" t="str">
            <v>سابينا</v>
          </cell>
          <cell r="E1003" t="str">
            <v>الرابعة</v>
          </cell>
        </row>
        <row r="1004">
          <cell r="A1004">
            <v>523312</v>
          </cell>
          <cell r="B1004" t="str">
            <v>رهف النمر</v>
          </cell>
          <cell r="C1004" t="str">
            <v>محمدكاسر</v>
          </cell>
          <cell r="D1004" t="str">
            <v>انتصار</v>
          </cell>
          <cell r="E1004" t="str">
            <v>الرابعة</v>
          </cell>
        </row>
        <row r="1005">
          <cell r="A1005">
            <v>523313</v>
          </cell>
          <cell r="B1005" t="str">
            <v>رهف ساري</v>
          </cell>
          <cell r="C1005" t="str">
            <v>حسين</v>
          </cell>
          <cell r="D1005" t="str">
            <v>صبحية</v>
          </cell>
          <cell r="E1005" t="str">
            <v>الرابعة</v>
          </cell>
        </row>
        <row r="1006">
          <cell r="A1006">
            <v>523314</v>
          </cell>
          <cell r="B1006" t="str">
            <v>رهف صهيون</v>
          </cell>
          <cell r="C1006" t="str">
            <v>حسان</v>
          </cell>
          <cell r="D1006" t="str">
            <v>ملك</v>
          </cell>
          <cell r="E1006" t="str">
            <v>الرابعة</v>
          </cell>
        </row>
        <row r="1007">
          <cell r="A1007">
            <v>523317</v>
          </cell>
          <cell r="B1007" t="str">
            <v>رهف علي</v>
          </cell>
          <cell r="C1007" t="str">
            <v>فايق</v>
          </cell>
          <cell r="D1007" t="str">
            <v>غروب</v>
          </cell>
          <cell r="E1007" t="str">
            <v>الرابعة</v>
          </cell>
        </row>
        <row r="1008">
          <cell r="A1008">
            <v>523320</v>
          </cell>
          <cell r="B1008" t="str">
            <v>رهف محرز</v>
          </cell>
          <cell r="C1008" t="str">
            <v>نبيل</v>
          </cell>
          <cell r="D1008" t="str">
            <v>فريال</v>
          </cell>
          <cell r="E1008" t="str">
            <v>الرابعة</v>
          </cell>
        </row>
        <row r="1009">
          <cell r="A1009">
            <v>523321</v>
          </cell>
          <cell r="B1009" t="str">
            <v>روان الحلبي</v>
          </cell>
          <cell r="C1009" t="str">
            <v>محمدعبدالناصر</v>
          </cell>
          <cell r="D1009" t="str">
            <v>باسمه</v>
          </cell>
          <cell r="E1009" t="str">
            <v>الرابعة</v>
          </cell>
        </row>
        <row r="1010">
          <cell r="A1010">
            <v>523322</v>
          </cell>
          <cell r="B1010" t="str">
            <v>روان الحمد</v>
          </cell>
          <cell r="C1010" t="str">
            <v>بسام</v>
          </cell>
          <cell r="D1010" t="str">
            <v>سميره</v>
          </cell>
          <cell r="E1010" t="str">
            <v>الرابعة</v>
          </cell>
        </row>
        <row r="1011">
          <cell r="A1011">
            <v>523323</v>
          </cell>
          <cell r="B1011" t="str">
            <v>روان الحموي</v>
          </cell>
          <cell r="C1011" t="str">
            <v>غسان</v>
          </cell>
          <cell r="D1011" t="str">
            <v>غالية</v>
          </cell>
          <cell r="E1011" t="str">
            <v>الرابعة</v>
          </cell>
        </row>
        <row r="1012">
          <cell r="A1012">
            <v>523324</v>
          </cell>
          <cell r="B1012" t="str">
            <v>روان الحناوي</v>
          </cell>
          <cell r="C1012" t="str">
            <v>عزات</v>
          </cell>
          <cell r="D1012" t="str">
            <v>صفاء</v>
          </cell>
          <cell r="E1012" t="str">
            <v>الرابعة</v>
          </cell>
        </row>
        <row r="1013">
          <cell r="A1013">
            <v>523330</v>
          </cell>
          <cell r="B1013" t="str">
            <v>روان عبد القادر</v>
          </cell>
          <cell r="C1013" t="str">
            <v>خالد</v>
          </cell>
          <cell r="D1013" t="str">
            <v>سمر</v>
          </cell>
          <cell r="E1013" t="str">
            <v>الرابعة</v>
          </cell>
        </row>
        <row r="1014">
          <cell r="A1014">
            <v>523332</v>
          </cell>
          <cell r="B1014" t="str">
            <v>روان مريش</v>
          </cell>
          <cell r="C1014" t="str">
            <v>محمدممتاز</v>
          </cell>
          <cell r="D1014" t="str">
            <v>رنده</v>
          </cell>
          <cell r="E1014" t="str">
            <v>الثالثة</v>
          </cell>
        </row>
        <row r="1015">
          <cell r="A1015">
            <v>523334</v>
          </cell>
          <cell r="B1015" t="str">
            <v>روز الخليل</v>
          </cell>
          <cell r="C1015" t="str">
            <v>أحمد</v>
          </cell>
          <cell r="D1015" t="str">
            <v>اسماء</v>
          </cell>
          <cell r="E1015" t="str">
            <v>الرابعة</v>
          </cell>
        </row>
        <row r="1016">
          <cell r="A1016">
            <v>523339</v>
          </cell>
          <cell r="B1016" t="str">
            <v>رولا الجلاب</v>
          </cell>
          <cell r="C1016" t="str">
            <v>عبد الغفور</v>
          </cell>
          <cell r="D1016" t="str">
            <v>راغده</v>
          </cell>
          <cell r="E1016" t="str">
            <v>الثانية</v>
          </cell>
          <cell r="J1016" t="str">
            <v>مستنفذ فصل اول 2024-2025</v>
          </cell>
        </row>
        <row r="1017">
          <cell r="A1017">
            <v>523341</v>
          </cell>
          <cell r="B1017" t="str">
            <v>رولا فشتوك</v>
          </cell>
          <cell r="C1017" t="str">
            <v>خضر</v>
          </cell>
          <cell r="D1017" t="str">
            <v>هناء</v>
          </cell>
          <cell r="E1017" t="str">
            <v>الرابعة</v>
          </cell>
        </row>
        <row r="1018">
          <cell r="A1018">
            <v>523345</v>
          </cell>
          <cell r="B1018" t="str">
            <v>رويدة القهوه جي</v>
          </cell>
          <cell r="C1018" t="str">
            <v>راشد</v>
          </cell>
          <cell r="D1018" t="str">
            <v>هيام</v>
          </cell>
          <cell r="E1018" t="str">
            <v>الرابعة</v>
          </cell>
        </row>
        <row r="1019">
          <cell r="A1019">
            <v>523353</v>
          </cell>
          <cell r="B1019" t="str">
            <v>ريم الشوفي</v>
          </cell>
          <cell r="C1019" t="str">
            <v>جمال</v>
          </cell>
          <cell r="D1019" t="str">
            <v>نجاه</v>
          </cell>
          <cell r="E1019" t="str">
            <v>الرابعة حديث</v>
          </cell>
          <cell r="F1019">
            <v>505</v>
          </cell>
          <cell r="G1019">
            <v>509</v>
          </cell>
          <cell r="H1019">
            <v>609</v>
          </cell>
          <cell r="I1019">
            <v>408</v>
          </cell>
          <cell r="J1019" t="str">
            <v>م</v>
          </cell>
        </row>
        <row r="1020">
          <cell r="A1020">
            <v>523359</v>
          </cell>
          <cell r="B1020" t="str">
            <v>ريما الاسعد</v>
          </cell>
          <cell r="C1020" t="str">
            <v>محمد</v>
          </cell>
          <cell r="D1020" t="str">
            <v>عيشه</v>
          </cell>
          <cell r="E1020" t="str">
            <v>الرابعة</v>
          </cell>
        </row>
        <row r="1021">
          <cell r="A1021">
            <v>523362</v>
          </cell>
          <cell r="B1021" t="str">
            <v>ريما حرب</v>
          </cell>
          <cell r="C1021" t="str">
            <v>فؤاد</v>
          </cell>
          <cell r="D1021" t="str">
            <v>نهاد</v>
          </cell>
          <cell r="E1021" t="str">
            <v>الرابعة</v>
          </cell>
        </row>
        <row r="1022">
          <cell r="A1022">
            <v>523364</v>
          </cell>
          <cell r="B1022" t="str">
            <v>ريما رحيباني</v>
          </cell>
          <cell r="C1022" t="str">
            <v xml:space="preserve">ياسين </v>
          </cell>
          <cell r="D1022" t="str">
            <v>اميره</v>
          </cell>
          <cell r="E1022" t="str">
            <v>الرابعة</v>
          </cell>
        </row>
        <row r="1023">
          <cell r="A1023">
            <v>523366</v>
          </cell>
          <cell r="B1023" t="str">
            <v>ريهام الداوود</v>
          </cell>
          <cell r="C1023" t="str">
            <v>رضوان</v>
          </cell>
          <cell r="D1023" t="str">
            <v>بدريه</v>
          </cell>
          <cell r="E1023" t="str">
            <v>الرابعة حديث</v>
          </cell>
          <cell r="F1023">
            <v>506</v>
          </cell>
          <cell r="G1023">
            <v>507</v>
          </cell>
          <cell r="H1023">
            <v>606</v>
          </cell>
          <cell r="I1023">
            <v>406</v>
          </cell>
          <cell r="J1023" t="str">
            <v>م</v>
          </cell>
        </row>
        <row r="1024">
          <cell r="A1024">
            <v>523372</v>
          </cell>
          <cell r="B1024" t="str">
            <v>زينب الشحود</v>
          </cell>
          <cell r="C1024" t="str">
            <v>محمد</v>
          </cell>
          <cell r="D1024" t="str">
            <v>بتول</v>
          </cell>
          <cell r="E1024" t="str">
            <v>الثالثة</v>
          </cell>
          <cell r="J1024" t="str">
            <v>مستنفذ فصل اول 2024-2025</v>
          </cell>
        </row>
        <row r="1025">
          <cell r="A1025">
            <v>523376</v>
          </cell>
          <cell r="B1025" t="str">
            <v>زينب بردان</v>
          </cell>
          <cell r="C1025" t="str">
            <v>محمود</v>
          </cell>
          <cell r="D1025" t="str">
            <v>سميره</v>
          </cell>
          <cell r="E1025" t="str">
            <v>الثالثة</v>
          </cell>
          <cell r="J1025" t="str">
            <v>مستنفذ فصل اول 2024-2025</v>
          </cell>
        </row>
        <row r="1026">
          <cell r="A1026">
            <v>523377</v>
          </cell>
          <cell r="B1026" t="str">
            <v>زينب حسن</v>
          </cell>
          <cell r="C1026" t="str">
            <v>منجد</v>
          </cell>
          <cell r="D1026" t="str">
            <v>سهام</v>
          </cell>
          <cell r="E1026" t="str">
            <v>الثالثة</v>
          </cell>
        </row>
        <row r="1027">
          <cell r="A1027">
            <v>523379</v>
          </cell>
          <cell r="B1027" t="str">
            <v>زينب خليفه</v>
          </cell>
          <cell r="C1027" t="str">
            <v>محمدحسام</v>
          </cell>
          <cell r="D1027" t="str">
            <v>رزان</v>
          </cell>
          <cell r="E1027" t="str">
            <v>الثالثة</v>
          </cell>
        </row>
        <row r="1028">
          <cell r="A1028">
            <v>523382</v>
          </cell>
          <cell r="B1028" t="str">
            <v>زينب هرمز</v>
          </cell>
          <cell r="C1028" t="str">
            <v>هيثم</v>
          </cell>
          <cell r="D1028" t="str">
            <v>رولا</v>
          </cell>
          <cell r="E1028" t="str">
            <v>الرابعة</v>
          </cell>
        </row>
        <row r="1029">
          <cell r="A1029">
            <v>523386</v>
          </cell>
          <cell r="B1029" t="str">
            <v>ساره الخوري</v>
          </cell>
          <cell r="C1029" t="str">
            <v>اميل</v>
          </cell>
          <cell r="D1029" t="str">
            <v>سراب</v>
          </cell>
          <cell r="E1029" t="str">
            <v>الرابعة</v>
          </cell>
        </row>
        <row r="1030">
          <cell r="A1030">
            <v>523391</v>
          </cell>
          <cell r="B1030" t="str">
            <v>سالي حمصي</v>
          </cell>
          <cell r="C1030" t="str">
            <v>الياس</v>
          </cell>
          <cell r="D1030" t="str">
            <v>نهوى</v>
          </cell>
          <cell r="E1030" t="str">
            <v>الرابعة</v>
          </cell>
        </row>
        <row r="1031">
          <cell r="A1031">
            <v>523393</v>
          </cell>
          <cell r="B1031" t="str">
            <v>سالي عبدالكريم</v>
          </cell>
          <cell r="C1031" t="str">
            <v>سامر</v>
          </cell>
          <cell r="D1031" t="str">
            <v>ريا</v>
          </cell>
          <cell r="E1031" t="str">
            <v>الثانية</v>
          </cell>
          <cell r="J1031" t="str">
            <v>مستنفذ</v>
          </cell>
        </row>
        <row r="1032">
          <cell r="A1032">
            <v>523394</v>
          </cell>
          <cell r="B1032" t="str">
            <v>ساميه ابراهيم</v>
          </cell>
          <cell r="C1032" t="str">
            <v>علي</v>
          </cell>
          <cell r="D1032" t="str">
            <v>مهجه</v>
          </cell>
          <cell r="E1032" t="str">
            <v>الثانية</v>
          </cell>
        </row>
        <row r="1033">
          <cell r="A1033">
            <v>523402</v>
          </cell>
          <cell r="B1033" t="str">
            <v>سلاف شلغين</v>
          </cell>
          <cell r="C1033" t="str">
            <v>محمود</v>
          </cell>
          <cell r="D1033" t="str">
            <v>نجاة</v>
          </cell>
          <cell r="E1033" t="str">
            <v>الرابعة</v>
          </cell>
        </row>
        <row r="1034">
          <cell r="A1034">
            <v>523404</v>
          </cell>
          <cell r="B1034" t="str">
            <v>سلام سعادات</v>
          </cell>
          <cell r="C1034" t="str">
            <v>عماد</v>
          </cell>
          <cell r="D1034" t="str">
            <v>هالة</v>
          </cell>
          <cell r="E1034" t="str">
            <v>الرابعة</v>
          </cell>
        </row>
        <row r="1035">
          <cell r="A1035">
            <v>523407</v>
          </cell>
          <cell r="B1035" t="str">
            <v>سلامة عبدالرزاق</v>
          </cell>
          <cell r="C1035" t="str">
            <v>فاروق</v>
          </cell>
          <cell r="D1035" t="str">
            <v>فاطمة</v>
          </cell>
          <cell r="E1035" t="str">
            <v>الرابعة</v>
          </cell>
        </row>
        <row r="1036">
          <cell r="A1036">
            <v>523415</v>
          </cell>
          <cell r="B1036" t="str">
            <v>سماح ديراني</v>
          </cell>
          <cell r="C1036" t="str">
            <v>عادل</v>
          </cell>
          <cell r="D1036" t="str">
            <v>صباح</v>
          </cell>
          <cell r="E1036" t="str">
            <v>الثانية</v>
          </cell>
          <cell r="J1036" t="str">
            <v>مستنفذ فصل اول 2024-2025</v>
          </cell>
        </row>
        <row r="1037">
          <cell r="A1037">
            <v>523416</v>
          </cell>
          <cell r="B1037" t="str">
            <v>سماح شربك</v>
          </cell>
          <cell r="C1037" t="str">
            <v>محمد غسان</v>
          </cell>
          <cell r="D1037" t="str">
            <v>فريال</v>
          </cell>
          <cell r="E1037" t="str">
            <v>الثالثة</v>
          </cell>
        </row>
        <row r="1038">
          <cell r="A1038">
            <v>523426</v>
          </cell>
          <cell r="B1038" t="str">
            <v>سميرة مبروكة</v>
          </cell>
          <cell r="C1038" t="str">
            <v>ايمن</v>
          </cell>
          <cell r="D1038" t="str">
            <v>منال</v>
          </cell>
          <cell r="E1038" t="str">
            <v>الثانية</v>
          </cell>
        </row>
        <row r="1039">
          <cell r="A1039">
            <v>523434</v>
          </cell>
          <cell r="B1039" t="str">
            <v>سنين رجب</v>
          </cell>
          <cell r="C1039" t="str">
            <v>جهاد</v>
          </cell>
          <cell r="D1039" t="str">
            <v xml:space="preserve">سميره </v>
          </cell>
          <cell r="E1039" t="str">
            <v>الثانية</v>
          </cell>
          <cell r="J1039" t="str">
            <v>مستنفذ</v>
          </cell>
        </row>
        <row r="1040">
          <cell r="A1040">
            <v>523437</v>
          </cell>
          <cell r="B1040" t="str">
            <v>سهام قارصلي</v>
          </cell>
          <cell r="C1040" t="str">
            <v>عبد المعين</v>
          </cell>
          <cell r="D1040" t="str">
            <v>نبيلة</v>
          </cell>
          <cell r="E1040" t="str">
            <v>الرابعة</v>
          </cell>
        </row>
        <row r="1041">
          <cell r="A1041">
            <v>523438</v>
          </cell>
          <cell r="B1041" t="str">
            <v>سهام ميرة</v>
          </cell>
          <cell r="C1041" t="str">
            <v>هشام</v>
          </cell>
          <cell r="D1041" t="str">
            <v>رجاء</v>
          </cell>
          <cell r="E1041" t="str">
            <v>الثالثة</v>
          </cell>
          <cell r="J1041" t="str">
            <v>مستنفذ فصل اول 2024-2025</v>
          </cell>
        </row>
        <row r="1042">
          <cell r="A1042">
            <v>523450</v>
          </cell>
          <cell r="B1042" t="str">
            <v>سوسن علي</v>
          </cell>
          <cell r="C1042" t="str">
            <v>علي</v>
          </cell>
          <cell r="D1042" t="str">
            <v>فاطمه</v>
          </cell>
          <cell r="E1042" t="str">
            <v>الرابعة</v>
          </cell>
        </row>
        <row r="1043">
          <cell r="A1043">
            <v>523456</v>
          </cell>
          <cell r="B1043" t="str">
            <v>شفاء الخالد</v>
          </cell>
          <cell r="C1043" t="str">
            <v>حسن</v>
          </cell>
          <cell r="D1043" t="str">
            <v>فاطمة</v>
          </cell>
          <cell r="E1043" t="str">
            <v>الرابعة</v>
          </cell>
        </row>
        <row r="1044">
          <cell r="A1044">
            <v>523457</v>
          </cell>
          <cell r="B1044" t="str">
            <v>شفاء المهاوش</v>
          </cell>
          <cell r="C1044" t="str">
            <v>علي</v>
          </cell>
          <cell r="D1044" t="str">
            <v>مريم</v>
          </cell>
          <cell r="E1044" t="str">
            <v>الثالثة</v>
          </cell>
        </row>
        <row r="1045">
          <cell r="A1045">
            <v>523466</v>
          </cell>
          <cell r="B1045" t="str">
            <v>صفاء الخلف</v>
          </cell>
          <cell r="C1045" t="str">
            <v>حردان</v>
          </cell>
          <cell r="D1045" t="str">
            <v>حمده</v>
          </cell>
          <cell r="E1045" t="str">
            <v>الرابعة</v>
          </cell>
        </row>
        <row r="1046">
          <cell r="A1046">
            <v>523481</v>
          </cell>
          <cell r="B1046" t="str">
            <v>عاتكه السعدي</v>
          </cell>
          <cell r="C1046" t="str">
            <v>سامي</v>
          </cell>
          <cell r="D1046" t="str">
            <v>جالا</v>
          </cell>
          <cell r="E1046" t="str">
            <v>الرابعة</v>
          </cell>
        </row>
        <row r="1047">
          <cell r="A1047">
            <v>523482</v>
          </cell>
          <cell r="B1047" t="str">
            <v>عايشه الحسن</v>
          </cell>
          <cell r="C1047" t="str">
            <v>شهاب</v>
          </cell>
          <cell r="D1047" t="str">
            <v>مريم</v>
          </cell>
          <cell r="E1047" t="str">
            <v>الرابعة حديث</v>
          </cell>
          <cell r="F1047">
            <v>507</v>
          </cell>
          <cell r="G1047">
            <v>609</v>
          </cell>
          <cell r="H1047">
            <v>406</v>
          </cell>
          <cell r="J1047" t="str">
            <v>م</v>
          </cell>
        </row>
        <row r="1048">
          <cell r="A1048">
            <v>523488</v>
          </cell>
          <cell r="B1048" t="str">
            <v>عبير بطاح الحصني</v>
          </cell>
          <cell r="C1048" t="str">
            <v>مرهف</v>
          </cell>
          <cell r="D1048" t="str">
            <v>ايمان</v>
          </cell>
          <cell r="E1048" t="str">
            <v>الثانية</v>
          </cell>
          <cell r="J1048" t="str">
            <v>مستنفذ فصل اول 2024-2025</v>
          </cell>
        </row>
        <row r="1049">
          <cell r="A1049">
            <v>523490</v>
          </cell>
          <cell r="B1049" t="str">
            <v>عبير ذياب</v>
          </cell>
          <cell r="C1049" t="str">
            <v>محمد</v>
          </cell>
          <cell r="D1049" t="str">
            <v>فاطمه</v>
          </cell>
          <cell r="E1049" t="str">
            <v>الرابعة</v>
          </cell>
        </row>
        <row r="1050">
          <cell r="A1050">
            <v>523497</v>
          </cell>
          <cell r="B1050" t="str">
            <v>عفاف الدبس</v>
          </cell>
          <cell r="C1050" t="str">
            <v>رغيد</v>
          </cell>
          <cell r="D1050" t="str">
            <v>تهاني</v>
          </cell>
          <cell r="E1050" t="str">
            <v>الرابعة</v>
          </cell>
          <cell r="J1050" t="str">
            <v>مستنفذ</v>
          </cell>
        </row>
        <row r="1051">
          <cell r="A1051">
            <v>523499</v>
          </cell>
          <cell r="B1051" t="str">
            <v>عفاف عباس</v>
          </cell>
          <cell r="C1051" t="str">
            <v>عبدالرزاق</v>
          </cell>
          <cell r="D1051" t="str">
            <v>تفيده</v>
          </cell>
          <cell r="E1051" t="str">
            <v>الرابعة</v>
          </cell>
        </row>
        <row r="1052">
          <cell r="A1052">
            <v>523504</v>
          </cell>
          <cell r="B1052" t="str">
            <v>عفراء عبد النبي</v>
          </cell>
          <cell r="C1052" t="str">
            <v>محمد</v>
          </cell>
          <cell r="D1052" t="str">
            <v>حمده</v>
          </cell>
          <cell r="E1052" t="str">
            <v>الرابعة</v>
          </cell>
        </row>
        <row r="1053">
          <cell r="A1053">
            <v>523508</v>
          </cell>
          <cell r="B1053" t="str">
            <v>علا الدريبي</v>
          </cell>
          <cell r="C1053" t="str">
            <v>عبد الحكيم</v>
          </cell>
          <cell r="D1053" t="str">
            <v>ايمان</v>
          </cell>
          <cell r="E1053" t="str">
            <v>الرابعة</v>
          </cell>
        </row>
        <row r="1054">
          <cell r="A1054">
            <v>523509</v>
          </cell>
          <cell r="B1054" t="str">
            <v>علا الرفاعي</v>
          </cell>
          <cell r="C1054" t="str">
            <v>كمال</v>
          </cell>
          <cell r="D1054" t="str">
            <v>منى</v>
          </cell>
          <cell r="E1054" t="str">
            <v>الرابعة</v>
          </cell>
        </row>
        <row r="1055">
          <cell r="A1055">
            <v>523515</v>
          </cell>
          <cell r="B1055" t="str">
            <v>علا مظلوم</v>
          </cell>
          <cell r="C1055" t="str">
            <v>بشار</v>
          </cell>
          <cell r="D1055" t="str">
            <v>ايمان</v>
          </cell>
          <cell r="E1055" t="str">
            <v>الثالثة</v>
          </cell>
        </row>
        <row r="1056">
          <cell r="A1056">
            <v>523523</v>
          </cell>
          <cell r="B1056" t="str">
            <v>غادة فرج</v>
          </cell>
          <cell r="C1056" t="str">
            <v>جاد الله</v>
          </cell>
          <cell r="D1056" t="str">
            <v>نايفه</v>
          </cell>
          <cell r="E1056" t="str">
            <v>الثالثة</v>
          </cell>
        </row>
        <row r="1057">
          <cell r="A1057">
            <v>523525</v>
          </cell>
          <cell r="B1057" t="str">
            <v>غالية الأكرمي</v>
          </cell>
          <cell r="C1057" t="str">
            <v>فاروق</v>
          </cell>
          <cell r="D1057" t="str">
            <v>فادية</v>
          </cell>
          <cell r="E1057" t="str">
            <v>الرابعة</v>
          </cell>
        </row>
        <row r="1058">
          <cell r="A1058">
            <v>523526</v>
          </cell>
          <cell r="B1058" t="str">
            <v>غالية الحلاق</v>
          </cell>
          <cell r="C1058" t="str">
            <v>زهير</v>
          </cell>
          <cell r="D1058" t="str">
            <v>ابتسام</v>
          </cell>
          <cell r="E1058" t="str">
            <v>الرابعة</v>
          </cell>
        </row>
        <row r="1059">
          <cell r="A1059">
            <v>523538</v>
          </cell>
          <cell r="B1059" t="str">
            <v>غفران البغدادي</v>
          </cell>
          <cell r="C1059" t="str">
            <v>موسى</v>
          </cell>
          <cell r="D1059" t="str">
            <v>عيشه</v>
          </cell>
          <cell r="E1059" t="str">
            <v>الرابعة</v>
          </cell>
        </row>
        <row r="1060">
          <cell r="A1060">
            <v>523540</v>
          </cell>
          <cell r="B1060" t="str">
            <v>غفران زين</v>
          </cell>
          <cell r="C1060" t="str">
            <v>محمد</v>
          </cell>
          <cell r="D1060" t="str">
            <v>سمر</v>
          </cell>
          <cell r="E1060" t="str">
            <v>الرابعة</v>
          </cell>
          <cell r="J1060" t="str">
            <v>مستنفذ</v>
          </cell>
        </row>
        <row r="1061">
          <cell r="A1061">
            <v>523541</v>
          </cell>
          <cell r="B1061" t="str">
            <v>غفران شبعاني</v>
          </cell>
          <cell r="C1061" t="str">
            <v>سامر</v>
          </cell>
          <cell r="D1061" t="str">
            <v>نهى</v>
          </cell>
          <cell r="E1061" t="str">
            <v>الثالثة</v>
          </cell>
        </row>
        <row r="1062">
          <cell r="A1062">
            <v>523551</v>
          </cell>
          <cell r="B1062" t="str">
            <v>غيداء الصالح</v>
          </cell>
          <cell r="C1062" t="str">
            <v>علي</v>
          </cell>
          <cell r="D1062" t="str">
            <v>يسرى</v>
          </cell>
          <cell r="E1062" t="str">
            <v>الرابعة</v>
          </cell>
        </row>
        <row r="1063">
          <cell r="A1063">
            <v>523553</v>
          </cell>
          <cell r="B1063" t="str">
            <v>غيداء زهر الدين</v>
          </cell>
          <cell r="C1063" t="str">
            <v>محفوظ</v>
          </cell>
          <cell r="D1063" t="str">
            <v>هيام</v>
          </cell>
          <cell r="E1063" t="str">
            <v>الثالثة</v>
          </cell>
        </row>
        <row r="1064">
          <cell r="A1064">
            <v>523555</v>
          </cell>
          <cell r="B1064" t="str">
            <v>فاتن حماد</v>
          </cell>
          <cell r="C1064" t="str">
            <v>فؤاد</v>
          </cell>
          <cell r="D1064" t="str">
            <v>ناديا</v>
          </cell>
          <cell r="E1064" t="str">
            <v>الرابعة</v>
          </cell>
        </row>
        <row r="1065">
          <cell r="A1065">
            <v>523557</v>
          </cell>
          <cell r="B1065" t="str">
            <v>فاتن زين</v>
          </cell>
          <cell r="C1065" t="str">
            <v>حسين</v>
          </cell>
          <cell r="D1065" t="str">
            <v>فاديا</v>
          </cell>
          <cell r="E1065" t="str">
            <v>الرابعة</v>
          </cell>
        </row>
        <row r="1066">
          <cell r="A1066">
            <v>523560</v>
          </cell>
          <cell r="B1066" t="str">
            <v>فاديا جومر</v>
          </cell>
          <cell r="C1066" t="str">
            <v>احمد</v>
          </cell>
          <cell r="D1066" t="str">
            <v>عبيدة</v>
          </cell>
          <cell r="E1066" t="str">
            <v>الرابعة حديث</v>
          </cell>
          <cell r="F1066">
            <v>609</v>
          </cell>
          <cell r="G1066">
            <v>303</v>
          </cell>
          <cell r="H1066">
            <v>403</v>
          </cell>
          <cell r="I1066">
            <v>408</v>
          </cell>
          <cell r="J1066" t="str">
            <v>م</v>
          </cell>
        </row>
        <row r="1067">
          <cell r="A1067">
            <v>523564</v>
          </cell>
          <cell r="B1067" t="str">
            <v>فاطمه العلوش</v>
          </cell>
          <cell r="C1067" t="str">
            <v>صالح</v>
          </cell>
          <cell r="D1067" t="str">
            <v>يازي</v>
          </cell>
          <cell r="E1067" t="str">
            <v>الثالثة حديث</v>
          </cell>
          <cell r="F1067">
            <v>405</v>
          </cell>
          <cell r="J1067" t="str">
            <v>م</v>
          </cell>
        </row>
        <row r="1068">
          <cell r="A1068">
            <v>523565</v>
          </cell>
          <cell r="B1068" t="str">
            <v>فاطمة صالح</v>
          </cell>
          <cell r="C1068" t="str">
            <v>محمد</v>
          </cell>
          <cell r="D1068" t="str">
            <v>امنة</v>
          </cell>
          <cell r="E1068" t="str">
            <v>الرابعة</v>
          </cell>
        </row>
        <row r="1069">
          <cell r="A1069">
            <v>523576</v>
          </cell>
          <cell r="B1069" t="str">
            <v>فاطمه العيلان</v>
          </cell>
          <cell r="C1069" t="str">
            <v>بدعي</v>
          </cell>
          <cell r="D1069" t="str">
            <v>صيته</v>
          </cell>
          <cell r="E1069" t="str">
            <v>الثالثة</v>
          </cell>
        </row>
        <row r="1070">
          <cell r="A1070">
            <v>523578</v>
          </cell>
          <cell r="B1070" t="str">
            <v>فاطمه القادري</v>
          </cell>
          <cell r="C1070" t="str">
            <v>ابراهيم</v>
          </cell>
          <cell r="D1070" t="str">
            <v>سحر</v>
          </cell>
          <cell r="E1070" t="str">
            <v>الثالثة</v>
          </cell>
        </row>
        <row r="1071">
          <cell r="A1071">
            <v>523579</v>
          </cell>
          <cell r="B1071" t="str">
            <v>فاطمه النور</v>
          </cell>
          <cell r="C1071" t="str">
            <v>عثمان</v>
          </cell>
          <cell r="D1071" t="str">
            <v>انعام</v>
          </cell>
          <cell r="E1071" t="str">
            <v>الرابعة</v>
          </cell>
        </row>
        <row r="1072">
          <cell r="A1072">
            <v>523589</v>
          </cell>
          <cell r="B1072" t="str">
            <v>فاطمه شله</v>
          </cell>
          <cell r="C1072" t="str">
            <v>نعيم</v>
          </cell>
          <cell r="D1072" t="str">
            <v>دلال</v>
          </cell>
          <cell r="E1072" t="str">
            <v>الثالثة</v>
          </cell>
        </row>
        <row r="1073">
          <cell r="A1073">
            <v>523592</v>
          </cell>
          <cell r="B1073" t="str">
            <v>فتحية بشير</v>
          </cell>
          <cell r="C1073" t="str">
            <v>احمد</v>
          </cell>
          <cell r="D1073" t="str">
            <v>عائشة</v>
          </cell>
          <cell r="E1073" t="str">
            <v>الرابعة</v>
          </cell>
        </row>
        <row r="1074">
          <cell r="A1074">
            <v>523593</v>
          </cell>
          <cell r="B1074" t="str">
            <v>فتون وكيل</v>
          </cell>
          <cell r="C1074" t="str">
            <v>وليد</v>
          </cell>
          <cell r="D1074" t="str">
            <v>باسمه</v>
          </cell>
          <cell r="E1074" t="str">
            <v>الرابعة</v>
          </cell>
        </row>
        <row r="1075">
          <cell r="A1075">
            <v>523596</v>
          </cell>
          <cell r="B1075" t="str">
            <v>فرح غانم</v>
          </cell>
          <cell r="C1075" t="str">
            <v>فيصل</v>
          </cell>
          <cell r="D1075" t="str">
            <v>نجاح</v>
          </cell>
          <cell r="E1075" t="str">
            <v>الثالثة</v>
          </cell>
        </row>
        <row r="1076">
          <cell r="A1076">
            <v>523597</v>
          </cell>
          <cell r="B1076" t="str">
            <v>فرح مطر</v>
          </cell>
          <cell r="C1076" t="str">
            <v>وليد</v>
          </cell>
          <cell r="D1076" t="str">
            <v>رجاء</v>
          </cell>
          <cell r="E1076" t="str">
            <v>الثالثة</v>
          </cell>
        </row>
        <row r="1077">
          <cell r="A1077">
            <v>523599</v>
          </cell>
          <cell r="B1077" t="str">
            <v>فضه الحسن</v>
          </cell>
          <cell r="C1077" t="str">
            <v>جمال</v>
          </cell>
          <cell r="D1077" t="str">
            <v>حمده</v>
          </cell>
          <cell r="E1077" t="str">
            <v>الرابعة</v>
          </cell>
        </row>
        <row r="1078">
          <cell r="A1078">
            <v>523602</v>
          </cell>
          <cell r="B1078" t="str">
            <v>قمر القصار</v>
          </cell>
          <cell r="C1078" t="str">
            <v>منذر</v>
          </cell>
          <cell r="D1078" t="str">
            <v>حنان</v>
          </cell>
          <cell r="E1078" t="str">
            <v>الرابعة</v>
          </cell>
        </row>
        <row r="1079">
          <cell r="A1079">
            <v>523608</v>
          </cell>
          <cell r="B1079" t="str">
            <v>قمر غنام</v>
          </cell>
          <cell r="C1079" t="str">
            <v>محمود</v>
          </cell>
          <cell r="D1079" t="str">
            <v>سلوى</v>
          </cell>
          <cell r="E1079" t="str">
            <v>الرابعة</v>
          </cell>
        </row>
        <row r="1080">
          <cell r="A1080">
            <v>523609</v>
          </cell>
          <cell r="B1080" t="str">
            <v>كاترين صقر</v>
          </cell>
          <cell r="C1080" t="str">
            <v>رياض</v>
          </cell>
          <cell r="D1080" t="str">
            <v>تفيده</v>
          </cell>
          <cell r="E1080" t="str">
            <v>الثالثة</v>
          </cell>
          <cell r="J1080" t="str">
            <v>مستنفذ فصل اول 2024-2025</v>
          </cell>
        </row>
        <row r="1081">
          <cell r="A1081">
            <v>523610</v>
          </cell>
          <cell r="B1081" t="str">
            <v>كارلا العجم</v>
          </cell>
          <cell r="C1081" t="str">
            <v>يوسف</v>
          </cell>
          <cell r="D1081" t="str">
            <v>ميرنا</v>
          </cell>
          <cell r="E1081" t="str">
            <v>الثالثة</v>
          </cell>
        </row>
        <row r="1082">
          <cell r="A1082">
            <v>523611</v>
          </cell>
          <cell r="B1082" t="str">
            <v>كارول ابراهيم</v>
          </cell>
          <cell r="C1082" t="str">
            <v>سامر</v>
          </cell>
          <cell r="D1082" t="str">
            <v>هيام</v>
          </cell>
          <cell r="E1082" t="str">
            <v>الرابعة</v>
          </cell>
        </row>
        <row r="1083">
          <cell r="A1083">
            <v>523628</v>
          </cell>
          <cell r="B1083" t="str">
            <v>لبانه حسن</v>
          </cell>
          <cell r="C1083" t="str">
            <v>اسامه</v>
          </cell>
          <cell r="D1083" t="str">
            <v>مريم</v>
          </cell>
          <cell r="E1083" t="str">
            <v>الرابعة</v>
          </cell>
        </row>
        <row r="1084">
          <cell r="A1084">
            <v>523630</v>
          </cell>
          <cell r="B1084" t="str">
            <v>لبنى الموسى</v>
          </cell>
          <cell r="C1084" t="str">
            <v>ناجي</v>
          </cell>
          <cell r="D1084" t="str">
            <v>وفاء</v>
          </cell>
          <cell r="E1084" t="str">
            <v>الرابعة</v>
          </cell>
        </row>
        <row r="1085">
          <cell r="A1085">
            <v>523631</v>
          </cell>
          <cell r="B1085" t="str">
            <v>لبنى سباهي ارناؤوط</v>
          </cell>
          <cell r="C1085" t="str">
            <v>محمد كامل</v>
          </cell>
          <cell r="D1085" t="str">
            <v>بيان</v>
          </cell>
          <cell r="E1085" t="str">
            <v>الرابعة</v>
          </cell>
        </row>
        <row r="1086">
          <cell r="A1086">
            <v>523635</v>
          </cell>
          <cell r="B1086" t="str">
            <v>لطيفه طلب</v>
          </cell>
          <cell r="C1086" t="str">
            <v>عبداللطيف</v>
          </cell>
          <cell r="D1086" t="str">
            <v>اعتدال</v>
          </cell>
          <cell r="E1086" t="str">
            <v>الرابعة حديث</v>
          </cell>
          <cell r="F1086">
            <v>506</v>
          </cell>
          <cell r="G1086">
            <v>507</v>
          </cell>
          <cell r="H1086">
            <v>606</v>
          </cell>
          <cell r="I1086">
            <v>408</v>
          </cell>
          <cell r="J1086" t="str">
            <v>م</v>
          </cell>
        </row>
        <row r="1087">
          <cell r="A1087">
            <v>523639</v>
          </cell>
          <cell r="B1087" t="str">
            <v>لمى سبح</v>
          </cell>
          <cell r="C1087" t="str">
            <v>ايمن</v>
          </cell>
          <cell r="D1087" t="str">
            <v>صباح</v>
          </cell>
          <cell r="E1087" t="str">
            <v>الثالثة</v>
          </cell>
        </row>
        <row r="1088">
          <cell r="A1088">
            <v>523649</v>
          </cell>
          <cell r="B1088" t="str">
            <v>ليالي القاق</v>
          </cell>
          <cell r="C1088" t="str">
            <v>احمد</v>
          </cell>
          <cell r="D1088" t="str">
            <v>هيفاء</v>
          </cell>
          <cell r="E1088" t="str">
            <v>الثالثة</v>
          </cell>
        </row>
        <row r="1089">
          <cell r="A1089">
            <v>523650</v>
          </cell>
          <cell r="B1089" t="str">
            <v>ليلاس البرادعي</v>
          </cell>
          <cell r="C1089" t="str">
            <v>محمود</v>
          </cell>
          <cell r="D1089" t="str">
            <v>دانيا</v>
          </cell>
          <cell r="E1089" t="str">
            <v>الثانية</v>
          </cell>
        </row>
        <row r="1090">
          <cell r="A1090">
            <v>523651</v>
          </cell>
          <cell r="B1090" t="str">
            <v>ليلى التحفه</v>
          </cell>
          <cell r="C1090" t="str">
            <v>مسلم</v>
          </cell>
          <cell r="D1090" t="str">
            <v>سمر</v>
          </cell>
          <cell r="E1090" t="str">
            <v>الرابعة</v>
          </cell>
        </row>
        <row r="1091">
          <cell r="A1091">
            <v>523653</v>
          </cell>
          <cell r="B1091" t="str">
            <v>ليلى حسن</v>
          </cell>
          <cell r="C1091" t="str">
            <v xml:space="preserve">منجد </v>
          </cell>
          <cell r="D1091" t="str">
            <v>سهام</v>
          </cell>
          <cell r="E1091" t="str">
            <v>الثانية</v>
          </cell>
        </row>
        <row r="1092">
          <cell r="A1092">
            <v>523654</v>
          </cell>
          <cell r="B1092" t="str">
            <v>ليلى عرار</v>
          </cell>
          <cell r="C1092" t="str">
            <v>محمد ياسين</v>
          </cell>
          <cell r="D1092" t="str">
            <v>روضه</v>
          </cell>
          <cell r="E1092" t="str">
            <v>الرابعة</v>
          </cell>
        </row>
        <row r="1093">
          <cell r="A1093">
            <v>523655</v>
          </cell>
          <cell r="B1093" t="str">
            <v>ليلى عزاوي</v>
          </cell>
          <cell r="C1093" t="str">
            <v>جاسم</v>
          </cell>
          <cell r="D1093" t="str">
            <v>ريشة</v>
          </cell>
          <cell r="E1093" t="str">
            <v>الرابعة</v>
          </cell>
          <cell r="J1093" t="str">
            <v>مستنفذ</v>
          </cell>
        </row>
        <row r="1094">
          <cell r="A1094">
            <v>523662</v>
          </cell>
          <cell r="B1094" t="str">
            <v>لينا الزعبي</v>
          </cell>
          <cell r="C1094" t="str">
            <v>احمد نشأت</v>
          </cell>
          <cell r="D1094" t="str">
            <v>نجات</v>
          </cell>
          <cell r="E1094" t="str">
            <v>الرابعة</v>
          </cell>
        </row>
        <row r="1095">
          <cell r="A1095">
            <v>523666</v>
          </cell>
          <cell r="B1095" t="str">
            <v>لينا واكد</v>
          </cell>
          <cell r="C1095" t="str">
            <v>هيثم</v>
          </cell>
          <cell r="D1095" t="str">
            <v>وفاء</v>
          </cell>
          <cell r="E1095" t="str">
            <v>الرابعة</v>
          </cell>
        </row>
        <row r="1096">
          <cell r="A1096">
            <v>523688</v>
          </cell>
          <cell r="B1096" t="str">
            <v>محمد خليل الحاج علي</v>
          </cell>
          <cell r="C1096" t="str">
            <v>نضال</v>
          </cell>
          <cell r="D1096" t="str">
            <v>تركيه</v>
          </cell>
          <cell r="E1096" t="str">
            <v>الرابعة</v>
          </cell>
        </row>
        <row r="1097">
          <cell r="A1097">
            <v>523695</v>
          </cell>
          <cell r="B1097" t="str">
            <v>مرام المحمد</v>
          </cell>
          <cell r="C1097" t="str">
            <v>احمد</v>
          </cell>
          <cell r="D1097" t="str">
            <v>نهاد</v>
          </cell>
          <cell r="E1097" t="str">
            <v>الرابعة</v>
          </cell>
        </row>
        <row r="1098">
          <cell r="A1098">
            <v>523697</v>
          </cell>
          <cell r="B1098" t="str">
            <v>مرام بريك</v>
          </cell>
          <cell r="C1098" t="str">
            <v>عماد</v>
          </cell>
          <cell r="D1098" t="str">
            <v>ناديا</v>
          </cell>
          <cell r="E1098" t="str">
            <v>الرابعة</v>
          </cell>
        </row>
        <row r="1099">
          <cell r="A1099">
            <v>523698</v>
          </cell>
          <cell r="B1099" t="str">
            <v>مرام رزق</v>
          </cell>
          <cell r="C1099" t="str">
            <v>حسان</v>
          </cell>
          <cell r="D1099" t="str">
            <v>هدى</v>
          </cell>
          <cell r="E1099" t="str">
            <v>الثالثة</v>
          </cell>
        </row>
        <row r="1100">
          <cell r="A1100">
            <v>523702</v>
          </cell>
          <cell r="B1100" t="str">
            <v>مرح الجباعي</v>
          </cell>
          <cell r="C1100" t="str">
            <v>فداء</v>
          </cell>
          <cell r="D1100" t="str">
            <v>سماح</v>
          </cell>
          <cell r="E1100" t="str">
            <v>الثالثة</v>
          </cell>
        </row>
        <row r="1101">
          <cell r="A1101">
            <v>523713</v>
          </cell>
          <cell r="B1101" t="str">
            <v>مرح صوان</v>
          </cell>
          <cell r="C1101" t="str">
            <v>احمد</v>
          </cell>
          <cell r="D1101" t="str">
            <v>سعاد</v>
          </cell>
          <cell r="E1101" t="str">
            <v>الثالثة</v>
          </cell>
        </row>
        <row r="1102">
          <cell r="A1102">
            <v>523714</v>
          </cell>
          <cell r="B1102" t="str">
            <v>مرح فلوح</v>
          </cell>
          <cell r="C1102" t="str">
            <v>جوهر</v>
          </cell>
          <cell r="D1102" t="str">
            <v>منى</v>
          </cell>
          <cell r="E1102" t="str">
            <v>الرابعة</v>
          </cell>
        </row>
        <row r="1103">
          <cell r="A1103">
            <v>523719</v>
          </cell>
          <cell r="B1103" t="str">
            <v>مروة الفحل</v>
          </cell>
          <cell r="C1103" t="str">
            <v>علي</v>
          </cell>
          <cell r="D1103" t="str">
            <v>مريم</v>
          </cell>
          <cell r="E1103" t="str">
            <v>الرابعة</v>
          </cell>
        </row>
        <row r="1104">
          <cell r="A1104">
            <v>523729</v>
          </cell>
          <cell r="B1104" t="str">
            <v>مريم ابو عوده</v>
          </cell>
          <cell r="C1104" t="str">
            <v>احمد</v>
          </cell>
          <cell r="D1104" t="str">
            <v>حمده</v>
          </cell>
          <cell r="E1104" t="str">
            <v>الثالثة</v>
          </cell>
        </row>
        <row r="1105">
          <cell r="A1105">
            <v>523732</v>
          </cell>
          <cell r="B1105" t="str">
            <v>مريم البطش</v>
          </cell>
          <cell r="C1105" t="str">
            <v>مطانس</v>
          </cell>
          <cell r="D1105" t="str">
            <v>سعاد</v>
          </cell>
          <cell r="E1105" t="str">
            <v>الثالثة</v>
          </cell>
        </row>
        <row r="1106">
          <cell r="A1106">
            <v>523737</v>
          </cell>
          <cell r="B1106" t="str">
            <v>مريم الشحادات</v>
          </cell>
          <cell r="C1106" t="str">
            <v>ماجد</v>
          </cell>
          <cell r="D1106" t="str">
            <v>مها</v>
          </cell>
          <cell r="E1106" t="str">
            <v>الرابعة</v>
          </cell>
        </row>
        <row r="1107">
          <cell r="A1107">
            <v>523738</v>
          </cell>
          <cell r="B1107" t="str">
            <v>مريم الشمالي</v>
          </cell>
          <cell r="C1107" t="str">
            <v>مصطفى</v>
          </cell>
          <cell r="D1107" t="str">
            <v>انتصار</v>
          </cell>
          <cell r="E1107" t="str">
            <v>الثالثة</v>
          </cell>
        </row>
        <row r="1108">
          <cell r="A1108">
            <v>523740</v>
          </cell>
          <cell r="B1108" t="str">
            <v>مريم أباظة</v>
          </cell>
          <cell r="C1108" t="str">
            <v>رضوان</v>
          </cell>
          <cell r="D1108" t="str">
            <v>سهام</v>
          </cell>
          <cell r="E1108" t="str">
            <v>الرابعة</v>
          </cell>
        </row>
        <row r="1109">
          <cell r="A1109">
            <v>523741</v>
          </cell>
          <cell r="B1109" t="str">
            <v>مريم برغلة</v>
          </cell>
          <cell r="C1109" t="str">
            <v>ياسر</v>
          </cell>
          <cell r="D1109" t="str">
            <v>نعمت</v>
          </cell>
          <cell r="E1109" t="str">
            <v>الثالثة</v>
          </cell>
        </row>
        <row r="1110">
          <cell r="A1110">
            <v>523747</v>
          </cell>
          <cell r="B1110" t="str">
            <v>ملاذ بغدادي</v>
          </cell>
          <cell r="C1110" t="str">
            <v>محمد عاطف</v>
          </cell>
          <cell r="D1110" t="str">
            <v>غاده</v>
          </cell>
          <cell r="E1110" t="str">
            <v>الثالثة</v>
          </cell>
        </row>
        <row r="1111">
          <cell r="A1111">
            <v>523750</v>
          </cell>
          <cell r="B1111" t="str">
            <v>ملك مصمص</v>
          </cell>
          <cell r="C1111" t="str">
            <v>محمد</v>
          </cell>
          <cell r="D1111" t="str">
            <v>امنه</v>
          </cell>
          <cell r="E1111" t="str">
            <v>الرابعة</v>
          </cell>
        </row>
        <row r="1112">
          <cell r="A1112">
            <v>523756</v>
          </cell>
          <cell r="B1112" t="str">
            <v>منال الحاجي</v>
          </cell>
          <cell r="C1112" t="str">
            <v>عمر</v>
          </cell>
          <cell r="D1112" t="str">
            <v>فاطمه</v>
          </cell>
          <cell r="E1112" t="str">
            <v>الرابعة</v>
          </cell>
        </row>
        <row r="1113">
          <cell r="A1113">
            <v>523759</v>
          </cell>
          <cell r="B1113" t="str">
            <v>منال سليمان</v>
          </cell>
          <cell r="C1113" t="str">
            <v>رشيد</v>
          </cell>
          <cell r="D1113" t="str">
            <v>عليا</v>
          </cell>
          <cell r="E1113" t="str">
            <v>الرابعة</v>
          </cell>
        </row>
        <row r="1114">
          <cell r="A1114">
            <v>523765</v>
          </cell>
          <cell r="B1114" t="str">
            <v>منى الحميد</v>
          </cell>
          <cell r="C1114" t="str">
            <v>عزيز</v>
          </cell>
          <cell r="D1114" t="str">
            <v>منسيه</v>
          </cell>
          <cell r="E1114" t="str">
            <v>الرابعة</v>
          </cell>
        </row>
        <row r="1115">
          <cell r="A1115">
            <v>523768</v>
          </cell>
          <cell r="B1115" t="str">
            <v>منى حسواني</v>
          </cell>
          <cell r="C1115" t="str">
            <v>نصوح</v>
          </cell>
          <cell r="D1115" t="str">
            <v>ايمان</v>
          </cell>
          <cell r="E1115" t="str">
            <v>الرابعة</v>
          </cell>
        </row>
        <row r="1116">
          <cell r="A1116">
            <v>523770</v>
          </cell>
          <cell r="B1116" t="str">
            <v>منى لباد</v>
          </cell>
          <cell r="C1116" t="str">
            <v>أحمد</v>
          </cell>
          <cell r="D1116" t="str">
            <v>عائشة</v>
          </cell>
          <cell r="E1116" t="str">
            <v>الرابعة</v>
          </cell>
        </row>
        <row r="1117">
          <cell r="A1117">
            <v>523773</v>
          </cell>
          <cell r="B1117" t="str">
            <v>مها مرزه</v>
          </cell>
          <cell r="C1117" t="str">
            <v>محمدسعيد</v>
          </cell>
          <cell r="D1117" t="str">
            <v>هدية</v>
          </cell>
          <cell r="E1117" t="str">
            <v>الرابعة</v>
          </cell>
          <cell r="J1117" t="str">
            <v>مستنفذ فصل اول 2024-2025</v>
          </cell>
        </row>
        <row r="1118">
          <cell r="A1118">
            <v>523778</v>
          </cell>
          <cell r="B1118" t="str">
            <v>ميرال اليوسف</v>
          </cell>
          <cell r="C1118" t="str">
            <v>عاصم</v>
          </cell>
          <cell r="D1118" t="str">
            <v>وفاء</v>
          </cell>
          <cell r="E1118" t="str">
            <v>الرابعة</v>
          </cell>
        </row>
        <row r="1119">
          <cell r="A1119">
            <v>523781</v>
          </cell>
          <cell r="B1119" t="str">
            <v>ميرنا ضاحي</v>
          </cell>
          <cell r="C1119" t="str">
            <v>جورج</v>
          </cell>
          <cell r="D1119" t="str">
            <v>دنيا</v>
          </cell>
          <cell r="E1119" t="str">
            <v>الرابعة</v>
          </cell>
          <cell r="J1119" t="str">
            <v>مستنفذ فصل اول 2024-2025</v>
          </cell>
        </row>
        <row r="1120">
          <cell r="A1120">
            <v>523782</v>
          </cell>
          <cell r="B1120" t="str">
            <v>ميريانا ملاك</v>
          </cell>
          <cell r="C1120" t="str">
            <v>غازي</v>
          </cell>
          <cell r="D1120" t="str">
            <v>لينا</v>
          </cell>
          <cell r="E1120" t="str">
            <v>الثالثة</v>
          </cell>
        </row>
        <row r="1121">
          <cell r="A1121">
            <v>523787</v>
          </cell>
          <cell r="B1121" t="str">
            <v>ميساء الزعبي</v>
          </cell>
          <cell r="C1121" t="str">
            <v>احمد خير</v>
          </cell>
          <cell r="D1121" t="str">
            <v>فطوم</v>
          </cell>
          <cell r="E1121" t="str">
            <v>الرابعة</v>
          </cell>
        </row>
        <row r="1122">
          <cell r="A1122">
            <v>523788</v>
          </cell>
          <cell r="B1122" t="str">
            <v>ميساء المحمد</v>
          </cell>
          <cell r="C1122" t="str">
            <v>عبدالله</v>
          </cell>
          <cell r="D1122" t="str">
            <v>فاطمة</v>
          </cell>
          <cell r="E1122" t="str">
            <v>الرابعة</v>
          </cell>
        </row>
        <row r="1123">
          <cell r="A1123">
            <v>523797</v>
          </cell>
          <cell r="B1123" t="str">
            <v>نادين كنينه</v>
          </cell>
          <cell r="C1123" t="str">
            <v>زياد</v>
          </cell>
          <cell r="D1123" t="str">
            <v>اعتدال</v>
          </cell>
          <cell r="E1123" t="str">
            <v>الرابعة</v>
          </cell>
        </row>
        <row r="1124">
          <cell r="A1124">
            <v>523801</v>
          </cell>
          <cell r="B1124" t="str">
            <v>ناهده ابوفخر</v>
          </cell>
          <cell r="C1124" t="str">
            <v>ناصر</v>
          </cell>
          <cell r="D1124" t="str">
            <v>نعيمه</v>
          </cell>
          <cell r="E1124" t="str">
            <v>الثانية</v>
          </cell>
        </row>
        <row r="1125">
          <cell r="A1125">
            <v>523812</v>
          </cell>
          <cell r="B1125" t="str">
            <v>ندى الكيال</v>
          </cell>
          <cell r="C1125" t="str">
            <v>محمد فريد</v>
          </cell>
          <cell r="D1125" t="str">
            <v>وفاء</v>
          </cell>
          <cell r="E1125" t="str">
            <v>الرابعة</v>
          </cell>
        </row>
        <row r="1126">
          <cell r="A1126">
            <v>523813</v>
          </cell>
          <cell r="B1126" t="str">
            <v>ندى المسوتي</v>
          </cell>
          <cell r="C1126" t="str">
            <v>محمدياسين</v>
          </cell>
          <cell r="D1126" t="str">
            <v>خانم</v>
          </cell>
          <cell r="E1126" t="str">
            <v>الرابعة</v>
          </cell>
        </row>
        <row r="1127">
          <cell r="A1127">
            <v>523818</v>
          </cell>
          <cell r="B1127" t="str">
            <v>نسرين الذياب</v>
          </cell>
          <cell r="C1127" t="str">
            <v>حسين</v>
          </cell>
          <cell r="D1127" t="str">
            <v>سهام</v>
          </cell>
          <cell r="E1127" t="str">
            <v>الثالثة</v>
          </cell>
          <cell r="J1127" t="str">
            <v>مستنفذ</v>
          </cell>
        </row>
        <row r="1128">
          <cell r="A1128">
            <v>523823</v>
          </cell>
          <cell r="B1128" t="str">
            <v>نسرين خليل</v>
          </cell>
          <cell r="C1128" t="str">
            <v>محمد</v>
          </cell>
          <cell r="D1128" t="str">
            <v>خديجه</v>
          </cell>
          <cell r="E1128" t="str">
            <v>الرابعة</v>
          </cell>
        </row>
        <row r="1129">
          <cell r="A1129">
            <v>523825</v>
          </cell>
          <cell r="B1129" t="str">
            <v>نسرين شرشار</v>
          </cell>
          <cell r="C1129" t="str">
            <v>محمداديب</v>
          </cell>
          <cell r="D1129" t="str">
            <v>منال</v>
          </cell>
          <cell r="E1129" t="str">
            <v>الثالثة</v>
          </cell>
        </row>
        <row r="1130">
          <cell r="A1130">
            <v>523827</v>
          </cell>
          <cell r="B1130" t="str">
            <v>نسيبة الشيخ</v>
          </cell>
          <cell r="C1130" t="str">
            <v>عبد الحكيم</v>
          </cell>
          <cell r="D1130" t="str">
            <v>كريمه</v>
          </cell>
          <cell r="E1130" t="str">
            <v>الرابعة</v>
          </cell>
        </row>
        <row r="1131">
          <cell r="A1131">
            <v>523832</v>
          </cell>
          <cell r="B1131" t="str">
            <v>نعمه طلب</v>
          </cell>
          <cell r="C1131" t="str">
            <v>محمد حسن</v>
          </cell>
          <cell r="D1131" t="str">
            <v>حسينه</v>
          </cell>
          <cell r="E1131" t="str">
            <v>الرابعة حديث</v>
          </cell>
          <cell r="F1131">
            <v>504</v>
          </cell>
          <cell r="G1131">
            <v>507</v>
          </cell>
          <cell r="H1131">
            <v>509</v>
          </cell>
          <cell r="I1131">
            <v>609</v>
          </cell>
          <cell r="J1131" t="str">
            <v>م</v>
          </cell>
        </row>
        <row r="1132">
          <cell r="A1132">
            <v>523834</v>
          </cell>
          <cell r="B1132" t="str">
            <v>نغم جغنون</v>
          </cell>
          <cell r="C1132" t="str">
            <v>بسيم</v>
          </cell>
          <cell r="D1132" t="str">
            <v>منا</v>
          </cell>
          <cell r="E1132" t="str">
            <v>الثالثة</v>
          </cell>
        </row>
        <row r="1133">
          <cell r="A1133">
            <v>523846</v>
          </cell>
          <cell r="B1133" t="str">
            <v>نوار الزعبي</v>
          </cell>
          <cell r="C1133" t="str">
            <v>محمد</v>
          </cell>
          <cell r="D1133" t="str">
            <v>وفاء</v>
          </cell>
          <cell r="E1133" t="str">
            <v>الرابعة</v>
          </cell>
        </row>
        <row r="1134">
          <cell r="A1134">
            <v>523848</v>
          </cell>
          <cell r="B1134" t="str">
            <v>نوال توتونجي</v>
          </cell>
          <cell r="C1134" t="str">
            <v>محمدانور</v>
          </cell>
          <cell r="D1134" t="str">
            <v>اسماء</v>
          </cell>
          <cell r="E1134" t="str">
            <v>الرابعة</v>
          </cell>
        </row>
        <row r="1135">
          <cell r="A1135">
            <v>523849</v>
          </cell>
          <cell r="B1135" t="str">
            <v>نوال عبيد</v>
          </cell>
          <cell r="C1135" t="str">
            <v>راتب</v>
          </cell>
          <cell r="D1135" t="str">
            <v>امل</v>
          </cell>
          <cell r="E1135" t="str">
            <v>الثالثة</v>
          </cell>
        </row>
        <row r="1136">
          <cell r="A1136">
            <v>523851</v>
          </cell>
          <cell r="B1136" t="str">
            <v>نور الامام</v>
          </cell>
          <cell r="C1136" t="str">
            <v>محمد زياد</v>
          </cell>
          <cell r="D1136" t="str">
            <v>ملك</v>
          </cell>
          <cell r="E1136" t="str">
            <v>الرابعة</v>
          </cell>
        </row>
        <row r="1137">
          <cell r="A1137">
            <v>523853</v>
          </cell>
          <cell r="B1137" t="str">
            <v>نور البكري</v>
          </cell>
          <cell r="C1137" t="str">
            <v>محمد</v>
          </cell>
          <cell r="D1137" t="str">
            <v>مريم</v>
          </cell>
          <cell r="E1137" t="str">
            <v>الرابعة</v>
          </cell>
        </row>
        <row r="1138">
          <cell r="A1138">
            <v>523856</v>
          </cell>
          <cell r="B1138" t="str">
            <v>نور الدين مؤذن</v>
          </cell>
          <cell r="C1138" t="str">
            <v>محمد سليمان</v>
          </cell>
          <cell r="D1138" t="str">
            <v>ريما</v>
          </cell>
          <cell r="E1138" t="str">
            <v>الثالثة</v>
          </cell>
        </row>
        <row r="1139">
          <cell r="A1139">
            <v>523858</v>
          </cell>
          <cell r="B1139" t="str">
            <v>نور الذيب هنيدي</v>
          </cell>
          <cell r="C1139" t="str">
            <v>منير</v>
          </cell>
          <cell r="D1139" t="str">
            <v>سحر</v>
          </cell>
          <cell r="E1139" t="str">
            <v>الرابعة</v>
          </cell>
        </row>
        <row r="1140">
          <cell r="A1140">
            <v>523864</v>
          </cell>
          <cell r="B1140" t="str">
            <v>نور العيون جابر</v>
          </cell>
          <cell r="C1140" t="str">
            <v>عايد</v>
          </cell>
          <cell r="D1140" t="str">
            <v>مهديه</v>
          </cell>
          <cell r="E1140" t="str">
            <v>الرابعة</v>
          </cell>
        </row>
        <row r="1141">
          <cell r="A1141">
            <v>523865</v>
          </cell>
          <cell r="B1141" t="str">
            <v>نور المحايري</v>
          </cell>
          <cell r="C1141" t="str">
            <v>مأمون</v>
          </cell>
          <cell r="D1141" t="str">
            <v>سحر</v>
          </cell>
          <cell r="E1141" t="str">
            <v>الثالثة</v>
          </cell>
        </row>
        <row r="1142">
          <cell r="A1142">
            <v>523869</v>
          </cell>
          <cell r="B1142" t="str">
            <v>نور الهدى قلعجي</v>
          </cell>
          <cell r="C1142" t="str">
            <v>محمود</v>
          </cell>
          <cell r="D1142" t="str">
            <v>ايمان</v>
          </cell>
          <cell r="E1142" t="str">
            <v>الرابعة</v>
          </cell>
        </row>
        <row r="1143">
          <cell r="A1143">
            <v>523873</v>
          </cell>
          <cell r="B1143" t="str">
            <v>نور راشد</v>
          </cell>
          <cell r="C1143" t="str">
            <v>اسماعيل</v>
          </cell>
          <cell r="D1143" t="str">
            <v>عزيزه</v>
          </cell>
          <cell r="E1143" t="str">
            <v>الرابعة</v>
          </cell>
        </row>
        <row r="1144">
          <cell r="A1144">
            <v>523874</v>
          </cell>
          <cell r="B1144" t="str">
            <v>نور سعد</v>
          </cell>
          <cell r="C1144" t="str">
            <v>رامز</v>
          </cell>
          <cell r="D1144" t="str">
            <v>عواطف</v>
          </cell>
          <cell r="E1144" t="str">
            <v>الثالثة</v>
          </cell>
        </row>
        <row r="1145">
          <cell r="A1145">
            <v>523875</v>
          </cell>
          <cell r="B1145" t="str">
            <v>نور شحاده</v>
          </cell>
          <cell r="C1145" t="str">
            <v>محمدعربي</v>
          </cell>
          <cell r="D1145" t="str">
            <v>ماجدا</v>
          </cell>
          <cell r="E1145" t="str">
            <v>الرابعة</v>
          </cell>
        </row>
        <row r="1146">
          <cell r="A1146">
            <v>523876</v>
          </cell>
          <cell r="B1146" t="str">
            <v>نور شلغين</v>
          </cell>
          <cell r="C1146" t="str">
            <v>وفيق</v>
          </cell>
          <cell r="D1146" t="str">
            <v>منال</v>
          </cell>
          <cell r="E1146" t="str">
            <v>الرابعة</v>
          </cell>
        </row>
        <row r="1147">
          <cell r="A1147">
            <v>523882</v>
          </cell>
          <cell r="B1147" t="str">
            <v>نورا الحريري</v>
          </cell>
          <cell r="C1147" t="str">
            <v>عبدالرحمن</v>
          </cell>
          <cell r="D1147" t="str">
            <v>هيام</v>
          </cell>
          <cell r="E1147" t="str">
            <v>الرابعة</v>
          </cell>
        </row>
        <row r="1148">
          <cell r="A1148">
            <v>523883</v>
          </cell>
          <cell r="B1148" t="str">
            <v>نورالهدى الجدا</v>
          </cell>
          <cell r="C1148" t="str">
            <v>محمدزياد</v>
          </cell>
          <cell r="D1148" t="str">
            <v>هدى</v>
          </cell>
          <cell r="E1148" t="str">
            <v>الرابعة</v>
          </cell>
        </row>
        <row r="1149">
          <cell r="A1149">
            <v>523886</v>
          </cell>
          <cell r="B1149" t="str">
            <v>نورة اللحلوح</v>
          </cell>
          <cell r="C1149" t="str">
            <v>احمد</v>
          </cell>
          <cell r="D1149" t="str">
            <v>عليا</v>
          </cell>
          <cell r="E1149" t="str">
            <v>الثانية</v>
          </cell>
          <cell r="J1149" t="str">
            <v>مستنفذ</v>
          </cell>
        </row>
        <row r="1150">
          <cell r="A1150">
            <v>523890</v>
          </cell>
          <cell r="B1150" t="str">
            <v>نورهان اكاشه</v>
          </cell>
          <cell r="C1150" t="str">
            <v>باسم</v>
          </cell>
          <cell r="D1150" t="str">
            <v>فلك</v>
          </cell>
          <cell r="E1150" t="str">
            <v>الرابعة</v>
          </cell>
        </row>
        <row r="1151">
          <cell r="A1151">
            <v>523900</v>
          </cell>
          <cell r="B1151" t="str">
            <v>هاله صوفان</v>
          </cell>
          <cell r="C1151" t="str">
            <v>محمد ياسين</v>
          </cell>
          <cell r="D1151" t="str">
            <v>فاطمه</v>
          </cell>
          <cell r="E1151" t="str">
            <v>الرابعة</v>
          </cell>
        </row>
        <row r="1152">
          <cell r="A1152">
            <v>523904</v>
          </cell>
          <cell r="B1152" t="str">
            <v>هبة معطي</v>
          </cell>
          <cell r="C1152" t="str">
            <v>عبد الله</v>
          </cell>
          <cell r="D1152" t="str">
            <v>فاطمة</v>
          </cell>
          <cell r="E1152" t="str">
            <v>الرابعة</v>
          </cell>
        </row>
        <row r="1153">
          <cell r="A1153">
            <v>523905</v>
          </cell>
          <cell r="B1153" t="str">
            <v>هبه الحلبي</v>
          </cell>
          <cell r="C1153" t="str">
            <v>بسام</v>
          </cell>
          <cell r="D1153" t="str">
            <v>سمر</v>
          </cell>
          <cell r="E1153" t="str">
            <v>الرابعة</v>
          </cell>
          <cell r="J1153" t="str">
            <v>مستنفذ فصل اول 2024-2025</v>
          </cell>
        </row>
        <row r="1154">
          <cell r="A1154">
            <v>523909</v>
          </cell>
          <cell r="B1154" t="str">
            <v>هبه الطويل</v>
          </cell>
          <cell r="C1154" t="str">
            <v>محمد</v>
          </cell>
          <cell r="D1154" t="str">
            <v>لطيفه</v>
          </cell>
          <cell r="E1154" t="str">
            <v>الثالثة</v>
          </cell>
        </row>
        <row r="1155">
          <cell r="A1155">
            <v>523913</v>
          </cell>
          <cell r="B1155" t="str">
            <v>هبة الله محفوض</v>
          </cell>
          <cell r="C1155" t="str">
            <v>محمد ديب</v>
          </cell>
          <cell r="D1155" t="str">
            <v>منى</v>
          </cell>
          <cell r="E1155" t="str">
            <v>الرابعة</v>
          </cell>
        </row>
        <row r="1156">
          <cell r="A1156">
            <v>523919</v>
          </cell>
          <cell r="B1156" t="str">
            <v>هبه خير</v>
          </cell>
          <cell r="C1156" t="str">
            <v xml:space="preserve">يوسف </v>
          </cell>
          <cell r="D1156" t="str">
            <v>حنين</v>
          </cell>
          <cell r="E1156" t="str">
            <v>الثالثة</v>
          </cell>
        </row>
        <row r="1157">
          <cell r="A1157">
            <v>523929</v>
          </cell>
          <cell r="B1157" t="str">
            <v>هدى عبدالجواد</v>
          </cell>
          <cell r="C1157" t="str">
            <v>عمر</v>
          </cell>
          <cell r="D1157" t="str">
            <v>ايمان</v>
          </cell>
          <cell r="E1157" t="str">
            <v>الثالثة</v>
          </cell>
        </row>
        <row r="1158">
          <cell r="A1158">
            <v>523933</v>
          </cell>
          <cell r="B1158" t="str">
            <v>هديل حسن</v>
          </cell>
          <cell r="C1158" t="str">
            <v>حبيب</v>
          </cell>
          <cell r="D1158" t="str">
            <v>منى</v>
          </cell>
          <cell r="E1158" t="str">
            <v>الثالثة</v>
          </cell>
          <cell r="J1158" t="str">
            <v>مستنفذ فصل اول 2024-2025</v>
          </cell>
        </row>
        <row r="1159">
          <cell r="A1159">
            <v>523938</v>
          </cell>
          <cell r="B1159" t="str">
            <v>هزار العتيق</v>
          </cell>
          <cell r="C1159" t="str">
            <v>عمار</v>
          </cell>
          <cell r="D1159" t="str">
            <v>شمسه</v>
          </cell>
          <cell r="E1159" t="str">
            <v>الرابعة</v>
          </cell>
        </row>
        <row r="1160">
          <cell r="A1160">
            <v>523945</v>
          </cell>
          <cell r="B1160" t="str">
            <v>هناء ابوحلاوه</v>
          </cell>
          <cell r="C1160" t="str">
            <v>معروف</v>
          </cell>
          <cell r="D1160" t="str">
            <v>يسرى</v>
          </cell>
          <cell r="E1160" t="str">
            <v>الرابعة</v>
          </cell>
        </row>
        <row r="1161">
          <cell r="A1161">
            <v>523953</v>
          </cell>
          <cell r="B1161" t="str">
            <v>هنادي سليك</v>
          </cell>
          <cell r="C1161" t="str">
            <v>حسن</v>
          </cell>
          <cell r="D1161" t="str">
            <v>رويدا</v>
          </cell>
          <cell r="E1161" t="str">
            <v>الرابعة</v>
          </cell>
        </row>
        <row r="1162">
          <cell r="A1162">
            <v>523955</v>
          </cell>
          <cell r="B1162" t="str">
            <v>هند سرحان</v>
          </cell>
          <cell r="C1162" t="str">
            <v>محمد</v>
          </cell>
          <cell r="D1162" t="str">
            <v>يسره</v>
          </cell>
          <cell r="E1162" t="str">
            <v>الثالثة</v>
          </cell>
        </row>
        <row r="1163">
          <cell r="A1163">
            <v>523963</v>
          </cell>
          <cell r="B1163" t="str">
            <v>هيا رضوان</v>
          </cell>
          <cell r="C1163" t="str">
            <v>غدير</v>
          </cell>
          <cell r="D1163" t="str">
            <v>منتها</v>
          </cell>
          <cell r="E1163" t="str">
            <v>الثالثة</v>
          </cell>
          <cell r="J1163" t="str">
            <v>مستنفذ فصل اول 2024-2025</v>
          </cell>
        </row>
        <row r="1164">
          <cell r="A1164">
            <v>523965</v>
          </cell>
          <cell r="B1164" t="str">
            <v>هياء طنوس</v>
          </cell>
          <cell r="C1164" t="str">
            <v>ماهر</v>
          </cell>
          <cell r="D1164" t="str">
            <v>الهام</v>
          </cell>
          <cell r="E1164" t="str">
            <v>الثالثة</v>
          </cell>
        </row>
        <row r="1165">
          <cell r="A1165">
            <v>523968</v>
          </cell>
          <cell r="B1165" t="str">
            <v>هيفاء الحلبي</v>
          </cell>
          <cell r="C1165" t="str">
            <v>حسين</v>
          </cell>
          <cell r="D1165" t="str">
            <v>اديبة</v>
          </cell>
          <cell r="E1165" t="str">
            <v>الثالثة</v>
          </cell>
        </row>
        <row r="1166">
          <cell r="A1166">
            <v>523975</v>
          </cell>
          <cell r="B1166" t="str">
            <v>وصال الرفاعي</v>
          </cell>
          <cell r="C1166" t="str">
            <v>عبدالمنعم</v>
          </cell>
          <cell r="D1166" t="str">
            <v>زهره</v>
          </cell>
          <cell r="E1166" t="str">
            <v>الرابعة</v>
          </cell>
        </row>
        <row r="1167">
          <cell r="A1167">
            <v>523993</v>
          </cell>
          <cell r="B1167" t="str">
            <v>ولاء حمدان صوان</v>
          </cell>
          <cell r="C1167" t="str">
            <v>عبدو</v>
          </cell>
          <cell r="D1167" t="str">
            <v>مريم</v>
          </cell>
          <cell r="E1167" t="str">
            <v>الرابعة</v>
          </cell>
        </row>
        <row r="1168">
          <cell r="A1168">
            <v>523994</v>
          </cell>
          <cell r="B1168" t="str">
            <v>ولاء خلوف</v>
          </cell>
          <cell r="C1168" t="str">
            <v>صالح</v>
          </cell>
          <cell r="D1168" t="str">
            <v>صفاء</v>
          </cell>
          <cell r="E1168" t="str">
            <v>الثالثة</v>
          </cell>
        </row>
        <row r="1169">
          <cell r="A1169">
            <v>523998</v>
          </cell>
          <cell r="B1169" t="str">
            <v>ولاء عثمان</v>
          </cell>
          <cell r="C1169" t="str">
            <v>يحيى</v>
          </cell>
          <cell r="D1169" t="str">
            <v>فاطمه</v>
          </cell>
          <cell r="E1169" t="str">
            <v>الرابعة</v>
          </cell>
        </row>
        <row r="1170">
          <cell r="A1170">
            <v>524002</v>
          </cell>
          <cell r="B1170" t="str">
            <v>ولاء منصور</v>
          </cell>
          <cell r="C1170" t="str">
            <v>عدنان</v>
          </cell>
          <cell r="D1170" t="str">
            <v>هدى</v>
          </cell>
          <cell r="E1170" t="str">
            <v>الرابعة</v>
          </cell>
        </row>
        <row r="1171">
          <cell r="A1171">
            <v>524004</v>
          </cell>
          <cell r="B1171" t="str">
            <v>يارا الحريس</v>
          </cell>
          <cell r="C1171" t="str">
            <v>حسن</v>
          </cell>
          <cell r="D1171" t="str">
            <v>انتصار</v>
          </cell>
          <cell r="E1171" t="str">
            <v>الثانية</v>
          </cell>
        </row>
        <row r="1172">
          <cell r="A1172">
            <v>524005</v>
          </cell>
          <cell r="B1172" t="str">
            <v>يارا حسن</v>
          </cell>
          <cell r="C1172" t="str">
            <v>ابراهيم</v>
          </cell>
          <cell r="D1172" t="str">
            <v>ندى</v>
          </cell>
          <cell r="E1172" t="str">
            <v>الرابعة</v>
          </cell>
        </row>
        <row r="1173">
          <cell r="A1173">
            <v>524008</v>
          </cell>
          <cell r="B1173" t="str">
            <v>ياسمين الفلاح</v>
          </cell>
          <cell r="C1173" t="str">
            <v>أحمد</v>
          </cell>
          <cell r="D1173" t="str">
            <v>حليمه</v>
          </cell>
          <cell r="E1173" t="str">
            <v>الثالثة</v>
          </cell>
        </row>
        <row r="1174">
          <cell r="A1174">
            <v>524011</v>
          </cell>
          <cell r="B1174" t="str">
            <v>ياسمين سعيد</v>
          </cell>
          <cell r="C1174" t="str">
            <v>محمود</v>
          </cell>
          <cell r="D1174" t="str">
            <v>خطيره</v>
          </cell>
          <cell r="E1174" t="str">
            <v>الثالثة</v>
          </cell>
        </row>
        <row r="1175">
          <cell r="A1175">
            <v>524012</v>
          </cell>
          <cell r="B1175" t="str">
            <v>ياسمين كركي</v>
          </cell>
          <cell r="C1175" t="str">
            <v>حسن</v>
          </cell>
          <cell r="D1175" t="str">
            <v>سوسن</v>
          </cell>
          <cell r="E1175" t="str">
            <v>الثالثة</v>
          </cell>
          <cell r="J1175" t="str">
            <v>مستنفذ</v>
          </cell>
        </row>
        <row r="1176">
          <cell r="A1176">
            <v>524017</v>
          </cell>
          <cell r="B1176" t="str">
            <v>يسرى ابومغضب</v>
          </cell>
          <cell r="C1176" t="str">
            <v>زياد</v>
          </cell>
          <cell r="D1176" t="str">
            <v>فاديا</v>
          </cell>
          <cell r="E1176" t="str">
            <v>الثالثة</v>
          </cell>
        </row>
        <row r="1177">
          <cell r="A1177">
            <v>524033</v>
          </cell>
          <cell r="B1177" t="str">
            <v>فاطمه صرصر</v>
          </cell>
          <cell r="C1177" t="str">
            <v>احمد</v>
          </cell>
          <cell r="D1177" t="str">
            <v>حياة</v>
          </cell>
          <cell r="E1177" t="str">
            <v>الثالثة</v>
          </cell>
          <cell r="J1177" t="str">
            <v>مستنفذ</v>
          </cell>
        </row>
        <row r="1178">
          <cell r="A1178">
            <v>524040</v>
          </cell>
          <cell r="B1178" t="str">
            <v>ميادة علي</v>
          </cell>
          <cell r="C1178" t="str">
            <v>حمزة</v>
          </cell>
          <cell r="D1178" t="str">
            <v>خولة</v>
          </cell>
          <cell r="E1178" t="str">
            <v>الرابعة</v>
          </cell>
        </row>
        <row r="1179">
          <cell r="A1179">
            <v>524041</v>
          </cell>
          <cell r="B1179" t="str">
            <v>نانسي الدرويش</v>
          </cell>
          <cell r="C1179" t="str">
            <v>محمود</v>
          </cell>
          <cell r="D1179" t="str">
            <v>هدى</v>
          </cell>
          <cell r="E1179" t="str">
            <v>الثالثة</v>
          </cell>
        </row>
        <row r="1180">
          <cell r="A1180">
            <v>524043</v>
          </cell>
          <cell r="B1180" t="str">
            <v>نور ابوتك</v>
          </cell>
          <cell r="C1180" t="str">
            <v>عدنان</v>
          </cell>
          <cell r="D1180" t="str">
            <v>خديجه</v>
          </cell>
          <cell r="E1180" t="str">
            <v>الثالثة</v>
          </cell>
        </row>
        <row r="1181">
          <cell r="A1181">
            <v>524047</v>
          </cell>
          <cell r="B1181" t="str">
            <v>سماح الخطيب</v>
          </cell>
          <cell r="C1181" t="str">
            <v>فاضل</v>
          </cell>
          <cell r="D1181" t="str">
            <v>هناء</v>
          </cell>
          <cell r="E1181" t="str">
            <v>الثانية</v>
          </cell>
        </row>
        <row r="1182">
          <cell r="A1182">
            <v>524052</v>
          </cell>
          <cell r="B1182" t="str">
            <v>عبيده زيدان</v>
          </cell>
          <cell r="C1182" t="str">
            <v>عبده</v>
          </cell>
          <cell r="D1182" t="str">
            <v>لما</v>
          </cell>
          <cell r="E1182" t="str">
            <v>الرابعة</v>
          </cell>
        </row>
        <row r="1183">
          <cell r="A1183">
            <v>524053</v>
          </cell>
          <cell r="B1183" t="str">
            <v>اكرام فرهود</v>
          </cell>
          <cell r="C1183" t="str">
            <v>محمد</v>
          </cell>
          <cell r="D1183" t="str">
            <v>عائده</v>
          </cell>
          <cell r="E1183" t="str">
            <v>الثالثة</v>
          </cell>
        </row>
        <row r="1184">
          <cell r="A1184">
            <v>524063</v>
          </cell>
          <cell r="B1184" t="str">
            <v>نزهة الطويل</v>
          </cell>
          <cell r="C1184" t="str">
            <v>محمد</v>
          </cell>
          <cell r="D1184" t="str">
            <v>زينب</v>
          </cell>
          <cell r="E1184" t="str">
            <v>الثانية</v>
          </cell>
          <cell r="J1184" t="str">
            <v>مستنفذ فصل اول 2024-2025</v>
          </cell>
        </row>
        <row r="1185">
          <cell r="A1185">
            <v>524064</v>
          </cell>
          <cell r="B1185" t="str">
            <v>عائشة برنية</v>
          </cell>
          <cell r="C1185" t="str">
            <v>هشام</v>
          </cell>
          <cell r="D1185" t="str">
            <v>نزهة</v>
          </cell>
          <cell r="E1185" t="str">
            <v>الثالثة</v>
          </cell>
        </row>
        <row r="1186">
          <cell r="A1186">
            <v>524071</v>
          </cell>
          <cell r="B1186" t="str">
            <v>روان المصري</v>
          </cell>
          <cell r="C1186" t="str">
            <v>احمد حسام الدين</v>
          </cell>
          <cell r="D1186" t="str">
            <v>ماجده</v>
          </cell>
          <cell r="E1186" t="str">
            <v>الرابعة</v>
          </cell>
        </row>
        <row r="1187">
          <cell r="A1187">
            <v>524073</v>
          </cell>
          <cell r="B1187" t="str">
            <v>سونيا شرف</v>
          </cell>
          <cell r="C1187" t="str">
            <v>اكرم</v>
          </cell>
          <cell r="D1187" t="str">
            <v>غاده</v>
          </cell>
          <cell r="E1187" t="str">
            <v>الرابعة</v>
          </cell>
        </row>
        <row r="1188">
          <cell r="A1188">
            <v>524079</v>
          </cell>
          <cell r="B1188" t="str">
            <v>وفاء محمد</v>
          </cell>
          <cell r="C1188" t="str">
            <v>حسن</v>
          </cell>
          <cell r="D1188" t="str">
            <v>هناء</v>
          </cell>
          <cell r="E1188" t="str">
            <v>الثالثة</v>
          </cell>
        </row>
        <row r="1189">
          <cell r="A1189">
            <v>524080</v>
          </cell>
          <cell r="B1189" t="str">
            <v>شذى غندور</v>
          </cell>
          <cell r="C1189" t="str">
            <v>فايز</v>
          </cell>
          <cell r="D1189" t="str">
            <v>حسناء</v>
          </cell>
          <cell r="E1189" t="str">
            <v>الثالثة</v>
          </cell>
        </row>
        <row r="1190">
          <cell r="A1190">
            <v>524082</v>
          </cell>
          <cell r="B1190" t="str">
            <v>هيا معاون</v>
          </cell>
          <cell r="C1190" t="str">
            <v>حسين</v>
          </cell>
          <cell r="D1190" t="str">
            <v>حمده</v>
          </cell>
          <cell r="E1190" t="str">
            <v>الرابعة</v>
          </cell>
        </row>
        <row r="1191">
          <cell r="A1191">
            <v>524083</v>
          </cell>
          <cell r="B1191" t="str">
            <v>رنيم وبي</v>
          </cell>
          <cell r="C1191" t="str">
            <v>حسين</v>
          </cell>
          <cell r="D1191" t="str">
            <v>سميه</v>
          </cell>
          <cell r="E1191" t="str">
            <v>الرابعة</v>
          </cell>
        </row>
        <row r="1192">
          <cell r="A1192">
            <v>524086</v>
          </cell>
          <cell r="B1192" t="str">
            <v>مروة الرفاعي</v>
          </cell>
          <cell r="C1192" t="str">
            <v xml:space="preserve">مامون </v>
          </cell>
          <cell r="D1192" t="str">
            <v xml:space="preserve">مومنات </v>
          </cell>
          <cell r="E1192" t="str">
            <v>الثالثة</v>
          </cell>
        </row>
        <row r="1193">
          <cell r="A1193">
            <v>524087</v>
          </cell>
          <cell r="B1193" t="str">
            <v>سمر الشالاتي</v>
          </cell>
          <cell r="C1193" t="str">
            <v>نور الدين</v>
          </cell>
          <cell r="D1193" t="str">
            <v>مسره</v>
          </cell>
          <cell r="E1193" t="str">
            <v>الرابعة</v>
          </cell>
        </row>
        <row r="1194">
          <cell r="A1194">
            <v>524089</v>
          </cell>
          <cell r="B1194" t="str">
            <v>رفيف البوشي</v>
          </cell>
          <cell r="C1194" t="str">
            <v>فايز</v>
          </cell>
          <cell r="D1194" t="str">
            <v>مها</v>
          </cell>
          <cell r="E1194" t="str">
            <v>الرابعة</v>
          </cell>
        </row>
        <row r="1195">
          <cell r="A1195">
            <v>524093</v>
          </cell>
          <cell r="B1195" t="str">
            <v>سكينة قدسيات</v>
          </cell>
          <cell r="C1195" t="str">
            <v>ياسين</v>
          </cell>
          <cell r="E1195" t="str">
            <v>الرابعة</v>
          </cell>
        </row>
        <row r="1196">
          <cell r="A1196">
            <v>524095</v>
          </cell>
          <cell r="B1196" t="str">
            <v>فيتون الريس</v>
          </cell>
          <cell r="C1196" t="str">
            <v xml:space="preserve">نجيب </v>
          </cell>
          <cell r="D1196" t="str">
            <v>رسميه</v>
          </cell>
          <cell r="E1196" t="str">
            <v>الثانية</v>
          </cell>
          <cell r="J1196" t="str">
            <v>مستنفذ فصل اول 2024-2025</v>
          </cell>
        </row>
        <row r="1197">
          <cell r="A1197">
            <v>524104</v>
          </cell>
          <cell r="B1197" t="str">
            <v>ماري الزعيم</v>
          </cell>
          <cell r="C1197" t="str">
            <v>مخلص</v>
          </cell>
          <cell r="D1197" t="str">
            <v>سهيلا</v>
          </cell>
          <cell r="E1197" t="str">
            <v>الثالثة</v>
          </cell>
          <cell r="J1197" t="str">
            <v>مستنفذ فصل اول 2024-2025</v>
          </cell>
        </row>
        <row r="1198">
          <cell r="A1198">
            <v>524114</v>
          </cell>
          <cell r="B1198" t="str">
            <v>هيام علي</v>
          </cell>
          <cell r="C1198" t="str">
            <v>منير</v>
          </cell>
          <cell r="D1198" t="str">
            <v>مريم</v>
          </cell>
          <cell r="E1198" t="str">
            <v>الرابعة</v>
          </cell>
        </row>
        <row r="1199">
          <cell r="A1199">
            <v>524120</v>
          </cell>
          <cell r="B1199" t="str">
            <v>البتول رمضان</v>
          </cell>
          <cell r="C1199" t="str">
            <v>احمد</v>
          </cell>
          <cell r="D1199" t="str">
            <v>مياده</v>
          </cell>
          <cell r="E1199" t="str">
            <v>الرابعة</v>
          </cell>
        </row>
        <row r="1200">
          <cell r="A1200">
            <v>524121</v>
          </cell>
          <cell r="B1200" t="str">
            <v xml:space="preserve">رجاء الجسري </v>
          </cell>
          <cell r="C1200" t="str">
            <v>محمد نزار</v>
          </cell>
          <cell r="D1200" t="str">
            <v>زبيده</v>
          </cell>
          <cell r="E1200" t="str">
            <v>الرابعة</v>
          </cell>
        </row>
        <row r="1201">
          <cell r="A1201">
            <v>524122</v>
          </cell>
          <cell r="B1201" t="str">
            <v>وعد الشوفي</v>
          </cell>
          <cell r="C1201" t="str">
            <v>جمال</v>
          </cell>
          <cell r="D1201" t="str">
            <v>صباح</v>
          </cell>
          <cell r="E1201" t="str">
            <v>الرابعة</v>
          </cell>
        </row>
        <row r="1202">
          <cell r="A1202">
            <v>524129</v>
          </cell>
          <cell r="B1202" t="str">
            <v>محاسن درة</v>
          </cell>
          <cell r="C1202" t="str">
            <v>احمد</v>
          </cell>
          <cell r="D1202" t="str">
            <v>فاطمه</v>
          </cell>
          <cell r="E1202" t="str">
            <v>الرابعة</v>
          </cell>
        </row>
        <row r="1203">
          <cell r="A1203">
            <v>524132</v>
          </cell>
          <cell r="B1203" t="str">
            <v>براءة حمود</v>
          </cell>
          <cell r="C1203" t="str">
            <v>محمد</v>
          </cell>
          <cell r="D1203" t="str">
            <v>عبله</v>
          </cell>
          <cell r="E1203" t="str">
            <v>الثالثة</v>
          </cell>
        </row>
        <row r="1204">
          <cell r="A1204">
            <v>524135</v>
          </cell>
          <cell r="B1204" t="str">
            <v>اسماء تقوى</v>
          </cell>
          <cell r="C1204" t="str">
            <v>زهير</v>
          </cell>
          <cell r="D1204" t="str">
            <v>منى</v>
          </cell>
          <cell r="E1204" t="str">
            <v>الثانية</v>
          </cell>
          <cell r="J1204" t="str">
            <v>مستنفذ</v>
          </cell>
        </row>
        <row r="1205">
          <cell r="A1205">
            <v>524142</v>
          </cell>
          <cell r="B1205" t="str">
            <v>داليا عوض</v>
          </cell>
          <cell r="C1205" t="str">
            <v>عدنان</v>
          </cell>
          <cell r="D1205" t="str">
            <v>نها</v>
          </cell>
          <cell r="E1205" t="str">
            <v>الرابعة</v>
          </cell>
        </row>
        <row r="1206">
          <cell r="A1206">
            <v>524143</v>
          </cell>
          <cell r="B1206" t="str">
            <v>نور الهدى تواتي</v>
          </cell>
          <cell r="C1206" t="str">
            <v xml:space="preserve">سليم </v>
          </cell>
          <cell r="D1206" t="str">
            <v>يسرا</v>
          </cell>
          <cell r="E1206" t="str">
            <v>الثانية</v>
          </cell>
          <cell r="J1206" t="str">
            <v>مستنفذ</v>
          </cell>
        </row>
        <row r="1207">
          <cell r="A1207">
            <v>524146</v>
          </cell>
          <cell r="B1207" t="str">
            <v>اسماء سباهي ارناؤوط</v>
          </cell>
          <cell r="C1207" t="str">
            <v>محمد خالد</v>
          </cell>
          <cell r="D1207" t="str">
            <v>انعام</v>
          </cell>
          <cell r="E1207" t="str">
            <v>الثانية</v>
          </cell>
        </row>
        <row r="1208">
          <cell r="A1208">
            <v>524147</v>
          </cell>
          <cell r="B1208" t="str">
            <v>عفراء ميا</v>
          </cell>
          <cell r="C1208" t="str">
            <v>علي</v>
          </cell>
          <cell r="D1208" t="str">
            <v>الهام</v>
          </cell>
          <cell r="E1208" t="str">
            <v>الرابعة</v>
          </cell>
        </row>
        <row r="1209">
          <cell r="A1209">
            <v>524154</v>
          </cell>
          <cell r="B1209" t="str">
            <v>الهام يوسف</v>
          </cell>
          <cell r="C1209" t="str">
            <v>منصور</v>
          </cell>
          <cell r="D1209" t="str">
            <v>سعاد</v>
          </cell>
          <cell r="E1209" t="str">
            <v>الرابعة</v>
          </cell>
        </row>
        <row r="1210">
          <cell r="A1210">
            <v>524156</v>
          </cell>
          <cell r="B1210" t="str">
            <v>رؤى سلامة</v>
          </cell>
          <cell r="C1210" t="str">
            <v>وليد</v>
          </cell>
          <cell r="D1210" t="str">
            <v>ماري</v>
          </cell>
          <cell r="E1210" t="str">
            <v>الرابعة</v>
          </cell>
        </row>
        <row r="1211">
          <cell r="A1211">
            <v>524161</v>
          </cell>
          <cell r="B1211" t="str">
            <v>رشا ابو حمدان</v>
          </cell>
          <cell r="C1211" t="str">
            <v>طلال</v>
          </cell>
          <cell r="D1211" t="str">
            <v>انعامي</v>
          </cell>
          <cell r="E1211" t="str">
            <v>الرابعة</v>
          </cell>
        </row>
        <row r="1212">
          <cell r="A1212">
            <v>524167</v>
          </cell>
          <cell r="B1212" t="str">
            <v>تسنيم غضبان</v>
          </cell>
          <cell r="C1212" t="str">
            <v>احمد سهيل</v>
          </cell>
          <cell r="D1212" t="str">
            <v>مريم</v>
          </cell>
          <cell r="E1212" t="str">
            <v>الثانية</v>
          </cell>
        </row>
        <row r="1213">
          <cell r="A1213">
            <v>524174</v>
          </cell>
          <cell r="B1213" t="str">
            <v>راما حافط</v>
          </cell>
          <cell r="C1213" t="str">
            <v>هاني</v>
          </cell>
          <cell r="D1213" t="str">
            <v>هديل</v>
          </cell>
          <cell r="E1213" t="str">
            <v>الرابعة حديث</v>
          </cell>
          <cell r="F1213">
            <v>108</v>
          </cell>
          <cell r="G1213">
            <v>204</v>
          </cell>
          <cell r="J1213" t="str">
            <v>م</v>
          </cell>
        </row>
        <row r="1214">
          <cell r="A1214">
            <v>524181</v>
          </cell>
          <cell r="B1214" t="str">
            <v>ابتسام الحضوة</v>
          </cell>
          <cell r="C1214" t="str">
            <v>محمود</v>
          </cell>
          <cell r="D1214" t="str">
            <v>عطرشان</v>
          </cell>
          <cell r="E1214" t="str">
            <v>الثالثة حديث</v>
          </cell>
          <cell r="F1214">
            <v>406</v>
          </cell>
          <cell r="G1214">
            <v>409</v>
          </cell>
          <cell r="H1214">
            <v>204</v>
          </cell>
          <cell r="I1214">
            <v>208</v>
          </cell>
          <cell r="J1214" t="str">
            <v>م</v>
          </cell>
        </row>
        <row r="1215">
          <cell r="A1215">
            <v>524185</v>
          </cell>
          <cell r="B1215" t="str">
            <v>ابتهال الخطيب</v>
          </cell>
          <cell r="C1215" t="str">
            <v>محمدخليل</v>
          </cell>
          <cell r="D1215" t="str">
            <v>غاده</v>
          </cell>
          <cell r="E1215" t="str">
            <v>الرابعة حديث</v>
          </cell>
          <cell r="F1215">
            <v>507</v>
          </cell>
          <cell r="G1215">
            <v>609</v>
          </cell>
          <cell r="H1215">
            <v>108</v>
          </cell>
          <cell r="J1215" t="str">
            <v>م</v>
          </cell>
        </row>
        <row r="1216">
          <cell r="A1216">
            <v>524206</v>
          </cell>
          <cell r="B1216" t="str">
            <v>اريج العليوي</v>
          </cell>
          <cell r="C1216" t="str">
            <v>موسى</v>
          </cell>
          <cell r="D1216" t="str">
            <v>عفاف</v>
          </cell>
          <cell r="E1216" t="str">
            <v>الثالثة</v>
          </cell>
          <cell r="J1216" t="str">
            <v>مستنفذ فصل اول 2024-2025</v>
          </cell>
        </row>
        <row r="1217">
          <cell r="A1217">
            <v>524207</v>
          </cell>
          <cell r="B1217" t="str">
            <v>اريج جردي</v>
          </cell>
          <cell r="C1217" t="str">
            <v>علي</v>
          </cell>
          <cell r="D1217" t="str">
            <v>فاطمه</v>
          </cell>
          <cell r="E1217" t="str">
            <v>الثالثة</v>
          </cell>
        </row>
        <row r="1218">
          <cell r="A1218">
            <v>524210</v>
          </cell>
          <cell r="B1218" t="str">
            <v>اريج فضل الله</v>
          </cell>
          <cell r="C1218" t="str">
            <v>محمدعمادالدين</v>
          </cell>
          <cell r="D1218" t="str">
            <v>ايتسام</v>
          </cell>
          <cell r="E1218" t="str">
            <v>الثانية</v>
          </cell>
          <cell r="J1218" t="str">
            <v>مستنفذ فصل اول 2024-2025</v>
          </cell>
        </row>
        <row r="1219">
          <cell r="A1219">
            <v>524212</v>
          </cell>
          <cell r="B1219" t="str">
            <v>اسراء البديرة</v>
          </cell>
          <cell r="C1219" t="str">
            <v>إبراهيم</v>
          </cell>
          <cell r="D1219" t="str">
            <v>محيز</v>
          </cell>
          <cell r="E1219" t="str">
            <v>الثانية</v>
          </cell>
          <cell r="J1219" t="str">
            <v>مستنفذ فصل اول 2024-2025</v>
          </cell>
        </row>
        <row r="1220">
          <cell r="A1220">
            <v>524215</v>
          </cell>
          <cell r="B1220" t="str">
            <v>اسراء الرفاعي</v>
          </cell>
          <cell r="C1220" t="str">
            <v>منيب</v>
          </cell>
          <cell r="D1220" t="str">
            <v>اسماء</v>
          </cell>
          <cell r="E1220" t="str">
            <v>الثانية</v>
          </cell>
          <cell r="J1220" t="str">
            <v>مستنفذ فصل اول 2024-2025</v>
          </cell>
        </row>
        <row r="1221">
          <cell r="A1221">
            <v>524217</v>
          </cell>
          <cell r="B1221" t="str">
            <v>اسراء العبيد</v>
          </cell>
          <cell r="C1221" t="str">
            <v>فاضل</v>
          </cell>
          <cell r="D1221" t="str">
            <v>رويده</v>
          </cell>
          <cell r="E1221" t="str">
            <v>الثالثة</v>
          </cell>
        </row>
        <row r="1222">
          <cell r="A1222">
            <v>524224</v>
          </cell>
          <cell r="B1222" t="str">
            <v>اسراء توتني</v>
          </cell>
          <cell r="C1222" t="str">
            <v>احمد</v>
          </cell>
          <cell r="D1222" t="str">
            <v>لينا</v>
          </cell>
          <cell r="E1222" t="str">
            <v>الثالثة</v>
          </cell>
        </row>
        <row r="1223">
          <cell r="A1223">
            <v>524234</v>
          </cell>
          <cell r="B1223" t="str">
            <v>اسماء الحسن</v>
          </cell>
          <cell r="C1223" t="str">
            <v>يوسف</v>
          </cell>
          <cell r="D1223" t="str">
            <v>عسليه</v>
          </cell>
          <cell r="E1223" t="str">
            <v>الثانية</v>
          </cell>
        </row>
        <row r="1224">
          <cell r="A1224">
            <v>524237</v>
          </cell>
          <cell r="B1224" t="str">
            <v>اسماء الصلبي</v>
          </cell>
          <cell r="C1224" t="str">
            <v>خليل</v>
          </cell>
          <cell r="D1224" t="str">
            <v>كامله</v>
          </cell>
          <cell r="E1224" t="str">
            <v>الثانية</v>
          </cell>
        </row>
        <row r="1225">
          <cell r="A1225">
            <v>524241</v>
          </cell>
          <cell r="B1225" t="str">
            <v>اسماء خضيرة</v>
          </cell>
          <cell r="C1225" t="str">
            <v>جمال الدين</v>
          </cell>
          <cell r="D1225" t="str">
            <v>فائدة</v>
          </cell>
          <cell r="E1225" t="str">
            <v>الثالثة</v>
          </cell>
        </row>
        <row r="1226">
          <cell r="A1226">
            <v>524243</v>
          </cell>
          <cell r="B1226" t="str">
            <v>اسمهان عمران</v>
          </cell>
          <cell r="C1226" t="str">
            <v>كامل</v>
          </cell>
          <cell r="D1226" t="str">
            <v>غصون</v>
          </cell>
          <cell r="E1226" t="str">
            <v>الثالثة</v>
          </cell>
        </row>
        <row r="1227">
          <cell r="A1227">
            <v>524244</v>
          </cell>
          <cell r="B1227" t="str">
            <v>اسيا عثمان</v>
          </cell>
          <cell r="C1227" t="str">
            <v>قاسم</v>
          </cell>
          <cell r="D1227" t="str">
            <v>عصريه</v>
          </cell>
          <cell r="E1227" t="str">
            <v>الثالثة</v>
          </cell>
        </row>
        <row r="1228">
          <cell r="A1228">
            <v>524245</v>
          </cell>
          <cell r="B1228" t="str">
            <v>اسيما نفيس</v>
          </cell>
          <cell r="C1228" t="str">
            <v>ياسر</v>
          </cell>
          <cell r="D1228" t="str">
            <v>نفيسه</v>
          </cell>
          <cell r="E1228" t="str">
            <v>الثالثة</v>
          </cell>
        </row>
        <row r="1229">
          <cell r="A1229">
            <v>524247</v>
          </cell>
          <cell r="B1229" t="str">
            <v>اسيمه علي</v>
          </cell>
          <cell r="C1229" t="str">
            <v>ابراهيم</v>
          </cell>
          <cell r="D1229" t="str">
            <v>نزهه</v>
          </cell>
          <cell r="E1229" t="str">
            <v>الثالثة</v>
          </cell>
        </row>
        <row r="1230">
          <cell r="A1230">
            <v>524249</v>
          </cell>
          <cell r="B1230" t="str">
            <v>اصاله صقر</v>
          </cell>
          <cell r="C1230" t="str">
            <v>يوسف</v>
          </cell>
          <cell r="D1230" t="str">
            <v>ميله</v>
          </cell>
          <cell r="E1230" t="str">
            <v>الثانية</v>
          </cell>
          <cell r="J1230" t="str">
            <v>مستنفذ فصل اول 2024-2025</v>
          </cell>
        </row>
        <row r="1231">
          <cell r="A1231">
            <v>524252</v>
          </cell>
          <cell r="B1231" t="str">
            <v>افتكار شرف</v>
          </cell>
          <cell r="C1231" t="str">
            <v>حسن</v>
          </cell>
          <cell r="D1231" t="str">
            <v>وداد</v>
          </cell>
          <cell r="E1231" t="str">
            <v>الرابعة حديث</v>
          </cell>
          <cell r="F1231">
            <v>509</v>
          </cell>
          <cell r="G1231">
            <v>406</v>
          </cell>
          <cell r="H1231">
            <v>408</v>
          </cell>
          <cell r="J1231" t="str">
            <v>م</v>
          </cell>
        </row>
        <row r="1232">
          <cell r="A1232">
            <v>524256</v>
          </cell>
          <cell r="B1232" t="str">
            <v>الاء الجباوي</v>
          </cell>
          <cell r="C1232" t="str">
            <v>ناصر</v>
          </cell>
          <cell r="D1232" t="str">
            <v>عليه</v>
          </cell>
          <cell r="E1232" t="str">
            <v>الثانية</v>
          </cell>
        </row>
        <row r="1233">
          <cell r="A1233">
            <v>524261</v>
          </cell>
          <cell r="B1233" t="str">
            <v>الاء القاضي</v>
          </cell>
          <cell r="C1233" t="str">
            <v>دهشان</v>
          </cell>
          <cell r="D1233" t="str">
            <v>كريمه</v>
          </cell>
          <cell r="E1233" t="str">
            <v>الثانية</v>
          </cell>
        </row>
        <row r="1234">
          <cell r="A1234">
            <v>524266</v>
          </cell>
          <cell r="B1234" t="str">
            <v>الاء المنصور</v>
          </cell>
          <cell r="C1234" t="str">
            <v>نبيل</v>
          </cell>
          <cell r="D1234" t="str">
            <v>جميله</v>
          </cell>
          <cell r="E1234" t="str">
            <v>الثانية</v>
          </cell>
        </row>
        <row r="1235">
          <cell r="A1235">
            <v>524269</v>
          </cell>
          <cell r="B1235" t="str">
            <v>الاء حجازي</v>
          </cell>
          <cell r="C1235" t="str">
            <v>عبدالعزيز</v>
          </cell>
          <cell r="D1235" t="str">
            <v>بشيرة</v>
          </cell>
          <cell r="E1235" t="str">
            <v>الثالثة</v>
          </cell>
        </row>
        <row r="1236">
          <cell r="A1236">
            <v>524278</v>
          </cell>
          <cell r="B1236" t="str">
            <v>الاء موسى</v>
          </cell>
          <cell r="C1236" t="str">
            <v>يوسف</v>
          </cell>
          <cell r="D1236" t="str">
            <v>انيسه</v>
          </cell>
          <cell r="E1236" t="str">
            <v>الثالثة</v>
          </cell>
        </row>
        <row r="1237">
          <cell r="A1237">
            <v>524280</v>
          </cell>
          <cell r="B1237" t="str">
            <v>الاء هواري</v>
          </cell>
          <cell r="C1237" t="str">
            <v>خالد</v>
          </cell>
          <cell r="D1237" t="str">
            <v>عزيزه</v>
          </cell>
          <cell r="E1237" t="str">
            <v>الثالثة</v>
          </cell>
        </row>
        <row r="1238">
          <cell r="A1238">
            <v>524298</v>
          </cell>
          <cell r="B1238" t="str">
            <v>اماني القباني</v>
          </cell>
          <cell r="C1238" t="str">
            <v>رائد</v>
          </cell>
          <cell r="D1238" t="str">
            <v>روزينه</v>
          </cell>
          <cell r="E1238" t="str">
            <v>الثالثة</v>
          </cell>
        </row>
        <row r="1239">
          <cell r="A1239">
            <v>524303</v>
          </cell>
          <cell r="B1239" t="str">
            <v>اماني عساف</v>
          </cell>
          <cell r="C1239" t="str">
            <v>فرحان</v>
          </cell>
          <cell r="D1239" t="str">
            <v>امل</v>
          </cell>
          <cell r="E1239" t="str">
            <v>الثانية</v>
          </cell>
        </row>
        <row r="1240">
          <cell r="A1240">
            <v>524304</v>
          </cell>
          <cell r="B1240" t="str">
            <v>اماني علي</v>
          </cell>
          <cell r="C1240" t="str">
            <v>حسين</v>
          </cell>
          <cell r="D1240" t="str">
            <v>وضحة</v>
          </cell>
          <cell r="E1240" t="str">
            <v>الثالثة</v>
          </cell>
        </row>
        <row r="1241">
          <cell r="A1241">
            <v>524310</v>
          </cell>
          <cell r="B1241" t="str">
            <v>امل الرفاعي</v>
          </cell>
          <cell r="C1241" t="str">
            <v>محمد</v>
          </cell>
          <cell r="D1241" t="str">
            <v>فاطمه</v>
          </cell>
          <cell r="E1241" t="str">
            <v>الثالثة</v>
          </cell>
        </row>
        <row r="1242">
          <cell r="A1242">
            <v>524311</v>
          </cell>
          <cell r="B1242" t="str">
            <v>امل الشعراني</v>
          </cell>
          <cell r="C1242" t="str">
            <v>جدعان</v>
          </cell>
          <cell r="D1242" t="str">
            <v>حلوة</v>
          </cell>
          <cell r="E1242" t="str">
            <v>الثالثة</v>
          </cell>
        </row>
        <row r="1243">
          <cell r="A1243">
            <v>524317</v>
          </cell>
          <cell r="B1243" t="str">
            <v>امنة دقو</v>
          </cell>
          <cell r="C1243" t="str">
            <v>فؤاد</v>
          </cell>
          <cell r="D1243" t="str">
            <v>سعاد</v>
          </cell>
          <cell r="E1243" t="str">
            <v>الثانية</v>
          </cell>
          <cell r="J1243" t="str">
            <v xml:space="preserve">مستنفذ </v>
          </cell>
        </row>
        <row r="1244">
          <cell r="A1244">
            <v>524318</v>
          </cell>
          <cell r="B1244" t="str">
            <v>امنة محمد</v>
          </cell>
          <cell r="C1244" t="str">
            <v>محمد</v>
          </cell>
          <cell r="D1244" t="str">
            <v>فاطمه</v>
          </cell>
          <cell r="E1244" t="str">
            <v>الثانية</v>
          </cell>
        </row>
        <row r="1245">
          <cell r="A1245">
            <v>524324</v>
          </cell>
          <cell r="B1245" t="str">
            <v>امنه دقو</v>
          </cell>
          <cell r="C1245" t="str">
            <v>فياض</v>
          </cell>
          <cell r="D1245" t="str">
            <v>ليلا</v>
          </cell>
          <cell r="E1245" t="str">
            <v>الثالثة</v>
          </cell>
        </row>
        <row r="1246">
          <cell r="A1246">
            <v>524339</v>
          </cell>
          <cell r="B1246" t="str">
            <v>اميمه ابراهيم</v>
          </cell>
          <cell r="C1246" t="str">
            <v>زعل</v>
          </cell>
          <cell r="D1246" t="str">
            <v>زينب</v>
          </cell>
          <cell r="E1246" t="str">
            <v>الثالثة</v>
          </cell>
        </row>
        <row r="1247">
          <cell r="A1247">
            <v>524340</v>
          </cell>
          <cell r="B1247" t="str">
            <v>اميمه الخطيب</v>
          </cell>
          <cell r="C1247" t="str">
            <v>جميل</v>
          </cell>
          <cell r="D1247" t="str">
            <v>رويده</v>
          </cell>
          <cell r="E1247" t="str">
            <v>الثالثة</v>
          </cell>
        </row>
        <row r="1248">
          <cell r="A1248">
            <v>524343</v>
          </cell>
          <cell r="B1248" t="str">
            <v>اميمه جراح</v>
          </cell>
          <cell r="C1248" t="str">
            <v>خالد</v>
          </cell>
          <cell r="D1248" t="str">
            <v>ديبه</v>
          </cell>
          <cell r="E1248" t="str">
            <v>الثالثة</v>
          </cell>
        </row>
        <row r="1249">
          <cell r="A1249">
            <v>524347</v>
          </cell>
          <cell r="B1249" t="str">
            <v>اناس شيخه</v>
          </cell>
          <cell r="C1249" t="str">
            <v>محمد</v>
          </cell>
          <cell r="D1249" t="str">
            <v>حنان</v>
          </cell>
          <cell r="E1249" t="str">
            <v>الرابعة حديث</v>
          </cell>
          <cell r="F1249">
            <v>507</v>
          </cell>
          <cell r="G1249">
            <v>609</v>
          </cell>
          <cell r="H1249">
            <v>104</v>
          </cell>
          <cell r="J1249" t="str">
            <v>م</v>
          </cell>
        </row>
        <row r="1250">
          <cell r="A1250">
            <v>524349</v>
          </cell>
          <cell r="B1250" t="str">
            <v>اناس مصطفى</v>
          </cell>
          <cell r="C1250" t="str">
            <v>علي</v>
          </cell>
          <cell r="D1250" t="str">
            <v>مائده</v>
          </cell>
          <cell r="E1250" t="str">
            <v>الثالثة</v>
          </cell>
        </row>
        <row r="1251">
          <cell r="A1251">
            <v>524353</v>
          </cell>
          <cell r="B1251" t="str">
            <v>انعام ابراهيم</v>
          </cell>
          <cell r="C1251" t="str">
            <v>محمد</v>
          </cell>
          <cell r="D1251" t="str">
            <v>حاجه</v>
          </cell>
          <cell r="E1251" t="str">
            <v>الثالثة</v>
          </cell>
          <cell r="J1251" t="str">
            <v>مستنفذ فصل اول 2024-2025</v>
          </cell>
        </row>
        <row r="1252">
          <cell r="A1252">
            <v>524363</v>
          </cell>
          <cell r="B1252" t="str">
            <v>ايات العلدوني</v>
          </cell>
          <cell r="C1252" t="str">
            <v>عبدالعزيز</v>
          </cell>
          <cell r="D1252" t="str">
            <v>هدى</v>
          </cell>
          <cell r="E1252" t="str">
            <v>الثالثة</v>
          </cell>
        </row>
        <row r="1253">
          <cell r="A1253">
            <v>524368</v>
          </cell>
          <cell r="B1253" t="str">
            <v>ايات طالب</v>
          </cell>
          <cell r="C1253" t="str">
            <v>طالب</v>
          </cell>
          <cell r="D1253" t="str">
            <v>ماجده</v>
          </cell>
          <cell r="E1253" t="str">
            <v>الثالثة</v>
          </cell>
        </row>
        <row r="1254">
          <cell r="A1254">
            <v>524386</v>
          </cell>
          <cell r="B1254" t="str">
            <v>ايمان الشيخ قويدر</v>
          </cell>
          <cell r="C1254" t="str">
            <v>احمد</v>
          </cell>
          <cell r="D1254" t="str">
            <v>نورة</v>
          </cell>
          <cell r="E1254" t="str">
            <v>الثانية</v>
          </cell>
        </row>
        <row r="1255">
          <cell r="A1255">
            <v>524390</v>
          </cell>
          <cell r="B1255" t="str">
            <v>ايمان المعدنلي</v>
          </cell>
          <cell r="C1255" t="str">
            <v>محمود</v>
          </cell>
          <cell r="D1255" t="str">
            <v>ندى</v>
          </cell>
          <cell r="E1255" t="str">
            <v>الثالثة</v>
          </cell>
        </row>
        <row r="1256">
          <cell r="A1256">
            <v>524397</v>
          </cell>
          <cell r="B1256" t="str">
            <v>ايمان مريري</v>
          </cell>
          <cell r="C1256" t="str">
            <v>فايز</v>
          </cell>
          <cell r="D1256" t="str">
            <v>فايزة</v>
          </cell>
          <cell r="E1256" t="str">
            <v>الثالثة</v>
          </cell>
        </row>
        <row r="1257">
          <cell r="A1257">
            <v>524406</v>
          </cell>
          <cell r="B1257" t="str">
            <v>ايه الرهونجي</v>
          </cell>
          <cell r="C1257" t="str">
            <v>احمد</v>
          </cell>
          <cell r="D1257" t="str">
            <v>ندى</v>
          </cell>
          <cell r="E1257" t="str">
            <v>الثالثة</v>
          </cell>
        </row>
        <row r="1258">
          <cell r="A1258">
            <v>524416</v>
          </cell>
          <cell r="B1258" t="str">
            <v>إيناس البواب</v>
          </cell>
          <cell r="C1258" t="str">
            <v>احمد</v>
          </cell>
          <cell r="D1258" t="str">
            <v>خديجه</v>
          </cell>
          <cell r="E1258" t="str">
            <v>الثالثة</v>
          </cell>
        </row>
        <row r="1259">
          <cell r="A1259">
            <v>524420</v>
          </cell>
          <cell r="B1259" t="str">
            <v>بانه محمد</v>
          </cell>
          <cell r="C1259" t="str">
            <v>علي</v>
          </cell>
          <cell r="D1259" t="str">
            <v>امل</v>
          </cell>
          <cell r="E1259" t="str">
            <v>الثالثة</v>
          </cell>
        </row>
        <row r="1260">
          <cell r="A1260">
            <v>524427</v>
          </cell>
          <cell r="B1260" t="str">
            <v>بتول بركات</v>
          </cell>
          <cell r="C1260" t="str">
            <v>شوكت</v>
          </cell>
          <cell r="D1260" t="str">
            <v>حنان</v>
          </cell>
          <cell r="E1260" t="str">
            <v>الثالثة</v>
          </cell>
          <cell r="J1260" t="str">
            <v>مستنفذ فصل اول 2024-2025</v>
          </cell>
        </row>
        <row r="1261">
          <cell r="A1261">
            <v>524429</v>
          </cell>
          <cell r="B1261" t="str">
            <v>بتول جوهره</v>
          </cell>
          <cell r="C1261" t="str">
            <v>حكماة</v>
          </cell>
          <cell r="D1261" t="str">
            <v>حسنه</v>
          </cell>
          <cell r="E1261" t="str">
            <v>الثالثة</v>
          </cell>
        </row>
        <row r="1262">
          <cell r="A1262">
            <v>524434</v>
          </cell>
          <cell r="B1262" t="str">
            <v>بثينه الظواهري</v>
          </cell>
          <cell r="C1262" t="str">
            <v>احمد</v>
          </cell>
          <cell r="D1262" t="str">
            <v>حكمت</v>
          </cell>
          <cell r="E1262" t="str">
            <v>الثالثة</v>
          </cell>
        </row>
        <row r="1263">
          <cell r="A1263">
            <v>524437</v>
          </cell>
          <cell r="B1263" t="str">
            <v>بثينه عراط</v>
          </cell>
          <cell r="C1263" t="str">
            <v>محمد فايز</v>
          </cell>
          <cell r="D1263" t="str">
            <v>عفاف</v>
          </cell>
          <cell r="E1263" t="str">
            <v>الثانية</v>
          </cell>
        </row>
        <row r="1264">
          <cell r="A1264">
            <v>524440</v>
          </cell>
          <cell r="B1264" t="str">
            <v>براء عبدالعزيز</v>
          </cell>
          <cell r="C1264" t="str">
            <v>محمدراشد</v>
          </cell>
          <cell r="D1264" t="str">
            <v>مزين</v>
          </cell>
          <cell r="E1264" t="str">
            <v>الثالثة</v>
          </cell>
        </row>
        <row r="1265">
          <cell r="A1265">
            <v>524448</v>
          </cell>
          <cell r="B1265" t="str">
            <v>براءه زريق</v>
          </cell>
          <cell r="C1265" t="str">
            <v>منير</v>
          </cell>
          <cell r="D1265" t="str">
            <v>ميليا</v>
          </cell>
          <cell r="E1265" t="str">
            <v>الثانية</v>
          </cell>
        </row>
        <row r="1266">
          <cell r="A1266">
            <v>524451</v>
          </cell>
          <cell r="B1266" t="str">
            <v>بسمة الموصللي</v>
          </cell>
          <cell r="C1266" t="str">
            <v>محمد حسام</v>
          </cell>
          <cell r="D1266" t="str">
            <v>رشا</v>
          </cell>
          <cell r="E1266" t="str">
            <v>الثانية</v>
          </cell>
          <cell r="J1266" t="str">
            <v>مستنفذ</v>
          </cell>
        </row>
        <row r="1267">
          <cell r="A1267">
            <v>524452</v>
          </cell>
          <cell r="B1267" t="str">
            <v>بسمة حاج علي</v>
          </cell>
          <cell r="C1267" t="str">
            <v>علاءالدين</v>
          </cell>
          <cell r="D1267" t="str">
            <v>هدى</v>
          </cell>
          <cell r="E1267" t="str">
            <v>الثالثة</v>
          </cell>
        </row>
        <row r="1268">
          <cell r="A1268">
            <v>524456</v>
          </cell>
          <cell r="B1268" t="str">
            <v>بشرى الشرجي</v>
          </cell>
          <cell r="C1268" t="str">
            <v>سليمان</v>
          </cell>
          <cell r="D1268" t="str">
            <v>فاطمه</v>
          </cell>
          <cell r="E1268" t="str">
            <v>الثانية</v>
          </cell>
          <cell r="J1268" t="str">
            <v>مستنفذ فصل اول 2024-2025</v>
          </cell>
        </row>
        <row r="1269">
          <cell r="A1269">
            <v>524460</v>
          </cell>
          <cell r="B1269" t="str">
            <v>بشرى الكدرو</v>
          </cell>
          <cell r="C1269" t="str">
            <v>جاسم</v>
          </cell>
          <cell r="D1269" t="str">
            <v>فرات</v>
          </cell>
          <cell r="E1269" t="str">
            <v>الثالثة</v>
          </cell>
        </row>
        <row r="1270">
          <cell r="A1270">
            <v>524462</v>
          </cell>
          <cell r="B1270" t="str">
            <v>بشرى المصري</v>
          </cell>
          <cell r="C1270" t="str">
            <v>منير</v>
          </cell>
          <cell r="D1270" t="str">
            <v>نوال</v>
          </cell>
          <cell r="E1270" t="str">
            <v>الثانية</v>
          </cell>
          <cell r="J1270" t="str">
            <v>مستنفذ</v>
          </cell>
        </row>
        <row r="1271">
          <cell r="A1271">
            <v>524465</v>
          </cell>
          <cell r="B1271" t="str">
            <v>بشرى سليمان</v>
          </cell>
          <cell r="C1271" t="str">
            <v>محسن</v>
          </cell>
          <cell r="D1271" t="str">
            <v>اسيدا</v>
          </cell>
          <cell r="E1271" t="str">
            <v>الثانية</v>
          </cell>
        </row>
        <row r="1272">
          <cell r="A1272">
            <v>524466</v>
          </cell>
          <cell r="B1272" t="str">
            <v>بشرى عباس</v>
          </cell>
          <cell r="C1272" t="str">
            <v>فايز</v>
          </cell>
          <cell r="D1272" t="str">
            <v>صفيه</v>
          </cell>
          <cell r="E1272" t="str">
            <v>الثانية</v>
          </cell>
          <cell r="J1272" t="str">
            <v>مستنفذ</v>
          </cell>
        </row>
        <row r="1273">
          <cell r="A1273">
            <v>524489</v>
          </cell>
          <cell r="B1273" t="str">
            <v>تقى محمود</v>
          </cell>
          <cell r="C1273" t="str">
            <v>غازي</v>
          </cell>
          <cell r="D1273" t="str">
            <v>خيريه</v>
          </cell>
          <cell r="E1273" t="str">
            <v>الثالثة</v>
          </cell>
        </row>
        <row r="1274">
          <cell r="A1274">
            <v>524494</v>
          </cell>
          <cell r="B1274" t="str">
            <v>تهاني أبو الحطب</v>
          </cell>
          <cell r="C1274" t="str">
            <v>منصور</v>
          </cell>
          <cell r="D1274" t="str">
            <v>ابتسام</v>
          </cell>
          <cell r="E1274" t="str">
            <v>الثالثة</v>
          </cell>
        </row>
        <row r="1275">
          <cell r="A1275">
            <v>524498</v>
          </cell>
          <cell r="B1275" t="str">
            <v>تيماء النبواني</v>
          </cell>
          <cell r="C1275" t="str">
            <v>حمد</v>
          </cell>
          <cell r="D1275" t="str">
            <v>خزامه</v>
          </cell>
          <cell r="E1275" t="str">
            <v>الثالثة</v>
          </cell>
        </row>
        <row r="1276">
          <cell r="A1276">
            <v>524499</v>
          </cell>
          <cell r="B1276" t="str">
            <v>تيماء محمود</v>
          </cell>
          <cell r="C1276" t="str">
            <v>سامي</v>
          </cell>
          <cell r="D1276" t="str">
            <v>ملك</v>
          </cell>
          <cell r="E1276" t="str">
            <v>الثالثة</v>
          </cell>
          <cell r="J1276" t="str">
            <v>مستنفذ فصل اول 2024-2025</v>
          </cell>
        </row>
        <row r="1277">
          <cell r="A1277">
            <v>524506</v>
          </cell>
          <cell r="B1277" t="str">
            <v>جاكلين حاطوم</v>
          </cell>
          <cell r="C1277" t="str">
            <v>سلامه</v>
          </cell>
          <cell r="D1277" t="str">
            <v>لميا</v>
          </cell>
          <cell r="E1277" t="str">
            <v>الثالثة</v>
          </cell>
        </row>
        <row r="1278">
          <cell r="A1278">
            <v>524507</v>
          </cell>
          <cell r="B1278" t="str">
            <v>جزيل الياس</v>
          </cell>
          <cell r="C1278" t="str">
            <v>عبد المسيح</v>
          </cell>
          <cell r="D1278" t="str">
            <v>هدى</v>
          </cell>
          <cell r="E1278" t="str">
            <v>الرابعة حديث</v>
          </cell>
          <cell r="F1278">
            <v>504</v>
          </cell>
          <cell r="G1278">
            <v>507</v>
          </cell>
          <cell r="H1278">
            <v>609</v>
          </cell>
          <cell r="I1278">
            <v>406</v>
          </cell>
          <cell r="J1278" t="str">
            <v>م</v>
          </cell>
        </row>
        <row r="1279">
          <cell r="A1279">
            <v>524513</v>
          </cell>
          <cell r="B1279" t="str">
            <v>جمانه دحلا</v>
          </cell>
          <cell r="C1279" t="str">
            <v>محمد</v>
          </cell>
          <cell r="D1279" t="str">
            <v>فايزه</v>
          </cell>
          <cell r="E1279" t="str">
            <v>الرابعة حديث</v>
          </cell>
          <cell r="F1279">
            <v>604</v>
          </cell>
          <cell r="G1279">
            <v>205</v>
          </cell>
          <cell r="J1279" t="str">
            <v>م</v>
          </cell>
        </row>
        <row r="1280">
          <cell r="A1280">
            <v>524518</v>
          </cell>
          <cell r="B1280" t="str">
            <v>جودي العبسي الجندي</v>
          </cell>
          <cell r="C1280" t="str">
            <v>محمد إياد</v>
          </cell>
          <cell r="D1280" t="str">
            <v>ريما</v>
          </cell>
          <cell r="E1280" t="str">
            <v>الثانية</v>
          </cell>
          <cell r="J1280" t="str">
            <v>مستنفذ</v>
          </cell>
        </row>
        <row r="1281">
          <cell r="A1281">
            <v>524527</v>
          </cell>
          <cell r="B1281" t="str">
            <v>حاكمة حينون</v>
          </cell>
          <cell r="C1281" t="str">
            <v>حسان</v>
          </cell>
          <cell r="D1281" t="str">
            <v>بثينه</v>
          </cell>
          <cell r="E1281" t="str">
            <v>الثانية</v>
          </cell>
        </row>
        <row r="1282">
          <cell r="A1282">
            <v>524528</v>
          </cell>
          <cell r="B1282" t="str">
            <v>حسن ريحه</v>
          </cell>
          <cell r="C1282" t="str">
            <v>سليمان</v>
          </cell>
          <cell r="D1282" t="str">
            <v>حليمه</v>
          </cell>
          <cell r="E1282" t="str">
            <v>الثالثة</v>
          </cell>
        </row>
        <row r="1283">
          <cell r="A1283">
            <v>524530</v>
          </cell>
          <cell r="B1283" t="str">
            <v>حسناء الطرح</v>
          </cell>
          <cell r="C1283" t="str">
            <v>صافي</v>
          </cell>
          <cell r="D1283" t="str">
            <v>امينه</v>
          </cell>
          <cell r="E1283" t="str">
            <v>الثالثة</v>
          </cell>
        </row>
        <row r="1284">
          <cell r="A1284">
            <v>524546</v>
          </cell>
          <cell r="B1284" t="str">
            <v>حنان العوام</v>
          </cell>
          <cell r="C1284" t="str">
            <v>نواف</v>
          </cell>
          <cell r="D1284" t="str">
            <v>منيره</v>
          </cell>
          <cell r="E1284" t="str">
            <v>الرابعة حديث</v>
          </cell>
          <cell r="F1284">
            <v>303</v>
          </cell>
          <cell r="G1284">
            <v>207</v>
          </cell>
          <cell r="J1284" t="str">
            <v>م</v>
          </cell>
        </row>
        <row r="1285">
          <cell r="A1285">
            <v>524549</v>
          </cell>
          <cell r="B1285" t="str">
            <v>حنان الكويفي</v>
          </cell>
          <cell r="C1285" t="str">
            <v>أمجد</v>
          </cell>
          <cell r="D1285" t="str">
            <v>مناهل</v>
          </cell>
          <cell r="E1285" t="str">
            <v>الثانية</v>
          </cell>
        </row>
        <row r="1286">
          <cell r="A1286">
            <v>524551</v>
          </cell>
          <cell r="B1286" t="str">
            <v>حنان أحمد</v>
          </cell>
          <cell r="C1286" t="str">
            <v>جميل</v>
          </cell>
          <cell r="D1286" t="str">
            <v>نبيها</v>
          </cell>
          <cell r="E1286" t="str">
            <v>الثانية</v>
          </cell>
        </row>
        <row r="1287">
          <cell r="A1287">
            <v>524554</v>
          </cell>
          <cell r="B1287" t="str">
            <v>حنان حماد</v>
          </cell>
          <cell r="C1287" t="str">
            <v>محمد جوهر</v>
          </cell>
          <cell r="D1287" t="str">
            <v>ثناء</v>
          </cell>
          <cell r="E1287" t="str">
            <v>الثالثة</v>
          </cell>
        </row>
        <row r="1288">
          <cell r="A1288">
            <v>524556</v>
          </cell>
          <cell r="B1288" t="str">
            <v>حنان صالح</v>
          </cell>
          <cell r="C1288" t="str">
            <v>عادل</v>
          </cell>
          <cell r="D1288" t="str">
            <v>زهر</v>
          </cell>
          <cell r="E1288" t="str">
            <v>الثالثة</v>
          </cell>
        </row>
        <row r="1289">
          <cell r="A1289">
            <v>524557</v>
          </cell>
          <cell r="B1289" t="str">
            <v>حنان لطفي</v>
          </cell>
          <cell r="C1289" t="str">
            <v>اسعد</v>
          </cell>
          <cell r="D1289" t="str">
            <v>نعمات</v>
          </cell>
          <cell r="E1289" t="str">
            <v>الثالثة</v>
          </cell>
        </row>
        <row r="1290">
          <cell r="A1290">
            <v>524561</v>
          </cell>
          <cell r="B1290" t="str">
            <v>حنين النجار</v>
          </cell>
          <cell r="C1290" t="str">
            <v>محمد عدنان</v>
          </cell>
          <cell r="D1290" t="str">
            <v>هيفاء</v>
          </cell>
          <cell r="E1290" t="str">
            <v>الثالثة</v>
          </cell>
        </row>
        <row r="1291">
          <cell r="A1291">
            <v>524562</v>
          </cell>
          <cell r="B1291" t="str">
            <v>حنين دالي</v>
          </cell>
          <cell r="C1291" t="str">
            <v>رياض</v>
          </cell>
          <cell r="D1291" t="str">
            <v>بديعه</v>
          </cell>
          <cell r="E1291" t="str">
            <v>الثانية</v>
          </cell>
          <cell r="J1291" t="str">
            <v>مستنفذ</v>
          </cell>
        </row>
        <row r="1292">
          <cell r="A1292">
            <v>524564</v>
          </cell>
          <cell r="B1292" t="str">
            <v>حنين سلامة</v>
          </cell>
          <cell r="C1292" t="str">
            <v xml:space="preserve">ايمن </v>
          </cell>
          <cell r="D1292" t="str">
            <v>مريم</v>
          </cell>
          <cell r="E1292" t="str">
            <v>الثانية</v>
          </cell>
        </row>
        <row r="1293">
          <cell r="A1293">
            <v>524599</v>
          </cell>
          <cell r="B1293" t="str">
            <v>دالين الاسود</v>
          </cell>
          <cell r="C1293" t="str">
            <v>مالك</v>
          </cell>
          <cell r="D1293" t="str">
            <v>اميمه</v>
          </cell>
          <cell r="E1293" t="str">
            <v>الثالثة</v>
          </cell>
        </row>
        <row r="1294">
          <cell r="A1294">
            <v>524601</v>
          </cell>
          <cell r="B1294" t="str">
            <v>دانه سليك</v>
          </cell>
          <cell r="C1294" t="str">
            <v>ابراهيم</v>
          </cell>
          <cell r="D1294" t="str">
            <v>امل</v>
          </cell>
          <cell r="E1294" t="str">
            <v>الثالثة</v>
          </cell>
        </row>
        <row r="1295">
          <cell r="A1295">
            <v>524602</v>
          </cell>
          <cell r="B1295" t="str">
            <v>دانيا السكران</v>
          </cell>
          <cell r="C1295" t="str">
            <v>خالد</v>
          </cell>
          <cell r="D1295" t="str">
            <v>مريم</v>
          </cell>
          <cell r="E1295" t="str">
            <v>الثانية</v>
          </cell>
        </row>
        <row r="1296">
          <cell r="A1296">
            <v>524609</v>
          </cell>
          <cell r="B1296" t="str">
            <v>دانيه المحني</v>
          </cell>
          <cell r="C1296" t="str">
            <v>محمدماهر</v>
          </cell>
          <cell r="D1296" t="str">
            <v>امنه</v>
          </cell>
          <cell r="E1296" t="str">
            <v>الثالثة</v>
          </cell>
        </row>
        <row r="1297">
          <cell r="A1297">
            <v>524610</v>
          </cell>
          <cell r="B1297" t="str">
            <v>دجانة محيسن</v>
          </cell>
          <cell r="C1297" t="str">
            <v>احمد</v>
          </cell>
          <cell r="D1297" t="str">
            <v>مرضيه</v>
          </cell>
          <cell r="E1297" t="str">
            <v>الثالثة</v>
          </cell>
        </row>
        <row r="1298">
          <cell r="A1298">
            <v>524626</v>
          </cell>
          <cell r="B1298" t="str">
            <v>دعاء ملحم</v>
          </cell>
          <cell r="C1298" t="str">
            <v>جهاد</v>
          </cell>
          <cell r="D1298" t="str">
            <v>ناديه</v>
          </cell>
          <cell r="E1298" t="str">
            <v>الثانية</v>
          </cell>
          <cell r="J1298" t="str">
            <v>مستنفذ فصل اول 2024-2025</v>
          </cell>
        </row>
        <row r="1299">
          <cell r="A1299">
            <v>524629</v>
          </cell>
          <cell r="B1299" t="str">
            <v>دلال حسين</v>
          </cell>
          <cell r="C1299" t="str">
            <v>حمدان</v>
          </cell>
          <cell r="D1299" t="str">
            <v>هيله</v>
          </cell>
          <cell r="E1299" t="str">
            <v>الثالثة</v>
          </cell>
        </row>
        <row r="1300">
          <cell r="A1300">
            <v>524631</v>
          </cell>
          <cell r="B1300" t="str">
            <v>دلال غصن</v>
          </cell>
          <cell r="C1300" t="str">
            <v>حسين</v>
          </cell>
          <cell r="D1300" t="str">
            <v>عليا</v>
          </cell>
          <cell r="E1300" t="str">
            <v>الرابعة حديث</v>
          </cell>
          <cell r="F1300">
            <v>604</v>
          </cell>
          <cell r="J1300" t="str">
            <v>م</v>
          </cell>
        </row>
        <row r="1301">
          <cell r="A1301">
            <v>524632</v>
          </cell>
          <cell r="B1301" t="str">
            <v>دنيا الجط</v>
          </cell>
          <cell r="C1301" t="str">
            <v>اديب</v>
          </cell>
          <cell r="D1301" t="str">
            <v>اجيه</v>
          </cell>
          <cell r="E1301" t="str">
            <v>الثالثة</v>
          </cell>
        </row>
        <row r="1302">
          <cell r="A1302">
            <v>524633</v>
          </cell>
          <cell r="B1302" t="str">
            <v>دنيا السيده</v>
          </cell>
          <cell r="C1302" t="str">
            <v>ياسين</v>
          </cell>
          <cell r="D1302" t="str">
            <v>عنايه</v>
          </cell>
          <cell r="E1302" t="str">
            <v>الثالثة</v>
          </cell>
        </row>
        <row r="1303">
          <cell r="A1303">
            <v>524635</v>
          </cell>
          <cell r="B1303" t="str">
            <v>ديالا اندراوس</v>
          </cell>
          <cell r="C1303" t="str">
            <v>جورج</v>
          </cell>
          <cell r="D1303" t="str">
            <v>مدلين</v>
          </cell>
          <cell r="E1303" t="str">
            <v>الثالثة حديث</v>
          </cell>
          <cell r="F1303">
            <v>403</v>
          </cell>
          <cell r="G1303">
            <v>406</v>
          </cell>
          <cell r="J1303" t="str">
            <v>م</v>
          </cell>
        </row>
        <row r="1304">
          <cell r="A1304">
            <v>524645</v>
          </cell>
          <cell r="B1304" t="str">
            <v>ديما شاهين</v>
          </cell>
          <cell r="C1304" t="str">
            <v>كمال</v>
          </cell>
          <cell r="D1304" t="str">
            <v>عفاف</v>
          </cell>
          <cell r="E1304" t="str">
            <v>الثالثة</v>
          </cell>
        </row>
        <row r="1305">
          <cell r="A1305">
            <v>524649</v>
          </cell>
          <cell r="B1305" t="str">
            <v>دينا علي</v>
          </cell>
          <cell r="C1305" t="str">
            <v>فهد</v>
          </cell>
          <cell r="D1305" t="str">
            <v>فاطمه</v>
          </cell>
          <cell r="E1305" t="str">
            <v>الثالثة</v>
          </cell>
        </row>
        <row r="1306">
          <cell r="A1306">
            <v>524650</v>
          </cell>
          <cell r="B1306" t="str">
            <v>رؤى اسحق</v>
          </cell>
          <cell r="C1306" t="str">
            <v>فائق</v>
          </cell>
          <cell r="D1306" t="str">
            <v>وصاله</v>
          </cell>
          <cell r="E1306" t="str">
            <v>الثالثة</v>
          </cell>
        </row>
        <row r="1307">
          <cell r="A1307">
            <v>524658</v>
          </cell>
          <cell r="B1307" t="str">
            <v>رؤى شمحل</v>
          </cell>
          <cell r="C1307" t="str">
            <v>محمد</v>
          </cell>
          <cell r="D1307" t="str">
            <v>هاله</v>
          </cell>
          <cell r="E1307" t="str">
            <v>الثالثة</v>
          </cell>
        </row>
        <row r="1308">
          <cell r="A1308">
            <v>524660</v>
          </cell>
          <cell r="B1308" t="str">
            <v>رؤى مصمص</v>
          </cell>
          <cell r="C1308" t="str">
            <v>عبداللطيف</v>
          </cell>
          <cell r="D1308" t="str">
            <v>كفاء</v>
          </cell>
          <cell r="E1308" t="str">
            <v>الثانية</v>
          </cell>
          <cell r="J1308" t="str">
            <v>مستنفذ</v>
          </cell>
        </row>
        <row r="1309">
          <cell r="A1309">
            <v>524664</v>
          </cell>
          <cell r="B1309" t="str">
            <v>راغدة شاهين</v>
          </cell>
          <cell r="C1309" t="str">
            <v>محمد</v>
          </cell>
          <cell r="D1309" t="str">
            <v>مرفت</v>
          </cell>
          <cell r="E1309" t="str">
            <v>الثالثة حديث</v>
          </cell>
          <cell r="F1309">
            <v>304</v>
          </cell>
          <cell r="G1309">
            <v>309</v>
          </cell>
          <cell r="H1309">
            <v>406</v>
          </cell>
          <cell r="I1309">
            <v>204</v>
          </cell>
          <cell r="J1309" t="str">
            <v>م</v>
          </cell>
        </row>
        <row r="1310">
          <cell r="A1310">
            <v>524665</v>
          </cell>
          <cell r="B1310" t="str">
            <v>راما اسعد</v>
          </cell>
          <cell r="C1310" t="str">
            <v>عبد الحسيب</v>
          </cell>
          <cell r="D1310" t="str">
            <v>صباح</v>
          </cell>
          <cell r="E1310" t="str">
            <v>الثالثة</v>
          </cell>
        </row>
        <row r="1311">
          <cell r="A1311">
            <v>524675</v>
          </cell>
          <cell r="B1311" t="str">
            <v>راما عابدين</v>
          </cell>
          <cell r="C1311" t="str">
            <v>عماد</v>
          </cell>
          <cell r="D1311" t="str">
            <v>رغد</v>
          </cell>
          <cell r="E1311" t="str">
            <v>الثالثة</v>
          </cell>
        </row>
        <row r="1312">
          <cell r="A1312">
            <v>524676</v>
          </cell>
          <cell r="B1312" t="str">
            <v>راما علويه</v>
          </cell>
          <cell r="C1312" t="str">
            <v>عبد الهادي</v>
          </cell>
          <cell r="D1312" t="str">
            <v>منى</v>
          </cell>
          <cell r="E1312" t="str">
            <v>الرابعة حديث</v>
          </cell>
          <cell r="F1312">
            <v>509</v>
          </cell>
          <cell r="G1312">
            <v>609</v>
          </cell>
          <cell r="H1312">
            <v>204</v>
          </cell>
          <cell r="J1312" t="str">
            <v>م</v>
          </cell>
        </row>
        <row r="1313">
          <cell r="A1313">
            <v>524682</v>
          </cell>
          <cell r="B1313" t="str">
            <v>رانيا فرزان</v>
          </cell>
          <cell r="C1313" t="str">
            <v>منيب</v>
          </cell>
          <cell r="D1313" t="str">
            <v>ربيعه</v>
          </cell>
          <cell r="E1313" t="str">
            <v>الرابعة حديث</v>
          </cell>
          <cell r="F1313">
            <v>507</v>
          </cell>
          <cell r="G1313">
            <v>409</v>
          </cell>
          <cell r="J1313" t="str">
            <v>م</v>
          </cell>
        </row>
        <row r="1314">
          <cell r="A1314">
            <v>524687</v>
          </cell>
          <cell r="B1314" t="str">
            <v>رانية الحلاق</v>
          </cell>
          <cell r="C1314" t="str">
            <v>محمد نزار</v>
          </cell>
          <cell r="D1314" t="str">
            <v>دعد</v>
          </cell>
          <cell r="E1314" t="str">
            <v>الثالثة</v>
          </cell>
        </row>
        <row r="1315">
          <cell r="A1315">
            <v>524690</v>
          </cell>
          <cell r="B1315" t="str">
            <v>ربا الاطرش</v>
          </cell>
          <cell r="C1315" t="str">
            <v>مفيد</v>
          </cell>
          <cell r="D1315" t="str">
            <v>ابتسام</v>
          </cell>
          <cell r="E1315" t="str">
            <v>الثالثة</v>
          </cell>
        </row>
        <row r="1316">
          <cell r="A1316">
            <v>524692</v>
          </cell>
          <cell r="B1316" t="str">
            <v>ربا الحسن</v>
          </cell>
          <cell r="C1316" t="str">
            <v>حسن</v>
          </cell>
          <cell r="E1316" t="str">
            <v>الثانية</v>
          </cell>
        </row>
        <row r="1317">
          <cell r="A1317">
            <v>524700</v>
          </cell>
          <cell r="B1317" t="str">
            <v>ربى ابو الحسن</v>
          </cell>
          <cell r="C1317" t="str">
            <v>نديم</v>
          </cell>
          <cell r="D1317" t="str">
            <v>هيام</v>
          </cell>
          <cell r="E1317" t="str">
            <v>الثانية</v>
          </cell>
        </row>
        <row r="1318">
          <cell r="A1318">
            <v>524702</v>
          </cell>
          <cell r="B1318" t="str">
            <v>رتوه الساعي</v>
          </cell>
          <cell r="C1318" t="str">
            <v>صفوان</v>
          </cell>
          <cell r="D1318" t="str">
            <v>ايمان</v>
          </cell>
          <cell r="E1318" t="str">
            <v>الثالثة</v>
          </cell>
        </row>
        <row r="1319">
          <cell r="A1319">
            <v>524706</v>
          </cell>
          <cell r="B1319" t="str">
            <v>ردينه الذهب</v>
          </cell>
          <cell r="C1319" t="str">
            <v>حسن</v>
          </cell>
          <cell r="D1319" t="str">
            <v>اديبه</v>
          </cell>
          <cell r="E1319" t="str">
            <v>الثالثة</v>
          </cell>
        </row>
        <row r="1320">
          <cell r="A1320">
            <v>524708</v>
          </cell>
          <cell r="B1320" t="str">
            <v>رزان الحاج حسين</v>
          </cell>
          <cell r="C1320" t="str">
            <v>عاطف</v>
          </cell>
          <cell r="D1320" t="str">
            <v>سوسن</v>
          </cell>
          <cell r="E1320" t="str">
            <v>الثالثة</v>
          </cell>
        </row>
        <row r="1321">
          <cell r="A1321">
            <v>524711</v>
          </cell>
          <cell r="B1321" t="str">
            <v>رزان حسن</v>
          </cell>
          <cell r="C1321" t="str">
            <v>علي</v>
          </cell>
          <cell r="D1321" t="str">
            <v>مريان</v>
          </cell>
          <cell r="E1321" t="str">
            <v>الثالثة</v>
          </cell>
          <cell r="J1321" t="str">
            <v>مستنفذ فصل اول 2024-2025</v>
          </cell>
        </row>
        <row r="1322">
          <cell r="A1322">
            <v>524718</v>
          </cell>
          <cell r="B1322" t="str">
            <v>رشا أبوعاصي</v>
          </cell>
          <cell r="C1322" t="str">
            <v>عطاالله</v>
          </cell>
          <cell r="D1322" t="str">
            <v>ساميه</v>
          </cell>
          <cell r="E1322" t="str">
            <v>الثالثة</v>
          </cell>
        </row>
        <row r="1323">
          <cell r="A1323">
            <v>524724</v>
          </cell>
          <cell r="B1323" t="str">
            <v>رشا شحاده</v>
          </cell>
          <cell r="C1323" t="str">
            <v>سليم</v>
          </cell>
          <cell r="D1323" t="str">
            <v>مها</v>
          </cell>
          <cell r="E1323" t="str">
            <v>الثالثة</v>
          </cell>
        </row>
        <row r="1324">
          <cell r="A1324">
            <v>524729</v>
          </cell>
          <cell r="B1324" t="str">
            <v>رضوه المفلح</v>
          </cell>
          <cell r="C1324" t="str">
            <v>عبدالغفور</v>
          </cell>
          <cell r="D1324" t="str">
            <v>رضيه</v>
          </cell>
          <cell r="E1324" t="str">
            <v>الرابعة حديث</v>
          </cell>
          <cell r="F1324">
            <v>309</v>
          </cell>
          <cell r="J1324" t="str">
            <v>م</v>
          </cell>
        </row>
        <row r="1325">
          <cell r="A1325">
            <v>524730</v>
          </cell>
          <cell r="B1325" t="str">
            <v>رغاب ناخوز</v>
          </cell>
          <cell r="C1325" t="str">
            <v>محمود</v>
          </cell>
          <cell r="D1325" t="str">
            <v>منى</v>
          </cell>
          <cell r="E1325" t="str">
            <v>الثالثة</v>
          </cell>
        </row>
        <row r="1326">
          <cell r="A1326">
            <v>524739</v>
          </cell>
          <cell r="B1326" t="str">
            <v>رغد حمامي</v>
          </cell>
          <cell r="C1326" t="str">
            <v>يحيى</v>
          </cell>
          <cell r="D1326" t="str">
            <v>الهام</v>
          </cell>
          <cell r="E1326" t="str">
            <v>الثالثة حديث</v>
          </cell>
          <cell r="F1326">
            <v>406</v>
          </cell>
          <cell r="G1326">
            <v>408</v>
          </cell>
          <cell r="H1326">
            <v>104</v>
          </cell>
          <cell r="I1326">
            <v>204</v>
          </cell>
          <cell r="J1326" t="str">
            <v>م</v>
          </cell>
        </row>
        <row r="1327">
          <cell r="A1327">
            <v>524740</v>
          </cell>
          <cell r="B1327" t="str">
            <v>رغد سقر</v>
          </cell>
          <cell r="C1327" t="str">
            <v>باسم</v>
          </cell>
          <cell r="D1327" t="str">
            <v>ريم</v>
          </cell>
          <cell r="E1327" t="str">
            <v>الثانية</v>
          </cell>
          <cell r="J1327" t="str">
            <v>مستنفذ فصل اول 2024-2025</v>
          </cell>
        </row>
        <row r="1328">
          <cell r="A1328">
            <v>524744</v>
          </cell>
          <cell r="B1328" t="str">
            <v>رغد مرشاق</v>
          </cell>
          <cell r="C1328" t="str">
            <v>فريز</v>
          </cell>
          <cell r="D1328" t="str">
            <v>رنده</v>
          </cell>
          <cell r="E1328" t="str">
            <v>الثالثة</v>
          </cell>
        </row>
        <row r="1329">
          <cell r="A1329">
            <v>524771</v>
          </cell>
          <cell r="B1329" t="str">
            <v>رنه علبي</v>
          </cell>
          <cell r="C1329" t="str">
            <v>شاهين</v>
          </cell>
          <cell r="D1329" t="str">
            <v>تركيه</v>
          </cell>
          <cell r="E1329" t="str">
            <v>الثالثة</v>
          </cell>
        </row>
        <row r="1330">
          <cell r="A1330">
            <v>524772</v>
          </cell>
          <cell r="B1330" t="str">
            <v>رنيم ابو الخير</v>
          </cell>
          <cell r="C1330" t="str">
            <v>احمد</v>
          </cell>
          <cell r="D1330" t="str">
            <v>ميسون</v>
          </cell>
          <cell r="E1330" t="str">
            <v>الرابعة حديث</v>
          </cell>
          <cell r="F1330">
            <v>505</v>
          </cell>
          <cell r="G1330">
            <v>507</v>
          </cell>
          <cell r="H1330">
            <v>604</v>
          </cell>
          <cell r="J1330" t="str">
            <v>م</v>
          </cell>
        </row>
        <row r="1331">
          <cell r="A1331">
            <v>524776</v>
          </cell>
          <cell r="B1331" t="str">
            <v>رنيم حجازي</v>
          </cell>
          <cell r="C1331" t="str">
            <v>عمار</v>
          </cell>
          <cell r="D1331" t="str">
            <v>ساميه</v>
          </cell>
          <cell r="E1331" t="str">
            <v>الثالثة</v>
          </cell>
        </row>
        <row r="1332">
          <cell r="A1332">
            <v>524782</v>
          </cell>
          <cell r="B1332" t="str">
            <v>رهام أبورافع</v>
          </cell>
          <cell r="C1332" t="str">
            <v>منير</v>
          </cell>
          <cell r="D1332" t="str">
            <v>صالحه</v>
          </cell>
          <cell r="E1332" t="str">
            <v>الثالثة</v>
          </cell>
        </row>
        <row r="1333">
          <cell r="A1333">
            <v>524783</v>
          </cell>
          <cell r="B1333" t="str">
            <v>رهام شدود</v>
          </cell>
          <cell r="C1333" t="str">
            <v>هلال</v>
          </cell>
          <cell r="D1333" t="str">
            <v>جوزفين</v>
          </cell>
          <cell r="E1333" t="str">
            <v>الثالثة</v>
          </cell>
        </row>
        <row r="1334">
          <cell r="A1334">
            <v>524795</v>
          </cell>
          <cell r="B1334" t="str">
            <v>رهف كحاله</v>
          </cell>
          <cell r="C1334" t="str">
            <v>روحي</v>
          </cell>
          <cell r="D1334" t="str">
            <v>رغداء</v>
          </cell>
          <cell r="E1334" t="str">
            <v>الثالثة</v>
          </cell>
        </row>
        <row r="1335">
          <cell r="A1335">
            <v>524804</v>
          </cell>
          <cell r="B1335" t="str">
            <v>روجينا دبوس</v>
          </cell>
          <cell r="C1335" t="str">
            <v>فادي</v>
          </cell>
          <cell r="D1335" t="str">
            <v>رولا</v>
          </cell>
          <cell r="E1335" t="str">
            <v>الثانية</v>
          </cell>
        </row>
        <row r="1336">
          <cell r="A1336">
            <v>524812</v>
          </cell>
          <cell r="B1336" t="str">
            <v>رولا حيدر</v>
          </cell>
          <cell r="C1336" t="str">
            <v>حبيب</v>
          </cell>
          <cell r="D1336" t="str">
            <v>مثيله</v>
          </cell>
          <cell r="E1336" t="str">
            <v>الثالثة</v>
          </cell>
        </row>
        <row r="1337">
          <cell r="A1337">
            <v>524815</v>
          </cell>
          <cell r="B1337" t="str">
            <v>رولا سيد احمد</v>
          </cell>
          <cell r="C1337" t="str">
            <v>عبد الباقي</v>
          </cell>
          <cell r="D1337" t="str">
            <v>صفا</v>
          </cell>
          <cell r="E1337" t="str">
            <v>الثالثة</v>
          </cell>
        </row>
        <row r="1338">
          <cell r="A1338">
            <v>524819</v>
          </cell>
          <cell r="B1338" t="str">
            <v>ريم احمد</v>
          </cell>
          <cell r="C1338" t="str">
            <v>احمد</v>
          </cell>
          <cell r="D1338" t="str">
            <v>مريم</v>
          </cell>
          <cell r="E1338" t="str">
            <v>الرابعة حديث</v>
          </cell>
          <cell r="F1338">
            <v>406</v>
          </cell>
          <cell r="G1338">
            <v>409</v>
          </cell>
          <cell r="J1338" t="str">
            <v>م  مستنفذة</v>
          </cell>
        </row>
        <row r="1339">
          <cell r="A1339">
            <v>524823</v>
          </cell>
          <cell r="B1339" t="str">
            <v>ريم الحمد</v>
          </cell>
          <cell r="C1339" t="str">
            <v>حمد</v>
          </cell>
          <cell r="D1339" t="str">
            <v>خديجه</v>
          </cell>
          <cell r="E1339" t="str">
            <v>الثالثة</v>
          </cell>
        </row>
        <row r="1340">
          <cell r="A1340">
            <v>524826</v>
          </cell>
          <cell r="B1340" t="str">
            <v>ريم العثمان</v>
          </cell>
          <cell r="C1340" t="str">
            <v>محمد</v>
          </cell>
          <cell r="D1340" t="str">
            <v>منى</v>
          </cell>
          <cell r="E1340" t="str">
            <v>الثالثة</v>
          </cell>
        </row>
        <row r="1341">
          <cell r="A1341">
            <v>524829</v>
          </cell>
          <cell r="B1341" t="str">
            <v>ريم القداح</v>
          </cell>
          <cell r="C1341" t="str">
            <v>زياد</v>
          </cell>
          <cell r="D1341" t="str">
            <v>نجوى</v>
          </cell>
          <cell r="E1341" t="str">
            <v>الثالثة</v>
          </cell>
        </row>
        <row r="1342">
          <cell r="A1342">
            <v>524834</v>
          </cell>
          <cell r="B1342" t="str">
            <v>ريم ضايع</v>
          </cell>
          <cell r="C1342" t="str">
            <v>عمر</v>
          </cell>
          <cell r="D1342" t="str">
            <v>عواطف</v>
          </cell>
          <cell r="E1342" t="str">
            <v>الثالثة</v>
          </cell>
        </row>
        <row r="1343">
          <cell r="A1343">
            <v>524842</v>
          </cell>
          <cell r="B1343" t="str">
            <v>ريم منذر</v>
          </cell>
          <cell r="C1343" t="str">
            <v>محسن</v>
          </cell>
          <cell r="D1343" t="str">
            <v>سميحه</v>
          </cell>
          <cell r="E1343" t="str">
            <v>الثالثة</v>
          </cell>
        </row>
        <row r="1344">
          <cell r="A1344">
            <v>524845</v>
          </cell>
          <cell r="B1344" t="str">
            <v>ريم نعسان</v>
          </cell>
          <cell r="C1344" t="str">
            <v>عمر</v>
          </cell>
          <cell r="D1344" t="str">
            <v>منى</v>
          </cell>
          <cell r="E1344" t="str">
            <v>الثالثة</v>
          </cell>
        </row>
        <row r="1345">
          <cell r="A1345">
            <v>524851</v>
          </cell>
          <cell r="B1345" t="str">
            <v>ريما ديوب</v>
          </cell>
          <cell r="C1345" t="str">
            <v>اديب</v>
          </cell>
          <cell r="D1345" t="str">
            <v>مها</v>
          </cell>
          <cell r="E1345" t="str">
            <v>الثالثة</v>
          </cell>
        </row>
        <row r="1346">
          <cell r="A1346">
            <v>524857</v>
          </cell>
          <cell r="B1346" t="str">
            <v>ريموندا ابراهيم</v>
          </cell>
          <cell r="C1346" t="str">
            <v>فادي</v>
          </cell>
          <cell r="D1346" t="str">
            <v>نعيمة</v>
          </cell>
          <cell r="E1346" t="str">
            <v>الثانية</v>
          </cell>
        </row>
        <row r="1347">
          <cell r="A1347">
            <v>524865</v>
          </cell>
          <cell r="B1347" t="str">
            <v>زهور حريب</v>
          </cell>
          <cell r="C1347" t="str">
            <v>بشار</v>
          </cell>
          <cell r="D1347" t="str">
            <v>ميسون</v>
          </cell>
          <cell r="E1347" t="str">
            <v>الثالثة حديث</v>
          </cell>
          <cell r="F1347">
            <v>409</v>
          </cell>
          <cell r="G1347">
            <v>208</v>
          </cell>
          <cell r="J1347" t="str">
            <v>م</v>
          </cell>
        </row>
        <row r="1348">
          <cell r="A1348">
            <v>524874</v>
          </cell>
          <cell r="B1348" t="str">
            <v>زينب صالح</v>
          </cell>
          <cell r="C1348" t="str">
            <v>هلال</v>
          </cell>
          <cell r="D1348" t="str">
            <v>حوريه</v>
          </cell>
          <cell r="E1348" t="str">
            <v>الثانية</v>
          </cell>
          <cell r="J1348" t="str">
            <v>مستنفذ فصل اول 2024-2025</v>
          </cell>
        </row>
        <row r="1349">
          <cell r="A1349">
            <v>524878</v>
          </cell>
          <cell r="B1349" t="str">
            <v>زينب علي</v>
          </cell>
          <cell r="C1349" t="str">
            <v>علي</v>
          </cell>
          <cell r="D1349" t="str">
            <v>مها</v>
          </cell>
          <cell r="E1349" t="str">
            <v>الثانية</v>
          </cell>
        </row>
        <row r="1350">
          <cell r="A1350">
            <v>524880</v>
          </cell>
          <cell r="B1350" t="str">
            <v>زينب محمود</v>
          </cell>
          <cell r="C1350" t="str">
            <v>محمد</v>
          </cell>
          <cell r="D1350" t="str">
            <v>عفاف</v>
          </cell>
          <cell r="E1350" t="str">
            <v>الثانية</v>
          </cell>
          <cell r="J1350" t="str">
            <v>مستنفذ فصل اول 2024-2025</v>
          </cell>
        </row>
        <row r="1351">
          <cell r="A1351">
            <v>524882</v>
          </cell>
          <cell r="B1351" t="str">
            <v>زينة محمد</v>
          </cell>
          <cell r="C1351" t="str">
            <v>محمد</v>
          </cell>
          <cell r="D1351" t="str">
            <v>فيروز</v>
          </cell>
          <cell r="E1351" t="str">
            <v>الثالثة</v>
          </cell>
        </row>
        <row r="1352">
          <cell r="A1352">
            <v>524884</v>
          </cell>
          <cell r="B1352" t="str">
            <v>ساجده زغلول</v>
          </cell>
          <cell r="C1352" t="str">
            <v>نور الدين</v>
          </cell>
          <cell r="D1352" t="str">
            <v>صفا</v>
          </cell>
          <cell r="E1352" t="str">
            <v>الثالثة</v>
          </cell>
          <cell r="J1352" t="str">
            <v>مستنفذ فصل اول 2024-2025</v>
          </cell>
        </row>
        <row r="1353">
          <cell r="A1353">
            <v>524885</v>
          </cell>
          <cell r="B1353" t="str">
            <v>سارا القطيفاني</v>
          </cell>
          <cell r="C1353" t="str">
            <v>محمدغياث</v>
          </cell>
          <cell r="D1353" t="str">
            <v>راويه</v>
          </cell>
          <cell r="E1353" t="str">
            <v>الرابعة حديث</v>
          </cell>
          <cell r="F1353">
            <v>609</v>
          </cell>
          <cell r="G1353">
            <v>204</v>
          </cell>
          <cell r="J1353" t="str">
            <v>م</v>
          </cell>
        </row>
        <row r="1354">
          <cell r="A1354">
            <v>524892</v>
          </cell>
          <cell r="B1354" t="str">
            <v>ساره شحرور</v>
          </cell>
          <cell r="C1354" t="str">
            <v>زكي</v>
          </cell>
          <cell r="D1354" t="str">
            <v>وفاء</v>
          </cell>
          <cell r="E1354" t="str">
            <v>الثالثة</v>
          </cell>
          <cell r="J1354" t="str">
            <v>مستنفذ فصل اول 2024-2025</v>
          </cell>
        </row>
        <row r="1355">
          <cell r="A1355">
            <v>524893</v>
          </cell>
          <cell r="B1355" t="str">
            <v>ساره عوض</v>
          </cell>
          <cell r="C1355" t="str">
            <v>محمد</v>
          </cell>
          <cell r="D1355" t="str">
            <v>منتهى</v>
          </cell>
          <cell r="E1355" t="str">
            <v>الثالثة</v>
          </cell>
        </row>
        <row r="1356">
          <cell r="A1356">
            <v>524895</v>
          </cell>
          <cell r="B1356" t="str">
            <v>سارية المليجي</v>
          </cell>
          <cell r="C1356" t="str">
            <v>يحيى</v>
          </cell>
          <cell r="D1356" t="str">
            <v>هيام</v>
          </cell>
          <cell r="E1356" t="str">
            <v>الثالثة</v>
          </cell>
        </row>
        <row r="1357">
          <cell r="A1357">
            <v>524903</v>
          </cell>
          <cell r="B1357" t="str">
            <v>ساندي خنسه</v>
          </cell>
          <cell r="C1357" t="str">
            <v>محمد</v>
          </cell>
          <cell r="D1357" t="str">
            <v>ليبيا</v>
          </cell>
          <cell r="E1357" t="str">
            <v>الثانية</v>
          </cell>
          <cell r="J1357" t="str">
            <v>مستنفذ</v>
          </cell>
        </row>
        <row r="1358">
          <cell r="A1358">
            <v>524910</v>
          </cell>
          <cell r="B1358" t="str">
            <v>سراء محمد</v>
          </cell>
          <cell r="C1358" t="str">
            <v>نهاد</v>
          </cell>
          <cell r="D1358" t="str">
            <v>فدوى</v>
          </cell>
          <cell r="E1358" t="str">
            <v>الثالثة</v>
          </cell>
          <cell r="J1358" t="str">
            <v>مستنفذ فصل اول 2024-2025</v>
          </cell>
        </row>
        <row r="1359">
          <cell r="A1359">
            <v>524912</v>
          </cell>
          <cell r="B1359" t="str">
            <v>سعاد الحاج سعيد</v>
          </cell>
          <cell r="C1359" t="str">
            <v>محي الدين</v>
          </cell>
          <cell r="D1359" t="str">
            <v>ليلى</v>
          </cell>
          <cell r="E1359" t="str">
            <v>الرابعة حديث</v>
          </cell>
          <cell r="F1359">
            <v>506</v>
          </cell>
          <cell r="G1359">
            <v>509</v>
          </cell>
          <cell r="H1359">
            <v>609</v>
          </cell>
          <cell r="I1359">
            <v>406</v>
          </cell>
          <cell r="J1359" t="str">
            <v>م</v>
          </cell>
        </row>
        <row r="1360">
          <cell r="A1360">
            <v>524923</v>
          </cell>
          <cell r="B1360" t="str">
            <v>سلام السليمان</v>
          </cell>
          <cell r="C1360" t="str">
            <v>حسن</v>
          </cell>
          <cell r="D1360" t="str">
            <v>سميعه</v>
          </cell>
          <cell r="E1360" t="str">
            <v>الثالثة</v>
          </cell>
        </row>
        <row r="1361">
          <cell r="A1361">
            <v>524924</v>
          </cell>
          <cell r="B1361" t="str">
            <v>سلام حموي</v>
          </cell>
          <cell r="C1361" t="str">
            <v>سائد</v>
          </cell>
          <cell r="D1361" t="str">
            <v>ساميا</v>
          </cell>
          <cell r="E1361" t="str">
            <v>الثالثة</v>
          </cell>
          <cell r="J1361" t="str">
            <v>مستنفذ فصل اول 2024-2025</v>
          </cell>
        </row>
        <row r="1362">
          <cell r="A1362">
            <v>524929</v>
          </cell>
          <cell r="B1362" t="str">
            <v>سلفانا كرباج</v>
          </cell>
          <cell r="C1362" t="str">
            <v>ابراهيم</v>
          </cell>
          <cell r="D1362" t="str">
            <v>سعاد</v>
          </cell>
          <cell r="E1362" t="str">
            <v>الثالثة</v>
          </cell>
        </row>
        <row r="1363">
          <cell r="A1363">
            <v>524930</v>
          </cell>
          <cell r="B1363" t="str">
            <v>سلمى القصاب</v>
          </cell>
          <cell r="C1363" t="str">
            <v>محمد جمال</v>
          </cell>
          <cell r="D1363" t="str">
            <v>ندا</v>
          </cell>
          <cell r="E1363" t="str">
            <v>الثالثة</v>
          </cell>
        </row>
        <row r="1364">
          <cell r="A1364">
            <v>524932</v>
          </cell>
          <cell r="B1364" t="str">
            <v>سلوى العرنوس</v>
          </cell>
          <cell r="C1364" t="str">
            <v>طه</v>
          </cell>
          <cell r="D1364" t="str">
            <v>بديعه</v>
          </cell>
          <cell r="E1364" t="str">
            <v>الثالثة</v>
          </cell>
        </row>
        <row r="1365">
          <cell r="A1365">
            <v>524942</v>
          </cell>
          <cell r="B1365" t="str">
            <v>سماح محاميد</v>
          </cell>
          <cell r="C1365" t="str">
            <v>حمودة</v>
          </cell>
          <cell r="D1365" t="str">
            <v>هند</v>
          </cell>
          <cell r="E1365" t="str">
            <v>الثالثة</v>
          </cell>
          <cell r="J1365" t="str">
            <v>مستنفذ فصل اول 2024-2025</v>
          </cell>
        </row>
        <row r="1366">
          <cell r="A1366">
            <v>524963</v>
          </cell>
          <cell r="B1366" t="str">
            <v xml:space="preserve">سندس مشمش </v>
          </cell>
          <cell r="C1366" t="str">
            <v>عمار</v>
          </cell>
          <cell r="E1366" t="str">
            <v>الثانية</v>
          </cell>
          <cell r="J1366" t="str">
            <v>مستنفذ فصل اول 2024-2025</v>
          </cell>
        </row>
        <row r="1367">
          <cell r="A1367">
            <v>524964</v>
          </cell>
          <cell r="B1367" t="str">
            <v>سها حداد</v>
          </cell>
          <cell r="C1367" t="str">
            <v>بشير</v>
          </cell>
          <cell r="D1367" t="str">
            <v>نبيله</v>
          </cell>
          <cell r="E1367" t="str">
            <v>الثالثة</v>
          </cell>
        </row>
        <row r="1368">
          <cell r="A1368">
            <v>524965</v>
          </cell>
          <cell r="B1368" t="str">
            <v>سهى ابوحلا</v>
          </cell>
          <cell r="C1368" t="str">
            <v>نايف</v>
          </cell>
          <cell r="D1368" t="str">
            <v>ورد</v>
          </cell>
          <cell r="E1368" t="str">
            <v>الثالثة حديث</v>
          </cell>
          <cell r="F1368">
            <v>307</v>
          </cell>
          <cell r="G1368">
            <v>406</v>
          </cell>
          <cell r="H1368">
            <v>103</v>
          </cell>
          <cell r="I1368">
            <v>207</v>
          </cell>
          <cell r="J1368" t="str">
            <v>م</v>
          </cell>
        </row>
        <row r="1369">
          <cell r="A1369">
            <v>524967</v>
          </cell>
          <cell r="B1369" t="str">
            <v>سهير عباس</v>
          </cell>
          <cell r="C1369" t="str">
            <v>عدنان</v>
          </cell>
          <cell r="D1369" t="str">
            <v>اسمهان</v>
          </cell>
          <cell r="E1369" t="str">
            <v>الثالثة</v>
          </cell>
        </row>
        <row r="1370">
          <cell r="A1370">
            <v>524979</v>
          </cell>
          <cell r="B1370" t="str">
            <v>سوسن جوهره</v>
          </cell>
          <cell r="C1370" t="str">
            <v>سلمان</v>
          </cell>
          <cell r="D1370" t="str">
            <v>زريفه</v>
          </cell>
          <cell r="E1370" t="str">
            <v>الثالثة</v>
          </cell>
        </row>
        <row r="1371">
          <cell r="A1371">
            <v>524995</v>
          </cell>
          <cell r="B1371" t="str">
            <v>شذى شموط</v>
          </cell>
          <cell r="C1371" t="str">
            <v>محمدفايز</v>
          </cell>
          <cell r="D1371" t="str">
            <v>هناده</v>
          </cell>
          <cell r="E1371" t="str">
            <v>الثالثة</v>
          </cell>
        </row>
        <row r="1372">
          <cell r="A1372">
            <v>525007</v>
          </cell>
          <cell r="B1372" t="str">
            <v>صبا سلمان</v>
          </cell>
          <cell r="C1372" t="str">
            <v>كفاح</v>
          </cell>
          <cell r="D1372" t="str">
            <v>منال</v>
          </cell>
          <cell r="E1372" t="str">
            <v>الثالثة</v>
          </cell>
        </row>
        <row r="1373">
          <cell r="A1373">
            <v>525008</v>
          </cell>
          <cell r="B1373" t="str">
            <v>صباح التيناوي</v>
          </cell>
          <cell r="C1373" t="str">
            <v>محمدعلي</v>
          </cell>
          <cell r="D1373" t="str">
            <v>حليمه</v>
          </cell>
          <cell r="E1373" t="str">
            <v>الثالثة</v>
          </cell>
        </row>
        <row r="1374">
          <cell r="A1374">
            <v>525016</v>
          </cell>
          <cell r="B1374" t="str">
            <v>صفاء القويدر</v>
          </cell>
          <cell r="C1374" t="str">
            <v>اسماعيل</v>
          </cell>
          <cell r="D1374" t="str">
            <v>فايزة</v>
          </cell>
          <cell r="E1374" t="str">
            <v>الثالثة</v>
          </cell>
        </row>
        <row r="1375">
          <cell r="A1375">
            <v>525023</v>
          </cell>
          <cell r="B1375" t="str">
            <v>صفيه جاموس</v>
          </cell>
          <cell r="C1375" t="str">
            <v>عمر</v>
          </cell>
          <cell r="D1375" t="str">
            <v>تبارك</v>
          </cell>
          <cell r="E1375" t="str">
            <v>الرابعة حديث</v>
          </cell>
          <cell r="F1375">
            <v>507</v>
          </cell>
          <cell r="G1375">
            <v>509</v>
          </cell>
          <cell r="H1375">
            <v>609</v>
          </cell>
          <cell r="I1375">
            <v>204</v>
          </cell>
          <cell r="J1375" t="str">
            <v>م</v>
          </cell>
        </row>
        <row r="1376">
          <cell r="A1376">
            <v>525025</v>
          </cell>
          <cell r="B1376" t="str">
            <v>ضحى الحمصي</v>
          </cell>
          <cell r="C1376" t="str">
            <v>غسان</v>
          </cell>
          <cell r="D1376" t="str">
            <v>خانم</v>
          </cell>
          <cell r="E1376" t="str">
            <v>الثانية</v>
          </cell>
          <cell r="J1376" t="str">
            <v>مستنفذ</v>
          </cell>
        </row>
        <row r="1377">
          <cell r="A1377">
            <v>525026</v>
          </cell>
          <cell r="B1377" t="str">
            <v>ضحى الصاحب</v>
          </cell>
          <cell r="C1377" t="str">
            <v>يحيى صباح الدين</v>
          </cell>
          <cell r="D1377" t="str">
            <v>نوال</v>
          </cell>
          <cell r="E1377" t="str">
            <v>الثالثة</v>
          </cell>
        </row>
        <row r="1378">
          <cell r="A1378">
            <v>525027</v>
          </cell>
          <cell r="B1378" t="str">
            <v>ضحى النصيرات</v>
          </cell>
          <cell r="C1378" t="str">
            <v>خالد</v>
          </cell>
          <cell r="D1378" t="str">
            <v>نصرة</v>
          </cell>
          <cell r="E1378" t="str">
            <v>الرابعة حديث</v>
          </cell>
          <cell r="F1378">
            <v>609</v>
          </cell>
          <cell r="G1378">
            <v>307</v>
          </cell>
          <cell r="H1378">
            <v>408</v>
          </cell>
          <cell r="I1378">
            <v>104</v>
          </cell>
          <cell r="J1378" t="str">
            <v>م</v>
          </cell>
        </row>
        <row r="1379">
          <cell r="A1379">
            <v>525028</v>
          </cell>
          <cell r="B1379" t="str">
            <v>ضحى عباس</v>
          </cell>
          <cell r="C1379" t="str">
            <v>محمد</v>
          </cell>
          <cell r="D1379" t="str">
            <v>حلوه</v>
          </cell>
          <cell r="E1379" t="str">
            <v>الثانية</v>
          </cell>
          <cell r="J1379" t="str">
            <v>مستنفذ فصل اول 2024-2025</v>
          </cell>
        </row>
        <row r="1380">
          <cell r="A1380">
            <v>525034</v>
          </cell>
          <cell r="B1380" t="str">
            <v>عائده صالح</v>
          </cell>
          <cell r="C1380" t="str">
            <v>صالح</v>
          </cell>
          <cell r="D1380" t="str">
            <v>اميره</v>
          </cell>
          <cell r="E1380" t="str">
            <v>الثانية</v>
          </cell>
        </row>
        <row r="1381">
          <cell r="A1381">
            <v>525037</v>
          </cell>
          <cell r="B1381" t="str">
            <v>عائشه الغاوي</v>
          </cell>
          <cell r="C1381" t="str">
            <v>صلاح</v>
          </cell>
          <cell r="D1381" t="str">
            <v>خديجه</v>
          </cell>
          <cell r="E1381" t="str">
            <v>الثالثة</v>
          </cell>
          <cell r="J1381" t="str">
            <v>مستنفذ فصل اول 2024-2025</v>
          </cell>
        </row>
        <row r="1382">
          <cell r="A1382">
            <v>525039</v>
          </cell>
          <cell r="B1382" t="str">
            <v>عالية الحبال</v>
          </cell>
          <cell r="C1382" t="str">
            <v>محمدنورالدين</v>
          </cell>
          <cell r="D1382" t="str">
            <v>هدى</v>
          </cell>
          <cell r="E1382" t="str">
            <v>الثانية</v>
          </cell>
          <cell r="J1382" t="str">
            <v>مستنفذ فصل اول 2024-2025</v>
          </cell>
        </row>
        <row r="1383">
          <cell r="A1383">
            <v>525049</v>
          </cell>
          <cell r="B1383" t="str">
            <v>عبير النمر</v>
          </cell>
          <cell r="C1383" t="str">
            <v>صالح</v>
          </cell>
          <cell r="D1383" t="str">
            <v>سهام</v>
          </cell>
          <cell r="E1383" t="str">
            <v>الثالثة</v>
          </cell>
        </row>
        <row r="1384">
          <cell r="A1384">
            <v>525057</v>
          </cell>
          <cell r="B1384" t="str">
            <v>عبير عباس</v>
          </cell>
          <cell r="C1384" t="str">
            <v>يوسف</v>
          </cell>
          <cell r="D1384" t="str">
            <v>حليمه</v>
          </cell>
          <cell r="E1384" t="str">
            <v>الثانية</v>
          </cell>
        </row>
        <row r="1385">
          <cell r="A1385">
            <v>525063</v>
          </cell>
          <cell r="B1385" t="str">
            <v>عزيزة الخطيب</v>
          </cell>
          <cell r="C1385" t="str">
            <v>علي</v>
          </cell>
          <cell r="D1385" t="str">
            <v>مريم</v>
          </cell>
          <cell r="E1385" t="str">
            <v>الثالثة</v>
          </cell>
        </row>
        <row r="1386">
          <cell r="A1386">
            <v>525070</v>
          </cell>
          <cell r="B1386" t="str">
            <v>عفراء بالي</v>
          </cell>
          <cell r="C1386" t="str">
            <v>سميح</v>
          </cell>
          <cell r="D1386" t="str">
            <v>نجاه</v>
          </cell>
          <cell r="E1386" t="str">
            <v>الثالثة</v>
          </cell>
        </row>
        <row r="1387">
          <cell r="A1387">
            <v>525071</v>
          </cell>
          <cell r="B1387" t="str">
            <v>عفراء عبدربو</v>
          </cell>
          <cell r="C1387" t="str">
            <v>ابراهيم</v>
          </cell>
          <cell r="D1387" t="str">
            <v>فاديه</v>
          </cell>
          <cell r="E1387" t="str">
            <v>الثالثة</v>
          </cell>
        </row>
        <row r="1388">
          <cell r="A1388">
            <v>525076</v>
          </cell>
          <cell r="B1388" t="str">
            <v>علا المصري</v>
          </cell>
          <cell r="C1388" t="str">
            <v>عبد الهادي</v>
          </cell>
          <cell r="D1388" t="str">
            <v>يسرى</v>
          </cell>
          <cell r="E1388" t="str">
            <v>الثالثة</v>
          </cell>
        </row>
        <row r="1389">
          <cell r="A1389">
            <v>525084</v>
          </cell>
          <cell r="B1389" t="str">
            <v>علا سلمون</v>
          </cell>
          <cell r="C1389" t="str">
            <v>عيدو</v>
          </cell>
          <cell r="D1389" t="str">
            <v>سهام</v>
          </cell>
          <cell r="E1389" t="str">
            <v>الثالثة</v>
          </cell>
        </row>
        <row r="1390">
          <cell r="A1390">
            <v>525093</v>
          </cell>
          <cell r="B1390" t="str">
            <v>عليا محمدعلي</v>
          </cell>
          <cell r="C1390" t="str">
            <v>غسان</v>
          </cell>
          <cell r="D1390" t="str">
            <v>رانيا</v>
          </cell>
          <cell r="E1390" t="str">
            <v>الثالثة</v>
          </cell>
        </row>
        <row r="1391">
          <cell r="A1391">
            <v>525101</v>
          </cell>
          <cell r="B1391" t="str">
            <v>غالية الاغواني</v>
          </cell>
          <cell r="C1391" t="str">
            <v>محمدفهد</v>
          </cell>
          <cell r="D1391" t="str">
            <v>اميره</v>
          </cell>
          <cell r="E1391" t="str">
            <v>الرابعة حديث</v>
          </cell>
          <cell r="F1391">
            <v>509</v>
          </cell>
          <cell r="G1391">
            <v>606</v>
          </cell>
          <cell r="H1391">
            <v>609</v>
          </cell>
          <cell r="I1391">
            <v>204</v>
          </cell>
          <cell r="J1391" t="str">
            <v>م</v>
          </cell>
        </row>
        <row r="1392">
          <cell r="A1392">
            <v>525104</v>
          </cell>
          <cell r="B1392" t="str">
            <v>غاليه حكيم</v>
          </cell>
          <cell r="C1392" t="str">
            <v>هيثم</v>
          </cell>
          <cell r="D1392" t="str">
            <v>ناجيه</v>
          </cell>
          <cell r="E1392" t="str">
            <v>الثالثة</v>
          </cell>
        </row>
        <row r="1393">
          <cell r="A1393">
            <v>525110</v>
          </cell>
          <cell r="B1393" t="str">
            <v>غزل الفاعوري</v>
          </cell>
          <cell r="C1393" t="str">
            <v>نايف</v>
          </cell>
          <cell r="D1393" t="str">
            <v>نجلاء</v>
          </cell>
          <cell r="E1393" t="str">
            <v>الثانية</v>
          </cell>
          <cell r="J1393" t="str">
            <v>مستنفذ فصل اول 2024-2025</v>
          </cell>
        </row>
        <row r="1394">
          <cell r="A1394">
            <v>525113</v>
          </cell>
          <cell r="B1394" t="str">
            <v>غصون ابوكيف</v>
          </cell>
          <cell r="C1394" t="str">
            <v>محمد صياح</v>
          </cell>
          <cell r="D1394" t="str">
            <v>هنادة</v>
          </cell>
          <cell r="E1394" t="str">
            <v>الثانية</v>
          </cell>
          <cell r="J1394" t="str">
            <v>مستنفذ فصل اول 2024-2025</v>
          </cell>
        </row>
        <row r="1395">
          <cell r="A1395">
            <v>525117</v>
          </cell>
          <cell r="B1395" t="str">
            <v>غصون فرهود</v>
          </cell>
          <cell r="C1395" t="str">
            <v>علي</v>
          </cell>
          <cell r="D1395" t="str">
            <v>اميره</v>
          </cell>
          <cell r="E1395" t="str">
            <v>الثالثة</v>
          </cell>
        </row>
        <row r="1396">
          <cell r="A1396">
            <v>525121</v>
          </cell>
          <cell r="B1396" t="str">
            <v>غفران الحاج</v>
          </cell>
          <cell r="C1396" t="str">
            <v>عبد العزيز</v>
          </cell>
          <cell r="D1396" t="str">
            <v>خوله</v>
          </cell>
          <cell r="E1396" t="str">
            <v>الثالثة</v>
          </cell>
        </row>
        <row r="1397">
          <cell r="A1397">
            <v>525125</v>
          </cell>
          <cell r="B1397" t="str">
            <v>غفران قرطه</v>
          </cell>
          <cell r="C1397" t="str">
            <v>هيثم</v>
          </cell>
          <cell r="D1397" t="str">
            <v>اتحاد</v>
          </cell>
          <cell r="E1397" t="str">
            <v>الثالثة</v>
          </cell>
        </row>
        <row r="1398">
          <cell r="A1398">
            <v>525126</v>
          </cell>
          <cell r="B1398" t="str">
            <v>غناء عبدالله</v>
          </cell>
          <cell r="C1398" t="str">
            <v>أيمن</v>
          </cell>
          <cell r="D1398" t="str">
            <v>رجاء</v>
          </cell>
          <cell r="E1398" t="str">
            <v>الثانية</v>
          </cell>
          <cell r="J1398" t="str">
            <v>مستنفذ فصل اول 2024-2025</v>
          </cell>
        </row>
        <row r="1399">
          <cell r="A1399">
            <v>525131</v>
          </cell>
          <cell r="B1399" t="str">
            <v>غيداء الطحان</v>
          </cell>
          <cell r="C1399" t="str">
            <v>عارف</v>
          </cell>
          <cell r="D1399" t="str">
            <v>فيحاء</v>
          </cell>
          <cell r="E1399" t="str">
            <v>الثالثة</v>
          </cell>
          <cell r="J1399" t="str">
            <v>مستنفذ فصل ثاني 2023-2024</v>
          </cell>
        </row>
        <row r="1400">
          <cell r="A1400">
            <v>525142</v>
          </cell>
          <cell r="B1400" t="str">
            <v>فاديه عباس</v>
          </cell>
          <cell r="C1400" t="str">
            <v>كمال</v>
          </cell>
          <cell r="D1400" t="str">
            <v>خديجه</v>
          </cell>
          <cell r="E1400" t="str">
            <v>الثالثة</v>
          </cell>
        </row>
        <row r="1401">
          <cell r="A1401">
            <v>525143</v>
          </cell>
          <cell r="B1401" t="str">
            <v>فاطمة الخلف</v>
          </cell>
          <cell r="C1401" t="str">
            <v>وليد</v>
          </cell>
          <cell r="D1401" t="str">
            <v>غازيه</v>
          </cell>
          <cell r="E1401" t="str">
            <v>الثالثة</v>
          </cell>
        </row>
        <row r="1402">
          <cell r="A1402">
            <v>525146</v>
          </cell>
          <cell r="B1402" t="str">
            <v>فاطمة العلي</v>
          </cell>
          <cell r="C1402" t="str">
            <v>خليل</v>
          </cell>
          <cell r="D1402" t="str">
            <v>فضيلة</v>
          </cell>
          <cell r="E1402" t="str">
            <v>الرابعة حديث</v>
          </cell>
          <cell r="F1402">
            <v>507</v>
          </cell>
          <cell r="J1402" t="str">
            <v>م</v>
          </cell>
        </row>
        <row r="1403">
          <cell r="A1403">
            <v>525160</v>
          </cell>
          <cell r="B1403" t="str">
            <v>فاطمه حيدر</v>
          </cell>
          <cell r="C1403" t="str">
            <v>ممدوح</v>
          </cell>
          <cell r="D1403" t="str">
            <v>زكيه</v>
          </cell>
          <cell r="E1403" t="str">
            <v>الرابعة حديث</v>
          </cell>
          <cell r="J1403" t="str">
            <v>نا</v>
          </cell>
        </row>
        <row r="1404">
          <cell r="A1404">
            <v>525162</v>
          </cell>
          <cell r="B1404" t="str">
            <v>فاطمه ريحان</v>
          </cell>
          <cell r="C1404" t="str">
            <v>نذير</v>
          </cell>
          <cell r="D1404" t="str">
            <v>عطاف</v>
          </cell>
          <cell r="E1404" t="str">
            <v>الثالثة</v>
          </cell>
        </row>
        <row r="1405">
          <cell r="A1405">
            <v>525170</v>
          </cell>
          <cell r="B1405" t="str">
            <v>فداء خضور</v>
          </cell>
          <cell r="C1405" t="str">
            <v>محمود</v>
          </cell>
          <cell r="D1405" t="str">
            <v>رئيفه</v>
          </cell>
          <cell r="E1405" t="str">
            <v>الثانية</v>
          </cell>
        </row>
        <row r="1406">
          <cell r="A1406">
            <v>525173</v>
          </cell>
          <cell r="B1406" t="str">
            <v>فرح الدعاس</v>
          </cell>
          <cell r="C1406" t="str">
            <v>زياد</v>
          </cell>
          <cell r="D1406" t="str">
            <v>نعمات</v>
          </cell>
          <cell r="E1406" t="str">
            <v>الرابعة حديث</v>
          </cell>
          <cell r="F1406">
            <v>606</v>
          </cell>
          <cell r="G1406">
            <v>609</v>
          </cell>
          <cell r="H1406">
            <v>406</v>
          </cell>
          <cell r="J1406" t="str">
            <v>م</v>
          </cell>
        </row>
        <row r="1407">
          <cell r="A1407">
            <v>525184</v>
          </cell>
          <cell r="B1407" t="str">
            <v>فضه الاشقر</v>
          </cell>
          <cell r="C1407" t="str">
            <v>يحيى</v>
          </cell>
          <cell r="D1407" t="str">
            <v>رزان</v>
          </cell>
          <cell r="E1407" t="str">
            <v>الثالثة</v>
          </cell>
        </row>
        <row r="1408">
          <cell r="A1408">
            <v>525190</v>
          </cell>
          <cell r="B1408" t="str">
            <v>كارلا سليق</v>
          </cell>
          <cell r="C1408" t="str">
            <v>احمد بلال</v>
          </cell>
          <cell r="D1408" t="str">
            <v>سميره</v>
          </cell>
          <cell r="E1408" t="str">
            <v>الثالثة</v>
          </cell>
        </row>
        <row r="1409">
          <cell r="A1409">
            <v>525191</v>
          </cell>
          <cell r="B1409" t="str">
            <v>كارولين محفوض</v>
          </cell>
          <cell r="C1409" t="str">
            <v>رامز</v>
          </cell>
          <cell r="D1409" t="str">
            <v>رائده</v>
          </cell>
          <cell r="E1409" t="str">
            <v>الثالثة حديث</v>
          </cell>
          <cell r="F1409">
            <v>406</v>
          </cell>
          <cell r="G1409">
            <v>104</v>
          </cell>
          <cell r="J1409" t="str">
            <v>م</v>
          </cell>
        </row>
        <row r="1410">
          <cell r="A1410">
            <v>525200</v>
          </cell>
          <cell r="B1410" t="str">
            <v>كوثر الجباعي</v>
          </cell>
          <cell r="C1410" t="str">
            <v>محمود</v>
          </cell>
          <cell r="D1410" t="str">
            <v>فاطمه</v>
          </cell>
          <cell r="E1410" t="str">
            <v>الثانية</v>
          </cell>
          <cell r="J1410" t="str">
            <v>مستنفذ فصل اول 2024-2025</v>
          </cell>
        </row>
        <row r="1411">
          <cell r="A1411">
            <v>525209</v>
          </cell>
          <cell r="B1411" t="str">
            <v>لبنى العبد الرزاق</v>
          </cell>
          <cell r="C1411" t="str">
            <v>محمد</v>
          </cell>
          <cell r="D1411" t="str">
            <v>انعام</v>
          </cell>
          <cell r="E1411" t="str">
            <v>الرابعة حديث</v>
          </cell>
          <cell r="F1411">
            <v>609</v>
          </cell>
          <cell r="G1411">
            <v>205</v>
          </cell>
          <cell r="J1411" t="str">
            <v>م</v>
          </cell>
        </row>
        <row r="1412">
          <cell r="A1412">
            <v>525212</v>
          </cell>
          <cell r="B1412" t="str">
            <v>لجين عبيسي</v>
          </cell>
          <cell r="C1412" t="str">
            <v>محمدنبيل</v>
          </cell>
          <cell r="D1412" t="str">
            <v>سمر</v>
          </cell>
          <cell r="E1412" t="str">
            <v>الثالثة</v>
          </cell>
        </row>
        <row r="1413">
          <cell r="A1413">
            <v>525225</v>
          </cell>
          <cell r="B1413" t="str">
            <v>لمى مصطفى</v>
          </cell>
          <cell r="C1413" t="str">
            <v>علي</v>
          </cell>
          <cell r="D1413" t="str">
            <v>يمان</v>
          </cell>
          <cell r="E1413" t="str">
            <v>الثالثة حديث</v>
          </cell>
          <cell r="F1413">
            <v>308</v>
          </cell>
          <cell r="G1413">
            <v>403</v>
          </cell>
          <cell r="H1413">
            <v>406</v>
          </cell>
          <cell r="I1413">
            <v>408</v>
          </cell>
          <cell r="J1413" t="str">
            <v>م</v>
          </cell>
        </row>
        <row r="1414">
          <cell r="A1414">
            <v>525228</v>
          </cell>
          <cell r="B1414" t="str">
            <v>لميس الفارس</v>
          </cell>
          <cell r="C1414" t="str">
            <v>علي</v>
          </cell>
          <cell r="D1414" t="str">
            <v>نجاح</v>
          </cell>
          <cell r="E1414" t="str">
            <v>الثالثة</v>
          </cell>
        </row>
        <row r="1415">
          <cell r="A1415">
            <v>525239</v>
          </cell>
          <cell r="B1415" t="str">
            <v>ليلى فرج</v>
          </cell>
          <cell r="C1415" t="str">
            <v>جادالله</v>
          </cell>
          <cell r="D1415" t="str">
            <v>نايفة</v>
          </cell>
          <cell r="E1415" t="str">
            <v>الثالثة</v>
          </cell>
        </row>
        <row r="1416">
          <cell r="A1416">
            <v>525241</v>
          </cell>
          <cell r="B1416" t="str">
            <v>ليليان خضر</v>
          </cell>
          <cell r="C1416" t="str">
            <v>طلال</v>
          </cell>
          <cell r="D1416" t="str">
            <v>عبير</v>
          </cell>
          <cell r="E1416" t="str">
            <v>الثانية</v>
          </cell>
          <cell r="J1416" t="str">
            <v>مستنفذ فصل اول 2024-2025</v>
          </cell>
        </row>
        <row r="1417">
          <cell r="A1417">
            <v>525248</v>
          </cell>
          <cell r="B1417" t="str">
            <v>لينا الطحان</v>
          </cell>
          <cell r="C1417" t="str">
            <v>هشام</v>
          </cell>
          <cell r="D1417" t="str">
            <v>ابتسام</v>
          </cell>
          <cell r="E1417" t="str">
            <v>الثانية</v>
          </cell>
        </row>
        <row r="1418">
          <cell r="A1418">
            <v>525256</v>
          </cell>
          <cell r="B1418" t="str">
            <v>لينا حسين</v>
          </cell>
          <cell r="C1418" t="str">
            <v>احمد</v>
          </cell>
          <cell r="D1418" t="str">
            <v>زكيه</v>
          </cell>
          <cell r="E1418" t="str">
            <v>الثانية</v>
          </cell>
        </row>
        <row r="1419">
          <cell r="A1419">
            <v>525257</v>
          </cell>
          <cell r="B1419" t="str">
            <v>لينا عدله</v>
          </cell>
          <cell r="C1419" t="str">
            <v>حسني</v>
          </cell>
          <cell r="D1419" t="str">
            <v>نزها</v>
          </cell>
          <cell r="E1419" t="str">
            <v>الثانية</v>
          </cell>
        </row>
        <row r="1420">
          <cell r="A1420">
            <v>525265</v>
          </cell>
          <cell r="B1420" t="str">
            <v>مادلين زهرالدين</v>
          </cell>
          <cell r="C1420" t="str">
            <v>نزار</v>
          </cell>
          <cell r="D1420" t="str">
            <v>ايمان</v>
          </cell>
          <cell r="E1420" t="str">
            <v>الثالثة</v>
          </cell>
        </row>
        <row r="1421">
          <cell r="A1421">
            <v>525268</v>
          </cell>
          <cell r="B1421" t="str">
            <v>ماري الأحمر</v>
          </cell>
          <cell r="C1421" t="str">
            <v>مطانيوس</v>
          </cell>
          <cell r="D1421" t="str">
            <v>زهوة</v>
          </cell>
          <cell r="E1421" t="str">
            <v>الثالثة</v>
          </cell>
        </row>
        <row r="1422">
          <cell r="A1422">
            <v>525306</v>
          </cell>
          <cell r="B1422" t="str">
            <v>مرح علي</v>
          </cell>
          <cell r="C1422" t="str">
            <v>زين</v>
          </cell>
          <cell r="D1422" t="str">
            <v>نهله</v>
          </cell>
          <cell r="E1422" t="str">
            <v>الثانية</v>
          </cell>
        </row>
        <row r="1423">
          <cell r="A1423">
            <v>525311</v>
          </cell>
          <cell r="B1423" t="str">
            <v>مروة السعيد</v>
          </cell>
          <cell r="C1423" t="str">
            <v>غزوان</v>
          </cell>
          <cell r="D1423" t="str">
            <v>حميده</v>
          </cell>
          <cell r="E1423" t="str">
            <v>الثانية</v>
          </cell>
        </row>
        <row r="1424">
          <cell r="A1424">
            <v>525318</v>
          </cell>
          <cell r="B1424" t="str">
            <v>مروه الباكير</v>
          </cell>
          <cell r="C1424" t="str">
            <v>محمد</v>
          </cell>
          <cell r="D1424" t="str">
            <v>ربيعه</v>
          </cell>
          <cell r="E1424" t="str">
            <v>الثانية</v>
          </cell>
          <cell r="J1424" t="str">
            <v>مستنفذ فصل اول 2024-2025</v>
          </cell>
        </row>
        <row r="1425">
          <cell r="A1425">
            <v>525322</v>
          </cell>
          <cell r="B1425" t="str">
            <v>مروه حريري</v>
          </cell>
          <cell r="C1425" t="str">
            <v>كامل</v>
          </cell>
          <cell r="D1425" t="str">
            <v>سعاد</v>
          </cell>
          <cell r="E1425" t="str">
            <v>الثالثة</v>
          </cell>
        </row>
        <row r="1426">
          <cell r="A1426">
            <v>525330</v>
          </cell>
          <cell r="B1426" t="str">
            <v>مريم الشيخ</v>
          </cell>
          <cell r="C1426" t="str">
            <v>علي</v>
          </cell>
          <cell r="D1426" t="str">
            <v>زينب</v>
          </cell>
          <cell r="E1426" t="str">
            <v>الثالثة</v>
          </cell>
        </row>
        <row r="1427">
          <cell r="A1427">
            <v>525332</v>
          </cell>
          <cell r="B1427" t="str">
            <v>مريم الطويل</v>
          </cell>
          <cell r="C1427" t="str">
            <v>محمد بسام</v>
          </cell>
          <cell r="D1427" t="str">
            <v>باسمه</v>
          </cell>
          <cell r="E1427" t="str">
            <v>الثانية</v>
          </cell>
        </row>
        <row r="1428">
          <cell r="A1428">
            <v>525333</v>
          </cell>
          <cell r="B1428" t="str">
            <v>مريم العرنوس</v>
          </cell>
          <cell r="C1428" t="str">
            <v>صلاح</v>
          </cell>
          <cell r="D1428" t="str">
            <v>هديه</v>
          </cell>
          <cell r="E1428" t="str">
            <v>الثانية</v>
          </cell>
        </row>
        <row r="1429">
          <cell r="A1429">
            <v>525336</v>
          </cell>
          <cell r="B1429" t="str">
            <v>مريم جربنده</v>
          </cell>
          <cell r="C1429" t="str">
            <v>وليد</v>
          </cell>
          <cell r="D1429" t="str">
            <v>راغده</v>
          </cell>
          <cell r="E1429" t="str">
            <v>الثالثة</v>
          </cell>
        </row>
        <row r="1430">
          <cell r="A1430">
            <v>525339</v>
          </cell>
          <cell r="B1430" t="str">
            <v>مريم عمار</v>
          </cell>
          <cell r="C1430" t="str">
            <v>محمد</v>
          </cell>
          <cell r="D1430" t="str">
            <v>نجات</v>
          </cell>
          <cell r="E1430" t="str">
            <v>الثالثة</v>
          </cell>
        </row>
        <row r="1431">
          <cell r="A1431">
            <v>525343</v>
          </cell>
          <cell r="B1431" t="str">
            <v>ملاك خطاب</v>
          </cell>
          <cell r="C1431" t="str">
            <v>علي</v>
          </cell>
          <cell r="D1431" t="str">
            <v>رقيه</v>
          </cell>
          <cell r="E1431" t="str">
            <v>الثالثة</v>
          </cell>
        </row>
        <row r="1432">
          <cell r="A1432">
            <v>525344</v>
          </cell>
          <cell r="B1432" t="str">
            <v>ملداء الاخرس</v>
          </cell>
          <cell r="C1432" t="str">
            <v>اياد</v>
          </cell>
          <cell r="D1432" t="str">
            <v>جمانه</v>
          </cell>
          <cell r="E1432" t="str">
            <v>الثالثة</v>
          </cell>
        </row>
        <row r="1433">
          <cell r="A1433">
            <v>525349</v>
          </cell>
          <cell r="B1433" t="str">
            <v>منار الحسن</v>
          </cell>
          <cell r="C1433" t="str">
            <v xml:space="preserve">عبد الغني </v>
          </cell>
          <cell r="D1433" t="str">
            <v>فاطمة</v>
          </cell>
          <cell r="E1433" t="str">
            <v>الثانية</v>
          </cell>
          <cell r="J1433" t="str">
            <v>مستنفذ فصل اول 2024-2025</v>
          </cell>
        </row>
        <row r="1434">
          <cell r="A1434">
            <v>525357</v>
          </cell>
          <cell r="B1434" t="str">
            <v>منال جولان</v>
          </cell>
          <cell r="C1434" t="str">
            <v>بهيج</v>
          </cell>
          <cell r="D1434" t="str">
            <v>نبال</v>
          </cell>
          <cell r="E1434" t="str">
            <v>الثالثة</v>
          </cell>
        </row>
        <row r="1435">
          <cell r="A1435">
            <v>525359</v>
          </cell>
          <cell r="B1435" t="str">
            <v>منال رزوق</v>
          </cell>
          <cell r="C1435" t="str">
            <v>احمد</v>
          </cell>
          <cell r="D1435" t="str">
            <v>هدى</v>
          </cell>
          <cell r="E1435" t="str">
            <v>الثالثة</v>
          </cell>
        </row>
        <row r="1436">
          <cell r="A1436">
            <v>525371</v>
          </cell>
          <cell r="B1436" t="str">
            <v>منى الشاوي</v>
          </cell>
          <cell r="C1436" t="str">
            <v>محمدجميل</v>
          </cell>
          <cell r="D1436" t="str">
            <v>اميره</v>
          </cell>
          <cell r="E1436" t="str">
            <v>الثانية</v>
          </cell>
          <cell r="J1436" t="str">
            <v>مستنفذ فصل اول 2024-2025</v>
          </cell>
        </row>
        <row r="1437">
          <cell r="A1437">
            <v>525376</v>
          </cell>
          <cell r="B1437" t="str">
            <v>منى عبد الحق</v>
          </cell>
          <cell r="C1437" t="str">
            <v>وليد</v>
          </cell>
          <cell r="D1437" t="str">
            <v>امنه</v>
          </cell>
          <cell r="E1437" t="str">
            <v>الثانية</v>
          </cell>
        </row>
        <row r="1438">
          <cell r="A1438">
            <v>525389</v>
          </cell>
          <cell r="B1438" t="str">
            <v>مي رزمه</v>
          </cell>
          <cell r="C1438" t="str">
            <v>محمد</v>
          </cell>
          <cell r="D1438" t="str">
            <v>صفاء</v>
          </cell>
          <cell r="E1438" t="str">
            <v>الثالثة</v>
          </cell>
        </row>
        <row r="1439">
          <cell r="A1439">
            <v>525394</v>
          </cell>
          <cell r="B1439" t="str">
            <v>ميرنا الدمشقي</v>
          </cell>
          <cell r="C1439" t="str">
            <v>عصام</v>
          </cell>
          <cell r="D1439" t="str">
            <v>منى</v>
          </cell>
          <cell r="E1439" t="str">
            <v>الثالثة</v>
          </cell>
        </row>
        <row r="1440">
          <cell r="A1440">
            <v>525397</v>
          </cell>
          <cell r="B1440" t="str">
            <v>ميريل الصيرفي</v>
          </cell>
          <cell r="C1440" t="str">
            <v>صفوح</v>
          </cell>
          <cell r="D1440" t="str">
            <v>غصون</v>
          </cell>
          <cell r="E1440" t="str">
            <v>الثالثة</v>
          </cell>
        </row>
        <row r="1441">
          <cell r="A1441">
            <v>525398</v>
          </cell>
          <cell r="B1441" t="str">
            <v>ميرين شلغين</v>
          </cell>
          <cell r="C1441" t="str">
            <v>ماجد</v>
          </cell>
          <cell r="D1441" t="str">
            <v>فاتن</v>
          </cell>
          <cell r="E1441" t="str">
            <v>الثانية</v>
          </cell>
          <cell r="J1441" t="str">
            <v>مستنفذ فصل اول 2024-2025</v>
          </cell>
        </row>
        <row r="1442">
          <cell r="A1442">
            <v>525412</v>
          </cell>
          <cell r="B1442" t="str">
            <v>ميسون دقاق</v>
          </cell>
          <cell r="C1442" t="str">
            <v>احمد</v>
          </cell>
          <cell r="D1442" t="str">
            <v>نعيمه</v>
          </cell>
          <cell r="E1442" t="str">
            <v>الثانية</v>
          </cell>
          <cell r="J1442" t="str">
            <v>مستنفذ</v>
          </cell>
        </row>
        <row r="1443">
          <cell r="A1443">
            <v>525416</v>
          </cell>
          <cell r="B1443" t="str">
            <v>نائله حمدان</v>
          </cell>
          <cell r="C1443" t="str">
            <v>احمد</v>
          </cell>
          <cell r="D1443" t="str">
            <v>عائشه</v>
          </cell>
          <cell r="E1443" t="str">
            <v>الثانية</v>
          </cell>
          <cell r="J1443" t="str">
            <v>مستنفذ فصل اول 2024-2025</v>
          </cell>
        </row>
        <row r="1444">
          <cell r="A1444">
            <v>525417</v>
          </cell>
          <cell r="B1444" t="str">
            <v>ناتالي محفوض</v>
          </cell>
          <cell r="C1444" t="str">
            <v>آصف</v>
          </cell>
          <cell r="D1444" t="str">
            <v>هيام</v>
          </cell>
          <cell r="E1444" t="str">
            <v>الثالثة</v>
          </cell>
          <cell r="J1444" t="str">
            <v>مستنفذ فصل اول 2024-2025</v>
          </cell>
        </row>
        <row r="1445">
          <cell r="A1445">
            <v>525430</v>
          </cell>
          <cell r="B1445" t="str">
            <v>ناريمان محمد</v>
          </cell>
          <cell r="C1445" t="str">
            <v>عيسى</v>
          </cell>
          <cell r="D1445" t="str">
            <v>تمام</v>
          </cell>
          <cell r="E1445" t="str">
            <v>الثالثة حديث</v>
          </cell>
          <cell r="F1445">
            <v>303</v>
          </cell>
          <cell r="G1445">
            <v>304</v>
          </cell>
          <cell r="H1445">
            <v>309</v>
          </cell>
          <cell r="I1445">
            <v>406</v>
          </cell>
          <cell r="J1445" t="str">
            <v>م</v>
          </cell>
        </row>
        <row r="1446">
          <cell r="A1446">
            <v>525432</v>
          </cell>
          <cell r="B1446" t="str">
            <v>ناهد كنو</v>
          </cell>
          <cell r="C1446" t="str">
            <v>عبد المجيد</v>
          </cell>
          <cell r="D1446" t="str">
            <v>نجوى</v>
          </cell>
          <cell r="E1446" t="str">
            <v>الرابعة حديث</v>
          </cell>
          <cell r="F1446">
            <v>509</v>
          </cell>
          <cell r="G1446">
            <v>609</v>
          </cell>
          <cell r="H1446">
            <v>307</v>
          </cell>
          <cell r="I1446">
            <v>406</v>
          </cell>
          <cell r="J1446" t="str">
            <v>م</v>
          </cell>
        </row>
        <row r="1447">
          <cell r="A1447">
            <v>525439</v>
          </cell>
          <cell r="B1447" t="str">
            <v>نجلاء شهاب</v>
          </cell>
          <cell r="C1447" t="str">
            <v>راتب</v>
          </cell>
          <cell r="D1447" t="str">
            <v>ليلى</v>
          </cell>
          <cell r="E1447" t="str">
            <v>الثالثة</v>
          </cell>
        </row>
        <row r="1448">
          <cell r="A1448">
            <v>525444</v>
          </cell>
          <cell r="B1448" t="str">
            <v>ندى الحراكي</v>
          </cell>
          <cell r="C1448" t="str">
            <v>احمد</v>
          </cell>
          <cell r="D1448" t="str">
            <v>فاطمة</v>
          </cell>
          <cell r="E1448" t="str">
            <v>الثالثة</v>
          </cell>
        </row>
        <row r="1449">
          <cell r="A1449">
            <v>525445</v>
          </cell>
          <cell r="B1449" t="str">
            <v>ندى المصري</v>
          </cell>
          <cell r="C1449" t="str">
            <v>حجازي</v>
          </cell>
          <cell r="D1449" t="str">
            <v>جميلة</v>
          </cell>
          <cell r="E1449" t="str">
            <v>الثالثة</v>
          </cell>
        </row>
        <row r="1450">
          <cell r="A1450">
            <v>525450</v>
          </cell>
          <cell r="B1450" t="str">
            <v>نرمين الحلبي</v>
          </cell>
          <cell r="C1450" t="str">
            <v>عبدالرزاق</v>
          </cell>
          <cell r="D1450" t="str">
            <v>كوثر</v>
          </cell>
          <cell r="E1450" t="str">
            <v>الثالثة</v>
          </cell>
        </row>
        <row r="1451">
          <cell r="A1451">
            <v>525458</v>
          </cell>
          <cell r="B1451" t="str">
            <v>نسرين ساري</v>
          </cell>
          <cell r="C1451" t="str">
            <v>عبدالباسط</v>
          </cell>
          <cell r="D1451" t="str">
            <v>خيريه</v>
          </cell>
          <cell r="E1451" t="str">
            <v>الثانية</v>
          </cell>
        </row>
        <row r="1452">
          <cell r="A1452">
            <v>525459</v>
          </cell>
          <cell r="B1452" t="str">
            <v>نسرين شلدح</v>
          </cell>
          <cell r="C1452" t="str">
            <v>حمدو</v>
          </cell>
          <cell r="D1452" t="str">
            <v>سميرة</v>
          </cell>
          <cell r="E1452" t="str">
            <v>الثالثة</v>
          </cell>
        </row>
        <row r="1453">
          <cell r="A1453">
            <v>525464</v>
          </cell>
          <cell r="B1453" t="str">
            <v>نشأت شهيب</v>
          </cell>
          <cell r="C1453" t="str">
            <v>معذي</v>
          </cell>
          <cell r="D1453" t="str">
            <v>فتنه</v>
          </cell>
          <cell r="E1453" t="str">
            <v>الثانية</v>
          </cell>
          <cell r="J1453" t="str">
            <v>مستنفذ فصل اول 2024-2025</v>
          </cell>
        </row>
        <row r="1454">
          <cell r="A1454">
            <v>525472</v>
          </cell>
          <cell r="B1454" t="str">
            <v>نهله طالب</v>
          </cell>
          <cell r="C1454" t="str">
            <v>أكرم</v>
          </cell>
          <cell r="D1454" t="str">
            <v>وفيقة</v>
          </cell>
          <cell r="E1454" t="str">
            <v>الثانية</v>
          </cell>
        </row>
        <row r="1455">
          <cell r="A1455">
            <v>525482</v>
          </cell>
          <cell r="B1455" t="str">
            <v>نور الحلاق</v>
          </cell>
          <cell r="C1455" t="str">
            <v>مصطفى</v>
          </cell>
          <cell r="D1455" t="str">
            <v>فاطمة</v>
          </cell>
          <cell r="E1455" t="str">
            <v>الثالثة</v>
          </cell>
        </row>
        <row r="1456">
          <cell r="A1456">
            <v>525483</v>
          </cell>
          <cell r="B1456" t="str">
            <v>نور الحلبي</v>
          </cell>
          <cell r="C1456" t="str">
            <v>مفيد</v>
          </cell>
          <cell r="D1456" t="str">
            <v>هيام</v>
          </cell>
          <cell r="E1456" t="str">
            <v>الثالثة</v>
          </cell>
        </row>
        <row r="1457">
          <cell r="A1457">
            <v>525485</v>
          </cell>
          <cell r="B1457" t="str">
            <v>نور الرفاعي</v>
          </cell>
          <cell r="C1457" t="str">
            <v>محمد رضوان</v>
          </cell>
          <cell r="D1457" t="str">
            <v>سمر</v>
          </cell>
          <cell r="E1457" t="str">
            <v>الثالثة</v>
          </cell>
        </row>
        <row r="1458">
          <cell r="A1458">
            <v>525488</v>
          </cell>
          <cell r="B1458" t="str">
            <v>نور الشركة</v>
          </cell>
          <cell r="C1458" t="str">
            <v>عماد</v>
          </cell>
          <cell r="D1458" t="str">
            <v>زهور</v>
          </cell>
          <cell r="E1458" t="str">
            <v>الثانية</v>
          </cell>
        </row>
        <row r="1459">
          <cell r="A1459">
            <v>525496</v>
          </cell>
          <cell r="B1459" t="str">
            <v>نور الهدى بكر</v>
          </cell>
          <cell r="C1459" t="str">
            <v>خالد</v>
          </cell>
          <cell r="D1459" t="str">
            <v>هند</v>
          </cell>
          <cell r="E1459" t="str">
            <v>الثانية</v>
          </cell>
        </row>
        <row r="1460">
          <cell r="A1460">
            <v>525497</v>
          </cell>
          <cell r="B1460" t="str">
            <v>نور الهدى فيومي</v>
          </cell>
          <cell r="C1460" t="str">
            <v>عدنان</v>
          </cell>
          <cell r="D1460" t="str">
            <v>نجاح</v>
          </cell>
          <cell r="E1460" t="str">
            <v>الثالثة</v>
          </cell>
        </row>
        <row r="1461">
          <cell r="A1461">
            <v>525504</v>
          </cell>
          <cell r="B1461" t="str">
            <v>نور حيدر</v>
          </cell>
          <cell r="C1461" t="str">
            <v>سامر</v>
          </cell>
          <cell r="D1461" t="str">
            <v>سمر</v>
          </cell>
          <cell r="E1461" t="str">
            <v>الثالثة حديث</v>
          </cell>
          <cell r="F1461">
            <v>405</v>
          </cell>
          <cell r="G1461">
            <v>406</v>
          </cell>
          <cell r="H1461">
            <v>206</v>
          </cell>
          <cell r="I1461">
            <v>307</v>
          </cell>
          <cell r="J1461" t="str">
            <v>م</v>
          </cell>
        </row>
        <row r="1462">
          <cell r="A1462">
            <v>525524</v>
          </cell>
          <cell r="B1462" t="str">
            <v>نورالهدى الصمادي</v>
          </cell>
          <cell r="C1462" t="str">
            <v>هشام</v>
          </cell>
          <cell r="D1462" t="str">
            <v>منى</v>
          </cell>
          <cell r="E1462" t="str">
            <v>الثالثة</v>
          </cell>
        </row>
        <row r="1463">
          <cell r="A1463">
            <v>525533</v>
          </cell>
          <cell r="B1463" t="str">
            <v>نويل ميدع</v>
          </cell>
          <cell r="C1463" t="str">
            <v>الياس</v>
          </cell>
          <cell r="D1463" t="str">
            <v>غاده</v>
          </cell>
          <cell r="E1463" t="str">
            <v>الثالثة</v>
          </cell>
        </row>
        <row r="1464">
          <cell r="A1464">
            <v>525545</v>
          </cell>
          <cell r="B1464" t="str">
            <v>هبة شعيب</v>
          </cell>
          <cell r="C1464" t="str">
            <v>محمدسليم</v>
          </cell>
          <cell r="D1464" t="str">
            <v>قمر</v>
          </cell>
          <cell r="E1464" t="str">
            <v>الثانية</v>
          </cell>
        </row>
        <row r="1465">
          <cell r="A1465">
            <v>525547</v>
          </cell>
          <cell r="B1465" t="str">
            <v>هبه الايوبي</v>
          </cell>
          <cell r="C1465" t="str">
            <v xml:space="preserve">صلاح الدين </v>
          </cell>
          <cell r="D1465" t="str">
            <v>امينه</v>
          </cell>
          <cell r="E1465" t="str">
            <v>الثالثة</v>
          </cell>
        </row>
        <row r="1466">
          <cell r="A1466">
            <v>525554</v>
          </cell>
          <cell r="B1466" t="str">
            <v>هبه حسن</v>
          </cell>
          <cell r="C1466" t="str">
            <v>ابراهيم</v>
          </cell>
          <cell r="D1466" t="str">
            <v>رهام</v>
          </cell>
          <cell r="E1466" t="str">
            <v>الثالثة</v>
          </cell>
        </row>
        <row r="1467">
          <cell r="A1467">
            <v>525555</v>
          </cell>
          <cell r="B1467" t="str">
            <v>هبه شخاشيرو</v>
          </cell>
          <cell r="C1467" t="str">
            <v>محمددياب</v>
          </cell>
          <cell r="D1467" t="str">
            <v>هديه</v>
          </cell>
          <cell r="E1467" t="str">
            <v>الثالثة</v>
          </cell>
          <cell r="J1467" t="str">
            <v>مستنفذ</v>
          </cell>
        </row>
        <row r="1468">
          <cell r="A1468">
            <v>525565</v>
          </cell>
          <cell r="B1468" t="str">
            <v>هدى المطر</v>
          </cell>
          <cell r="C1468" t="str">
            <v>محمدخير</v>
          </cell>
          <cell r="D1468" t="str">
            <v>وفاء</v>
          </cell>
          <cell r="E1468" t="str">
            <v>الثالثة</v>
          </cell>
        </row>
        <row r="1469">
          <cell r="A1469">
            <v>525574</v>
          </cell>
          <cell r="B1469" t="str">
            <v>هدى كيوان</v>
          </cell>
          <cell r="C1469" t="str">
            <v>محمد</v>
          </cell>
          <cell r="D1469" t="str">
            <v>منى</v>
          </cell>
          <cell r="E1469" t="str">
            <v>الثانية</v>
          </cell>
        </row>
        <row r="1470">
          <cell r="A1470">
            <v>525584</v>
          </cell>
          <cell r="B1470" t="str">
            <v>هزار حلوي</v>
          </cell>
          <cell r="C1470" t="str">
            <v>خليل</v>
          </cell>
          <cell r="D1470" t="str">
            <v>عبير</v>
          </cell>
          <cell r="E1470" t="str">
            <v>الثالثة</v>
          </cell>
        </row>
        <row r="1471">
          <cell r="A1471">
            <v>525586</v>
          </cell>
          <cell r="B1471" t="str">
            <v>هلا الابراهيم</v>
          </cell>
          <cell r="C1471" t="str">
            <v>معتز</v>
          </cell>
          <cell r="D1471" t="str">
            <v>ماجدة</v>
          </cell>
          <cell r="E1471" t="str">
            <v>الثانية</v>
          </cell>
          <cell r="J1471" t="str">
            <v>مستنفذ فصل اول 2024-2025</v>
          </cell>
        </row>
        <row r="1472">
          <cell r="A1472">
            <v>525590</v>
          </cell>
          <cell r="B1472" t="str">
            <v>هلا بطحة</v>
          </cell>
          <cell r="C1472" t="str">
            <v>ادهم</v>
          </cell>
          <cell r="D1472" t="str">
            <v>رويدة</v>
          </cell>
          <cell r="E1472" t="str">
            <v>الثالثة</v>
          </cell>
          <cell r="J1472" t="str">
            <v>مستنفذ فصل اول 2024-2025</v>
          </cell>
        </row>
        <row r="1473">
          <cell r="A1473">
            <v>525592</v>
          </cell>
          <cell r="B1473" t="str">
            <v>هلا سلوم العبد</v>
          </cell>
          <cell r="C1473" t="str">
            <v>عادل</v>
          </cell>
          <cell r="D1473" t="str">
            <v>سميه</v>
          </cell>
          <cell r="E1473" t="str">
            <v>الثانية</v>
          </cell>
          <cell r="J1473" t="str">
            <v>مستنفذ</v>
          </cell>
        </row>
        <row r="1474">
          <cell r="A1474">
            <v>525594</v>
          </cell>
          <cell r="B1474" t="str">
            <v>هلا ناصر</v>
          </cell>
          <cell r="C1474" t="str">
            <v>عبدالحميد</v>
          </cell>
          <cell r="D1474" t="str">
            <v>صفاء</v>
          </cell>
          <cell r="E1474" t="str">
            <v>الثانية</v>
          </cell>
          <cell r="J1474" t="str">
            <v>مستنفذ</v>
          </cell>
        </row>
        <row r="1475">
          <cell r="A1475">
            <v>525603</v>
          </cell>
          <cell r="B1475" t="str">
            <v>هناء نجم العبو</v>
          </cell>
          <cell r="C1475" t="str">
            <v>نجم</v>
          </cell>
          <cell r="D1475" t="str">
            <v>فتحيه</v>
          </cell>
          <cell r="E1475" t="str">
            <v>الثالثة</v>
          </cell>
          <cell r="J1475" t="str">
            <v>مستنفذ فصل اول 2024-2025</v>
          </cell>
        </row>
        <row r="1476">
          <cell r="A1476">
            <v>525604</v>
          </cell>
          <cell r="B1476" t="str">
            <v>هنادي الجرخ</v>
          </cell>
          <cell r="C1476" t="str">
            <v>احمد</v>
          </cell>
          <cell r="D1476" t="str">
            <v>انتصار</v>
          </cell>
          <cell r="E1476" t="str">
            <v>الثالثة</v>
          </cell>
        </row>
        <row r="1477">
          <cell r="A1477">
            <v>525605</v>
          </cell>
          <cell r="B1477" t="str">
            <v>هنادي الحلح</v>
          </cell>
          <cell r="C1477" t="str">
            <v>هاني</v>
          </cell>
          <cell r="E1477" t="str">
            <v>الثانية</v>
          </cell>
        </row>
        <row r="1478">
          <cell r="A1478">
            <v>525611</v>
          </cell>
          <cell r="B1478" t="str">
            <v>هند علوان</v>
          </cell>
          <cell r="C1478" t="str">
            <v>محمود</v>
          </cell>
          <cell r="D1478" t="str">
            <v>حربه</v>
          </cell>
          <cell r="E1478" t="str">
            <v>الثانية</v>
          </cell>
          <cell r="J1478" t="str">
            <v>مستنفذ فصل اول 2024-2025</v>
          </cell>
        </row>
        <row r="1479">
          <cell r="A1479">
            <v>525636</v>
          </cell>
          <cell r="B1479" t="str">
            <v>وفاء الدراخ</v>
          </cell>
          <cell r="C1479" t="str">
            <v>ثابت</v>
          </cell>
          <cell r="D1479" t="str">
            <v>روضه</v>
          </cell>
          <cell r="E1479" t="str">
            <v>الثالثة</v>
          </cell>
        </row>
        <row r="1480">
          <cell r="A1480">
            <v>525637</v>
          </cell>
          <cell r="B1480" t="str">
            <v>وفاء الشتار</v>
          </cell>
          <cell r="C1480" t="str">
            <v>محمد</v>
          </cell>
          <cell r="D1480" t="str">
            <v>ناديه</v>
          </cell>
          <cell r="E1480" t="str">
            <v>الثانية</v>
          </cell>
        </row>
        <row r="1481">
          <cell r="A1481">
            <v>525640</v>
          </cell>
          <cell r="B1481" t="str">
            <v>وفاء سعدالدين الجباوي</v>
          </cell>
          <cell r="C1481" t="str">
            <v>محمدفتحي</v>
          </cell>
          <cell r="D1481" t="str">
            <v>نهاد</v>
          </cell>
          <cell r="E1481" t="str">
            <v>الثانية</v>
          </cell>
          <cell r="J1481" t="str">
            <v>مستنفذ</v>
          </cell>
        </row>
        <row r="1482">
          <cell r="A1482">
            <v>525645</v>
          </cell>
          <cell r="B1482" t="str">
            <v>ولاء البني</v>
          </cell>
          <cell r="C1482" t="str">
            <v>ياسر</v>
          </cell>
          <cell r="D1482" t="str">
            <v>هناء</v>
          </cell>
          <cell r="E1482" t="str">
            <v>الثالثة</v>
          </cell>
          <cell r="J1482" t="str">
            <v>مستنفذ فصل اول 2024-2025</v>
          </cell>
        </row>
        <row r="1483">
          <cell r="A1483">
            <v>525647</v>
          </cell>
          <cell r="B1483" t="str">
            <v>ولاء الشامي</v>
          </cell>
          <cell r="C1483" t="str">
            <v>علي</v>
          </cell>
          <cell r="D1483" t="str">
            <v>جولاف</v>
          </cell>
          <cell r="E1483" t="str">
            <v>الثالثة</v>
          </cell>
          <cell r="J1483" t="str">
            <v>مستنفذ فصل اول 2024-2025</v>
          </cell>
        </row>
        <row r="1484">
          <cell r="A1484">
            <v>525648</v>
          </cell>
          <cell r="B1484" t="str">
            <v>ولاء بطحيش</v>
          </cell>
          <cell r="C1484" t="str">
            <v>مصطفى</v>
          </cell>
          <cell r="D1484" t="str">
            <v>هديه</v>
          </cell>
          <cell r="E1484" t="str">
            <v>الثالثة</v>
          </cell>
        </row>
        <row r="1485">
          <cell r="A1485">
            <v>525651</v>
          </cell>
          <cell r="B1485" t="str">
            <v>ولاء سنجاب</v>
          </cell>
          <cell r="C1485" t="str">
            <v>بشار</v>
          </cell>
          <cell r="D1485" t="str">
            <v>الهام</v>
          </cell>
          <cell r="E1485" t="str">
            <v>الثالثة</v>
          </cell>
        </row>
        <row r="1486">
          <cell r="A1486">
            <v>525655</v>
          </cell>
          <cell r="B1486" t="str">
            <v>ولاء محمد</v>
          </cell>
          <cell r="C1486" t="str">
            <v>محمد</v>
          </cell>
          <cell r="D1486" t="str">
            <v>فيروز</v>
          </cell>
          <cell r="E1486" t="str">
            <v>الثانية</v>
          </cell>
          <cell r="J1486" t="str">
            <v>مستنفذ فصل اول 2024-2025</v>
          </cell>
        </row>
        <row r="1487">
          <cell r="A1487">
            <v>525666</v>
          </cell>
          <cell r="B1487" t="str">
            <v>ياسمين عبد ربه</v>
          </cell>
          <cell r="C1487" t="str">
            <v>محمد ماهر</v>
          </cell>
          <cell r="D1487" t="str">
            <v>وفاء</v>
          </cell>
          <cell r="E1487" t="str">
            <v>الثالثة</v>
          </cell>
          <cell r="J1487" t="str">
            <v>مستنفذ فصل اول 2024-2025</v>
          </cell>
        </row>
        <row r="1488">
          <cell r="A1488">
            <v>525677</v>
          </cell>
          <cell r="B1488" t="str">
            <v>يمنى تللو</v>
          </cell>
          <cell r="C1488" t="str">
            <v>ايمن</v>
          </cell>
          <cell r="D1488" t="str">
            <v>فريال</v>
          </cell>
          <cell r="E1488" t="str">
            <v>الثانية</v>
          </cell>
          <cell r="J1488" t="str">
            <v>مستنفذ فصل اول 2024-2025</v>
          </cell>
        </row>
        <row r="1489">
          <cell r="A1489">
            <v>525681</v>
          </cell>
          <cell r="B1489" t="str">
            <v>نوار خطاب</v>
          </cell>
          <cell r="C1489" t="str">
            <v>قاسم</v>
          </cell>
          <cell r="D1489" t="str">
            <v>نوف</v>
          </cell>
          <cell r="E1489" t="str">
            <v>الثالثة</v>
          </cell>
        </row>
        <row r="1490">
          <cell r="A1490">
            <v>525682</v>
          </cell>
          <cell r="B1490" t="str">
            <v>هديل قرقور</v>
          </cell>
          <cell r="C1490" t="str">
            <v>سامر</v>
          </cell>
          <cell r="D1490" t="str">
            <v>خلود</v>
          </cell>
          <cell r="E1490" t="str">
            <v>الثانية</v>
          </cell>
        </row>
        <row r="1491">
          <cell r="A1491">
            <v>525688</v>
          </cell>
          <cell r="B1491" t="str">
            <v>هديل النعيمي</v>
          </cell>
          <cell r="C1491" t="str">
            <v>سمير</v>
          </cell>
          <cell r="D1491" t="str">
            <v>مريم</v>
          </cell>
          <cell r="E1491" t="str">
            <v>الثانية</v>
          </cell>
          <cell r="J1491" t="str">
            <v>مستنفذ</v>
          </cell>
        </row>
        <row r="1492">
          <cell r="A1492">
            <v>525702</v>
          </cell>
          <cell r="B1492" t="str">
            <v>اريج دربل</v>
          </cell>
          <cell r="C1492" t="str">
            <v>محي الدين</v>
          </cell>
          <cell r="D1492" t="str">
            <v>رانية</v>
          </cell>
          <cell r="E1492" t="str">
            <v>الثانية</v>
          </cell>
        </row>
        <row r="1493">
          <cell r="A1493">
            <v>525703</v>
          </cell>
          <cell r="B1493" t="str">
            <v>ازدهار الجباعي</v>
          </cell>
          <cell r="C1493" t="str">
            <v>اجود</v>
          </cell>
          <cell r="D1493" t="str">
            <v>سمره</v>
          </cell>
          <cell r="E1493" t="str">
            <v>الثانية</v>
          </cell>
        </row>
        <row r="1494">
          <cell r="A1494">
            <v>525706</v>
          </cell>
          <cell r="B1494" t="str">
            <v>اسراء حسابا</v>
          </cell>
          <cell r="C1494" t="str">
            <v>محمد منذر</v>
          </cell>
          <cell r="D1494" t="str">
            <v>فريده</v>
          </cell>
          <cell r="E1494" t="str">
            <v>الثانية</v>
          </cell>
        </row>
        <row r="1495">
          <cell r="A1495">
            <v>525708</v>
          </cell>
          <cell r="B1495" t="str">
            <v>اسراء دبور</v>
          </cell>
          <cell r="C1495" t="str">
            <v>موفق</v>
          </cell>
          <cell r="D1495" t="str">
            <v>شما</v>
          </cell>
          <cell r="E1495" t="str">
            <v>الثانية</v>
          </cell>
          <cell r="J1495" t="str">
            <v>مستنفذ</v>
          </cell>
        </row>
        <row r="1496">
          <cell r="A1496">
            <v>525712</v>
          </cell>
          <cell r="B1496" t="str">
            <v>اسماء الموسى</v>
          </cell>
          <cell r="C1496" t="str">
            <v>خلف</v>
          </cell>
          <cell r="D1496" t="str">
            <v>فتحيه</v>
          </cell>
          <cell r="E1496" t="str">
            <v>الثالثة حديث</v>
          </cell>
          <cell r="F1496">
            <v>304</v>
          </cell>
          <cell r="G1496">
            <v>306</v>
          </cell>
          <cell r="H1496">
            <v>103</v>
          </cell>
          <cell r="J1496" t="str">
            <v>م</v>
          </cell>
        </row>
        <row r="1497">
          <cell r="A1497">
            <v>525716</v>
          </cell>
          <cell r="B1497" t="str">
            <v>اشراق عرابي</v>
          </cell>
          <cell r="C1497" t="str">
            <v>عبد الله</v>
          </cell>
          <cell r="D1497" t="str">
            <v>هناء</v>
          </cell>
          <cell r="E1497" t="str">
            <v>الثانية</v>
          </cell>
          <cell r="J1497" t="str">
            <v>مستنفذ فصل اول 2024-2025</v>
          </cell>
        </row>
        <row r="1498">
          <cell r="A1498">
            <v>525719</v>
          </cell>
          <cell r="B1498" t="str">
            <v>الاء الحلقي</v>
          </cell>
          <cell r="C1498" t="str">
            <v>احمد</v>
          </cell>
          <cell r="D1498" t="str">
            <v>حوريه</v>
          </cell>
          <cell r="E1498" t="str">
            <v>الثالثة</v>
          </cell>
        </row>
        <row r="1499">
          <cell r="A1499">
            <v>525720</v>
          </cell>
          <cell r="B1499" t="str">
            <v>الاء الدخل الله</v>
          </cell>
          <cell r="C1499" t="str">
            <v>محمد</v>
          </cell>
          <cell r="D1499" t="str">
            <v>هيفاء</v>
          </cell>
          <cell r="E1499" t="str">
            <v>الثانية</v>
          </cell>
        </row>
        <row r="1500">
          <cell r="A1500">
            <v>525722</v>
          </cell>
          <cell r="B1500" t="str">
            <v>الاء الموسوي</v>
          </cell>
          <cell r="C1500" t="str">
            <v>سامي</v>
          </cell>
          <cell r="D1500" t="str">
            <v>مها</v>
          </cell>
          <cell r="E1500" t="str">
            <v>الثالثة</v>
          </cell>
        </row>
        <row r="1501">
          <cell r="A1501">
            <v>525724</v>
          </cell>
          <cell r="B1501" t="str">
            <v>الاء غزال</v>
          </cell>
          <cell r="C1501" t="str">
            <v>محمد</v>
          </cell>
          <cell r="D1501" t="str">
            <v>خوله</v>
          </cell>
          <cell r="E1501" t="str">
            <v>الثانية</v>
          </cell>
          <cell r="J1501" t="str">
            <v>مستنفذ</v>
          </cell>
        </row>
        <row r="1502">
          <cell r="A1502">
            <v>525725</v>
          </cell>
          <cell r="B1502" t="str">
            <v>الاء قباقيبو</v>
          </cell>
          <cell r="C1502" t="str">
            <v>حسن</v>
          </cell>
          <cell r="D1502" t="str">
            <v>فريحه</v>
          </cell>
          <cell r="E1502" t="str">
            <v>الثانية</v>
          </cell>
          <cell r="J1502" t="str">
            <v>مستنفذ فصل اول 2024-2025</v>
          </cell>
        </row>
        <row r="1503">
          <cell r="A1503">
            <v>525730</v>
          </cell>
          <cell r="B1503" t="str">
            <v>الهام الرفاعي</v>
          </cell>
          <cell r="C1503" t="str">
            <v>احمد</v>
          </cell>
          <cell r="D1503" t="str">
            <v>رحاب</v>
          </cell>
          <cell r="E1503" t="str">
            <v>الثانية</v>
          </cell>
        </row>
        <row r="1504">
          <cell r="A1504">
            <v>525734</v>
          </cell>
          <cell r="B1504" t="str">
            <v>امال ابو زور</v>
          </cell>
          <cell r="C1504" t="str">
            <v>منهال</v>
          </cell>
          <cell r="D1504" t="str">
            <v>صالحه</v>
          </cell>
          <cell r="E1504" t="str">
            <v>الثالثة</v>
          </cell>
        </row>
        <row r="1505">
          <cell r="A1505">
            <v>525736</v>
          </cell>
          <cell r="B1505" t="str">
            <v>امال جبريل</v>
          </cell>
          <cell r="C1505" t="str">
            <v>عزيز</v>
          </cell>
          <cell r="D1505" t="str">
            <v>ابتهال</v>
          </cell>
          <cell r="E1505" t="str">
            <v>الثالثة</v>
          </cell>
        </row>
        <row r="1506">
          <cell r="A1506">
            <v>525738</v>
          </cell>
          <cell r="B1506" t="str">
            <v>اماني نبهاني</v>
          </cell>
          <cell r="C1506" t="str">
            <v>محمد سيف الدين</v>
          </cell>
          <cell r="D1506" t="str">
            <v>اميره</v>
          </cell>
          <cell r="E1506" t="str">
            <v>الرابعة حديث</v>
          </cell>
          <cell r="F1506">
            <v>309</v>
          </cell>
          <cell r="G1506">
            <v>409</v>
          </cell>
          <cell r="H1506">
            <v>206</v>
          </cell>
          <cell r="J1506" t="str">
            <v>م</v>
          </cell>
        </row>
        <row r="1507">
          <cell r="A1507">
            <v>525739</v>
          </cell>
          <cell r="B1507" t="str">
            <v>اماني هيكل</v>
          </cell>
          <cell r="C1507" t="str">
            <v>نواف</v>
          </cell>
          <cell r="D1507" t="str">
            <v>فاطمه</v>
          </cell>
          <cell r="E1507" t="str">
            <v>الثانية</v>
          </cell>
          <cell r="J1507" t="str">
            <v>مستنفذ فصل اول 2024-2025</v>
          </cell>
        </row>
        <row r="1508">
          <cell r="A1508">
            <v>525740</v>
          </cell>
          <cell r="B1508" t="str">
            <v>امل احمد</v>
          </cell>
          <cell r="C1508" t="str">
            <v>سيف الدين</v>
          </cell>
          <cell r="D1508" t="str">
            <v>حليمه</v>
          </cell>
          <cell r="E1508" t="str">
            <v>الثالثة</v>
          </cell>
        </row>
        <row r="1509">
          <cell r="A1509">
            <v>525743</v>
          </cell>
          <cell r="B1509" t="str">
            <v>امل سليمان</v>
          </cell>
          <cell r="C1509" t="str">
            <v>سعيد</v>
          </cell>
          <cell r="D1509" t="str">
            <v>ابتسام</v>
          </cell>
          <cell r="E1509" t="str">
            <v>الثالثة</v>
          </cell>
        </row>
        <row r="1510">
          <cell r="A1510">
            <v>525745</v>
          </cell>
          <cell r="B1510" t="str">
            <v>امل سمان</v>
          </cell>
          <cell r="C1510" t="str">
            <v>مروان</v>
          </cell>
          <cell r="D1510" t="str">
            <v>فاتنه</v>
          </cell>
          <cell r="E1510" t="str">
            <v>الثانية</v>
          </cell>
          <cell r="J1510" t="str">
            <v>مستنفذ فصل اول 2024-2025</v>
          </cell>
        </row>
        <row r="1511">
          <cell r="A1511">
            <v>525751</v>
          </cell>
          <cell r="B1511" t="str">
            <v>انتصار خصي</v>
          </cell>
          <cell r="C1511" t="str">
            <v>عبد الكريم</v>
          </cell>
          <cell r="D1511" t="str">
            <v>سعاد</v>
          </cell>
          <cell r="E1511" t="str">
            <v>الثالثة</v>
          </cell>
        </row>
        <row r="1512">
          <cell r="A1512">
            <v>525753</v>
          </cell>
          <cell r="B1512" t="str">
            <v>انس البشوات</v>
          </cell>
          <cell r="C1512" t="str">
            <v>عبد الحميد</v>
          </cell>
          <cell r="D1512" t="str">
            <v>بدره</v>
          </cell>
          <cell r="E1512" t="str">
            <v>الثانية</v>
          </cell>
        </row>
        <row r="1513">
          <cell r="A1513">
            <v>525759</v>
          </cell>
          <cell r="B1513" t="str">
            <v>انوار شحادات</v>
          </cell>
          <cell r="C1513" t="str">
            <v>غانم</v>
          </cell>
          <cell r="D1513" t="str">
            <v>بديعه</v>
          </cell>
          <cell r="E1513" t="str">
            <v>الثانية</v>
          </cell>
        </row>
        <row r="1514">
          <cell r="A1514">
            <v>525760</v>
          </cell>
          <cell r="B1514" t="str">
            <v>ايات اسعد</v>
          </cell>
          <cell r="C1514" t="str">
            <v>اسماعيل</v>
          </cell>
          <cell r="D1514" t="str">
            <v>رمزيه</v>
          </cell>
          <cell r="E1514" t="str">
            <v>الثالثة</v>
          </cell>
        </row>
        <row r="1515">
          <cell r="A1515">
            <v>525762</v>
          </cell>
          <cell r="B1515" t="str">
            <v>اية داؤد</v>
          </cell>
          <cell r="C1515" t="str">
            <v>محمد</v>
          </cell>
          <cell r="D1515" t="str">
            <v>سماهر</v>
          </cell>
          <cell r="E1515" t="str">
            <v>الثالثة</v>
          </cell>
        </row>
        <row r="1516">
          <cell r="A1516">
            <v>525764</v>
          </cell>
          <cell r="B1516" t="str">
            <v>ايمان الشيخ ايوب</v>
          </cell>
          <cell r="C1516" t="str">
            <v>هيثم</v>
          </cell>
          <cell r="D1516" t="str">
            <v>فاطمه</v>
          </cell>
          <cell r="E1516" t="str">
            <v>الثالثة</v>
          </cell>
        </row>
        <row r="1517">
          <cell r="A1517">
            <v>525766</v>
          </cell>
          <cell r="B1517" t="str">
            <v>ايمان رخيص</v>
          </cell>
          <cell r="C1517" t="str">
            <v>صالح</v>
          </cell>
          <cell r="D1517" t="str">
            <v>كوثر</v>
          </cell>
          <cell r="E1517" t="str">
            <v>الثانية حديث</v>
          </cell>
          <cell r="F1517">
            <v>104</v>
          </cell>
          <cell r="G1517">
            <v>204</v>
          </cell>
          <cell r="H1517">
            <v>205</v>
          </cell>
          <cell r="I1517">
            <v>208</v>
          </cell>
          <cell r="J1517" t="str">
            <v>م</v>
          </cell>
        </row>
        <row r="1518">
          <cell r="A1518">
            <v>525767</v>
          </cell>
          <cell r="B1518" t="str">
            <v>ايمان غانم</v>
          </cell>
          <cell r="C1518" t="str">
            <v>مصطفى</v>
          </cell>
          <cell r="D1518" t="str">
            <v>ثناء</v>
          </cell>
          <cell r="E1518" t="str">
            <v>الثالثة</v>
          </cell>
        </row>
        <row r="1519">
          <cell r="A1519">
            <v>525772</v>
          </cell>
          <cell r="B1519" t="str">
            <v>باسمه سلامه</v>
          </cell>
          <cell r="C1519" t="str">
            <v>عبدالكريم</v>
          </cell>
          <cell r="D1519" t="str">
            <v>وزيره</v>
          </cell>
          <cell r="E1519" t="str">
            <v>الثانية</v>
          </cell>
        </row>
        <row r="1520">
          <cell r="A1520">
            <v>525773</v>
          </cell>
          <cell r="B1520" t="str">
            <v>بتول اسبر</v>
          </cell>
          <cell r="C1520" t="str">
            <v>اديب</v>
          </cell>
          <cell r="D1520" t="str">
            <v>حليمه</v>
          </cell>
          <cell r="E1520" t="str">
            <v>الثالثة</v>
          </cell>
        </row>
        <row r="1521">
          <cell r="A1521">
            <v>525774</v>
          </cell>
          <cell r="B1521" t="str">
            <v>بتول الرجب</v>
          </cell>
          <cell r="C1521" t="str">
            <v>محمد</v>
          </cell>
          <cell r="D1521" t="str">
            <v>تركيه</v>
          </cell>
          <cell r="E1521" t="str">
            <v>الثانية</v>
          </cell>
          <cell r="J1521" t="str">
            <v>مستنفذ فصل اول 2024-2025</v>
          </cell>
        </row>
        <row r="1522">
          <cell r="A1522">
            <v>525777</v>
          </cell>
          <cell r="B1522" t="str">
            <v>بتول مرعي</v>
          </cell>
          <cell r="C1522" t="str">
            <v>محمد</v>
          </cell>
          <cell r="D1522" t="str">
            <v>هنادي</v>
          </cell>
          <cell r="E1522" t="str">
            <v>الثانية</v>
          </cell>
        </row>
        <row r="1523">
          <cell r="A1523">
            <v>525778</v>
          </cell>
          <cell r="B1523" t="str">
            <v>بثينه الحمصي</v>
          </cell>
          <cell r="C1523" t="str">
            <v>محمد غازي</v>
          </cell>
          <cell r="D1523" t="str">
            <v>زينب</v>
          </cell>
          <cell r="E1523" t="str">
            <v>الثالثة</v>
          </cell>
        </row>
        <row r="1524">
          <cell r="A1524">
            <v>525779</v>
          </cell>
          <cell r="B1524" t="str">
            <v>بثينه درغام</v>
          </cell>
          <cell r="C1524" t="str">
            <v>محمد</v>
          </cell>
          <cell r="D1524" t="str">
            <v>وداد</v>
          </cell>
          <cell r="E1524" t="str">
            <v>الثانية</v>
          </cell>
        </row>
        <row r="1525">
          <cell r="A1525">
            <v>525780</v>
          </cell>
          <cell r="B1525" t="str">
            <v>بثينه عجيب</v>
          </cell>
          <cell r="C1525" t="str">
            <v>امين</v>
          </cell>
          <cell r="D1525" t="str">
            <v>نجلا</v>
          </cell>
          <cell r="E1525" t="str">
            <v>الثالثة</v>
          </cell>
        </row>
        <row r="1526">
          <cell r="A1526">
            <v>525781</v>
          </cell>
          <cell r="B1526" t="str">
            <v>بثينه علي</v>
          </cell>
          <cell r="C1526" t="str">
            <v>احمد</v>
          </cell>
          <cell r="D1526" t="str">
            <v>صباح</v>
          </cell>
          <cell r="E1526" t="str">
            <v>الرابعة حديث</v>
          </cell>
          <cell r="F1526">
            <v>509</v>
          </cell>
          <cell r="G1526">
            <v>609</v>
          </cell>
          <cell r="J1526" t="str">
            <v>م</v>
          </cell>
        </row>
        <row r="1527">
          <cell r="A1527">
            <v>525788</v>
          </cell>
          <cell r="B1527" t="str">
            <v>بسمه صليبه</v>
          </cell>
          <cell r="C1527" t="str">
            <v>معين</v>
          </cell>
          <cell r="D1527" t="str">
            <v>خلود</v>
          </cell>
          <cell r="E1527" t="str">
            <v>الثانية</v>
          </cell>
          <cell r="J1527" t="str">
            <v>مستنفذ فصل اول 2024-2025</v>
          </cell>
        </row>
        <row r="1528">
          <cell r="A1528">
            <v>525791</v>
          </cell>
          <cell r="B1528" t="str">
            <v>بشرى اللحام</v>
          </cell>
          <cell r="C1528" t="str">
            <v>أسامة</v>
          </cell>
          <cell r="D1528" t="str">
            <v>فاطمه</v>
          </cell>
          <cell r="E1528" t="str">
            <v>الثانية</v>
          </cell>
          <cell r="J1528" t="str">
            <v>مستنفذ فصل اول 2024-2025</v>
          </cell>
        </row>
        <row r="1529">
          <cell r="A1529">
            <v>525793</v>
          </cell>
          <cell r="B1529" t="str">
            <v>بشرى محفوض</v>
          </cell>
          <cell r="C1529" t="str">
            <v>زهير</v>
          </cell>
          <cell r="D1529" t="str">
            <v>مديحه</v>
          </cell>
          <cell r="E1529" t="str">
            <v>الثالثة</v>
          </cell>
        </row>
        <row r="1530">
          <cell r="A1530">
            <v>525797</v>
          </cell>
          <cell r="B1530" t="str">
            <v>تقوى المنيف</v>
          </cell>
          <cell r="C1530" t="str">
            <v>حسن</v>
          </cell>
          <cell r="D1530" t="str">
            <v>سميحه</v>
          </cell>
          <cell r="E1530" t="str">
            <v>الثالثة</v>
          </cell>
        </row>
        <row r="1531">
          <cell r="A1531">
            <v>525803</v>
          </cell>
          <cell r="B1531" t="str">
            <v>جميلة زعبوط</v>
          </cell>
          <cell r="C1531" t="str">
            <v>محمود</v>
          </cell>
          <cell r="D1531" t="str">
            <v>عليه</v>
          </cell>
          <cell r="E1531" t="str">
            <v>الثانية</v>
          </cell>
        </row>
        <row r="1532">
          <cell r="A1532">
            <v>525804</v>
          </cell>
          <cell r="B1532" t="str">
            <v>جميلة القادري</v>
          </cell>
          <cell r="C1532" t="str">
            <v>محمد</v>
          </cell>
          <cell r="D1532" t="str">
            <v>وصاله</v>
          </cell>
          <cell r="E1532" t="str">
            <v>الثالثة</v>
          </cell>
        </row>
        <row r="1533">
          <cell r="A1533">
            <v>525810</v>
          </cell>
          <cell r="B1533" t="str">
            <v>حاجه حمد</v>
          </cell>
          <cell r="C1533" t="str">
            <v>محمد</v>
          </cell>
          <cell r="D1533" t="str">
            <v>نمره</v>
          </cell>
          <cell r="E1533" t="str">
            <v>الثانية</v>
          </cell>
        </row>
        <row r="1534">
          <cell r="A1534">
            <v>525811</v>
          </cell>
          <cell r="B1534" t="str">
            <v>حلا اسماعيل</v>
          </cell>
          <cell r="C1534" t="str">
            <v>فخري</v>
          </cell>
          <cell r="D1534" t="str">
            <v>دارين</v>
          </cell>
          <cell r="E1534" t="str">
            <v>الثانية</v>
          </cell>
          <cell r="J1534" t="str">
            <v>مستنفذ فصل اول 2024-2025</v>
          </cell>
        </row>
        <row r="1535">
          <cell r="A1535">
            <v>525818</v>
          </cell>
          <cell r="B1535" t="str">
            <v>حنان شرف الدين</v>
          </cell>
          <cell r="C1535" t="str">
            <v>محمود</v>
          </cell>
          <cell r="D1535" t="str">
            <v>خديجه</v>
          </cell>
          <cell r="E1535" t="str">
            <v>الثانية</v>
          </cell>
          <cell r="J1535" t="str">
            <v>مستنفذ فصل اول 2024-2025</v>
          </cell>
        </row>
        <row r="1536">
          <cell r="A1536">
            <v>525819</v>
          </cell>
          <cell r="B1536" t="str">
            <v>حنان عيسى</v>
          </cell>
          <cell r="C1536" t="str">
            <v>عبد المجيد</v>
          </cell>
          <cell r="D1536" t="str">
            <v>نوره</v>
          </cell>
          <cell r="E1536" t="str">
            <v>الثالثة</v>
          </cell>
        </row>
        <row r="1537">
          <cell r="A1537">
            <v>525834</v>
          </cell>
          <cell r="B1537" t="str">
            <v>دعاء حموده</v>
          </cell>
          <cell r="C1537" t="str">
            <v>ممدوح</v>
          </cell>
          <cell r="D1537" t="str">
            <v>ايمان</v>
          </cell>
          <cell r="E1537" t="str">
            <v>الثانية</v>
          </cell>
          <cell r="J1537" t="str">
            <v>مستنفذ فصل اول 2024-2025</v>
          </cell>
        </row>
        <row r="1538">
          <cell r="A1538">
            <v>525839</v>
          </cell>
          <cell r="B1538" t="str">
            <v>ديانا الاسعد</v>
          </cell>
          <cell r="C1538" t="str">
            <v>هشام</v>
          </cell>
          <cell r="D1538" t="str">
            <v>منتهى</v>
          </cell>
          <cell r="E1538" t="str">
            <v>الثانية</v>
          </cell>
        </row>
        <row r="1539">
          <cell r="A1539">
            <v>525840</v>
          </cell>
          <cell r="B1539" t="str">
            <v xml:space="preserve">ديانا الاسماعيل </v>
          </cell>
          <cell r="C1539" t="str">
            <v>رفعت</v>
          </cell>
          <cell r="D1539" t="str">
            <v>يسرى</v>
          </cell>
          <cell r="E1539" t="str">
            <v>الثانية</v>
          </cell>
          <cell r="J1539" t="str">
            <v>مستنفذ فصل اول 2024-2025</v>
          </cell>
        </row>
        <row r="1540">
          <cell r="A1540">
            <v>525844</v>
          </cell>
          <cell r="B1540" t="str">
            <v>ديمه رنجوس</v>
          </cell>
          <cell r="C1540" t="str">
            <v>احمد</v>
          </cell>
          <cell r="D1540" t="str">
            <v>هند</v>
          </cell>
          <cell r="E1540" t="str">
            <v>الثالثة</v>
          </cell>
        </row>
        <row r="1541">
          <cell r="A1541">
            <v>525846</v>
          </cell>
          <cell r="B1541" t="str">
            <v>رؤى المسالمه</v>
          </cell>
          <cell r="C1541" t="str">
            <v>عدنان</v>
          </cell>
          <cell r="D1541" t="str">
            <v>اصلاح</v>
          </cell>
          <cell r="E1541" t="str">
            <v>الثانية</v>
          </cell>
        </row>
        <row r="1542">
          <cell r="A1542">
            <v>525847</v>
          </cell>
          <cell r="B1542" t="str">
            <v>رؤى اليونس</v>
          </cell>
          <cell r="C1542" t="str">
            <v>محمد</v>
          </cell>
          <cell r="D1542" t="str">
            <v>حنان</v>
          </cell>
          <cell r="E1542" t="str">
            <v>الثانية</v>
          </cell>
        </row>
        <row r="1543">
          <cell r="A1543">
            <v>525850</v>
          </cell>
          <cell r="B1543" t="str">
            <v>راما الدرويش</v>
          </cell>
          <cell r="C1543" t="str">
            <v>مجاهد</v>
          </cell>
          <cell r="D1543" t="str">
            <v>هناء</v>
          </cell>
          <cell r="E1543" t="str">
            <v>الرابعة حديث</v>
          </cell>
          <cell r="F1543">
            <v>609</v>
          </cell>
          <cell r="G1543">
            <v>304</v>
          </cell>
          <cell r="H1543">
            <v>408</v>
          </cell>
          <cell r="J1543" t="str">
            <v>م</v>
          </cell>
        </row>
        <row r="1544">
          <cell r="A1544">
            <v>525851</v>
          </cell>
          <cell r="B1544" t="str">
            <v>راما بطحيش</v>
          </cell>
          <cell r="C1544" t="str">
            <v>يوسف</v>
          </cell>
          <cell r="D1544" t="str">
            <v>روضه</v>
          </cell>
          <cell r="E1544" t="str">
            <v>الثالثة</v>
          </cell>
        </row>
        <row r="1545">
          <cell r="A1545">
            <v>525854</v>
          </cell>
          <cell r="B1545" t="str">
            <v>راما طنطه</v>
          </cell>
          <cell r="C1545" t="str">
            <v>بشار</v>
          </cell>
          <cell r="D1545" t="str">
            <v>حنان</v>
          </cell>
          <cell r="E1545" t="str">
            <v>الثانية</v>
          </cell>
        </row>
        <row r="1546">
          <cell r="A1546">
            <v>525857</v>
          </cell>
          <cell r="B1546" t="str">
            <v>راما كركه</v>
          </cell>
          <cell r="C1546" t="str">
            <v>محمد منذر</v>
          </cell>
          <cell r="D1546" t="str">
            <v>ريما</v>
          </cell>
          <cell r="E1546" t="str">
            <v>الثالثة</v>
          </cell>
        </row>
        <row r="1547">
          <cell r="A1547">
            <v>525859</v>
          </cell>
          <cell r="B1547" t="str">
            <v>راما يحيى</v>
          </cell>
          <cell r="C1547" t="str">
            <v>عادل</v>
          </cell>
          <cell r="D1547" t="str">
            <v>شهده</v>
          </cell>
          <cell r="E1547" t="str">
            <v>الثانية</v>
          </cell>
          <cell r="J1547" t="str">
            <v>مستنفذ فصل اول 2024-2025</v>
          </cell>
        </row>
        <row r="1548">
          <cell r="A1548">
            <v>525861</v>
          </cell>
          <cell r="B1548" t="str">
            <v>راميا كاظم</v>
          </cell>
          <cell r="C1548" t="str">
            <v>فيصل</v>
          </cell>
          <cell r="D1548" t="str">
            <v>زينب</v>
          </cell>
          <cell r="E1548" t="str">
            <v>الثالثة</v>
          </cell>
        </row>
        <row r="1549">
          <cell r="A1549">
            <v>525864</v>
          </cell>
          <cell r="B1549" t="str">
            <v>راوية الموعد</v>
          </cell>
          <cell r="C1549" t="str">
            <v>صبحي</v>
          </cell>
          <cell r="D1549" t="str">
            <v>نجاح</v>
          </cell>
          <cell r="E1549" t="str">
            <v>الثانية</v>
          </cell>
        </row>
        <row r="1550">
          <cell r="A1550">
            <v>525870</v>
          </cell>
          <cell r="B1550" t="str">
            <v>ربى القزحلي</v>
          </cell>
          <cell r="C1550" t="str">
            <v>غانم</v>
          </cell>
          <cell r="D1550" t="str">
            <v>رنى</v>
          </cell>
          <cell r="E1550" t="str">
            <v>الثالثة</v>
          </cell>
        </row>
        <row r="1551">
          <cell r="A1551">
            <v>525880</v>
          </cell>
          <cell r="B1551" t="str">
            <v>رزان عيسى</v>
          </cell>
          <cell r="C1551" t="str">
            <v>عدنان</v>
          </cell>
          <cell r="D1551" t="str">
            <v>عيده</v>
          </cell>
          <cell r="E1551" t="str">
            <v>الثالثة</v>
          </cell>
        </row>
        <row r="1552">
          <cell r="A1552">
            <v>525886</v>
          </cell>
          <cell r="B1552" t="str">
            <v>رشا سكر</v>
          </cell>
          <cell r="C1552" t="str">
            <v>محمد هشام</v>
          </cell>
          <cell r="D1552" t="str">
            <v>ملك</v>
          </cell>
          <cell r="E1552" t="str">
            <v>الثالثة</v>
          </cell>
        </row>
        <row r="1553">
          <cell r="A1553">
            <v>525887</v>
          </cell>
          <cell r="B1553" t="str">
            <v>رشا سليمان</v>
          </cell>
          <cell r="C1553" t="str">
            <v>علي</v>
          </cell>
          <cell r="D1553" t="str">
            <v>رحاب</v>
          </cell>
          <cell r="E1553" t="str">
            <v>الثانية</v>
          </cell>
        </row>
        <row r="1554">
          <cell r="A1554">
            <v>525890</v>
          </cell>
          <cell r="B1554" t="str">
            <v>رغد الخزام</v>
          </cell>
          <cell r="C1554" t="str">
            <v>سيف الدين</v>
          </cell>
          <cell r="D1554" t="str">
            <v>اروه</v>
          </cell>
          <cell r="E1554" t="str">
            <v>الثانية</v>
          </cell>
        </row>
        <row r="1555">
          <cell r="A1555">
            <v>525892</v>
          </cell>
          <cell r="B1555" t="str">
            <v>رغده عموري</v>
          </cell>
          <cell r="C1555" t="str">
            <v>اسعد</v>
          </cell>
          <cell r="D1555" t="str">
            <v>امينه</v>
          </cell>
          <cell r="E1555" t="str">
            <v>الرابعة حديث</v>
          </cell>
          <cell r="F1555">
            <v>506</v>
          </cell>
          <cell r="G1555">
            <v>606</v>
          </cell>
          <cell r="H1555">
            <v>607</v>
          </cell>
          <cell r="I1555">
            <v>408</v>
          </cell>
          <cell r="J1555" t="str">
            <v>م</v>
          </cell>
        </row>
        <row r="1556">
          <cell r="A1556">
            <v>525896</v>
          </cell>
          <cell r="B1556" t="str">
            <v>رنا أبو دقة</v>
          </cell>
          <cell r="C1556" t="str">
            <v>منصور</v>
          </cell>
          <cell r="D1556" t="str">
            <v>بهية</v>
          </cell>
          <cell r="E1556" t="str">
            <v>الثالثة</v>
          </cell>
        </row>
        <row r="1557">
          <cell r="A1557">
            <v>525898</v>
          </cell>
          <cell r="B1557" t="str">
            <v>رنا الخطيب</v>
          </cell>
          <cell r="C1557" t="str">
            <v>محمود</v>
          </cell>
          <cell r="D1557" t="str">
            <v>سعده</v>
          </cell>
          <cell r="E1557" t="str">
            <v>الثالثة</v>
          </cell>
        </row>
        <row r="1558">
          <cell r="A1558">
            <v>525899</v>
          </cell>
          <cell r="B1558" t="str">
            <v>رنا الصواف</v>
          </cell>
          <cell r="C1558" t="str">
            <v>محمد اسامة</v>
          </cell>
          <cell r="D1558" t="str">
            <v>ردينه</v>
          </cell>
          <cell r="E1558" t="str">
            <v>الثانية</v>
          </cell>
        </row>
        <row r="1559">
          <cell r="A1559">
            <v>525900</v>
          </cell>
          <cell r="B1559" t="str">
            <v>رنا حميد</v>
          </cell>
          <cell r="C1559" t="str">
            <v>محمود</v>
          </cell>
          <cell r="D1559" t="str">
            <v>جماليه</v>
          </cell>
          <cell r="E1559" t="str">
            <v>الثانية</v>
          </cell>
        </row>
        <row r="1560">
          <cell r="A1560">
            <v>525903</v>
          </cell>
          <cell r="B1560" t="str">
            <v>رنا محلي</v>
          </cell>
          <cell r="C1560" t="str">
            <v>أكرم</v>
          </cell>
          <cell r="D1560" t="str">
            <v>فاطمه</v>
          </cell>
          <cell r="E1560" t="str">
            <v>الثالثة</v>
          </cell>
        </row>
        <row r="1561">
          <cell r="A1561">
            <v>525905</v>
          </cell>
          <cell r="B1561" t="str">
            <v>رند الشعار</v>
          </cell>
          <cell r="C1561" t="str">
            <v>عبد الغفور</v>
          </cell>
          <cell r="D1561" t="str">
            <v>هند</v>
          </cell>
          <cell r="E1561" t="str">
            <v>الثانية</v>
          </cell>
        </row>
        <row r="1562">
          <cell r="A1562">
            <v>525916</v>
          </cell>
          <cell r="B1562" t="str">
            <v>رهف قبلان</v>
          </cell>
          <cell r="C1562" t="str">
            <v>عمر</v>
          </cell>
          <cell r="D1562" t="str">
            <v>زينه</v>
          </cell>
          <cell r="E1562" t="str">
            <v>الثانية</v>
          </cell>
          <cell r="J1562" t="str">
            <v>مستنفذ فصل اول 2024-2025</v>
          </cell>
        </row>
        <row r="1563">
          <cell r="A1563">
            <v>525920</v>
          </cell>
          <cell r="B1563" t="str">
            <v>روان ايوب</v>
          </cell>
          <cell r="C1563" t="str">
            <v>تميم</v>
          </cell>
          <cell r="D1563" t="str">
            <v>فاطمه</v>
          </cell>
          <cell r="E1563" t="str">
            <v>الثانية</v>
          </cell>
        </row>
        <row r="1564">
          <cell r="A1564">
            <v>525923</v>
          </cell>
          <cell r="B1564" t="str">
            <v>روان كريم</v>
          </cell>
          <cell r="C1564" t="str">
            <v xml:space="preserve">ماهر </v>
          </cell>
          <cell r="D1564" t="str">
            <v xml:space="preserve">منال </v>
          </cell>
          <cell r="E1564" t="str">
            <v>الثالثة</v>
          </cell>
        </row>
        <row r="1565">
          <cell r="A1565">
            <v>525924</v>
          </cell>
          <cell r="B1565" t="str">
            <v>روان مرعي</v>
          </cell>
          <cell r="C1565" t="str">
            <v>احمد</v>
          </cell>
          <cell r="D1565" t="str">
            <v>فيروز</v>
          </cell>
          <cell r="E1565" t="str">
            <v>الثالثة</v>
          </cell>
        </row>
        <row r="1566">
          <cell r="A1566">
            <v>525926</v>
          </cell>
          <cell r="B1566" t="str">
            <v>روان نوح</v>
          </cell>
          <cell r="C1566" t="str">
            <v>سامح</v>
          </cell>
          <cell r="D1566" t="str">
            <v>مرح</v>
          </cell>
          <cell r="E1566" t="str">
            <v>الثالثة</v>
          </cell>
        </row>
        <row r="1567">
          <cell r="A1567">
            <v>525927</v>
          </cell>
          <cell r="B1567" t="str">
            <v>روجينا صقر</v>
          </cell>
          <cell r="C1567" t="str">
            <v>مأيد</v>
          </cell>
          <cell r="D1567" t="str">
            <v>رظيه</v>
          </cell>
          <cell r="E1567" t="str">
            <v>الرابعة حديث</v>
          </cell>
          <cell r="J1567" t="str">
            <v>نا</v>
          </cell>
        </row>
        <row r="1568">
          <cell r="A1568">
            <v>525929</v>
          </cell>
          <cell r="B1568" t="str">
            <v>روعة حبشيه</v>
          </cell>
          <cell r="C1568" t="str">
            <v>سامي</v>
          </cell>
          <cell r="D1568" t="str">
            <v>نزيها</v>
          </cell>
          <cell r="E1568" t="str">
            <v>الثالثة</v>
          </cell>
        </row>
        <row r="1569">
          <cell r="A1569">
            <v>525930</v>
          </cell>
          <cell r="B1569" t="str">
            <v>روعه الرحمون</v>
          </cell>
          <cell r="C1569" t="str">
            <v>فؤاد</v>
          </cell>
          <cell r="D1569" t="str">
            <v>فاطمه</v>
          </cell>
          <cell r="E1569" t="str">
            <v>الثالثة</v>
          </cell>
        </row>
        <row r="1570">
          <cell r="A1570">
            <v>525936</v>
          </cell>
          <cell r="B1570" t="str">
            <v>رويده شقره</v>
          </cell>
          <cell r="C1570" t="str">
            <v>عبود</v>
          </cell>
          <cell r="D1570" t="str">
            <v>صبريه</v>
          </cell>
          <cell r="E1570" t="str">
            <v>الثالثة</v>
          </cell>
        </row>
        <row r="1571">
          <cell r="A1571">
            <v>525937</v>
          </cell>
          <cell r="B1571" t="str">
            <v>ريتا كشك</v>
          </cell>
          <cell r="C1571" t="str">
            <v>حرب</v>
          </cell>
          <cell r="D1571" t="str">
            <v>تمره</v>
          </cell>
          <cell r="E1571" t="str">
            <v>الثانية</v>
          </cell>
          <cell r="J1571" t="str">
            <v>مستنفذ فصل اول 2024-2025</v>
          </cell>
        </row>
        <row r="1572">
          <cell r="A1572">
            <v>525939</v>
          </cell>
          <cell r="B1572" t="str">
            <v>ريم الشقيري</v>
          </cell>
          <cell r="C1572" t="str">
            <v>غسان</v>
          </cell>
          <cell r="D1572" t="str">
            <v>جمانه</v>
          </cell>
          <cell r="E1572" t="str">
            <v>الثانية</v>
          </cell>
          <cell r="J1572" t="str">
            <v>مستنفذ</v>
          </cell>
        </row>
        <row r="1573">
          <cell r="A1573">
            <v>525940</v>
          </cell>
          <cell r="B1573" t="str">
            <v>ريم الكيلاني</v>
          </cell>
          <cell r="C1573" t="str">
            <v>مصطفى</v>
          </cell>
          <cell r="D1573" t="str">
            <v>سلما</v>
          </cell>
          <cell r="E1573" t="str">
            <v>الثالثة</v>
          </cell>
        </row>
        <row r="1574">
          <cell r="A1574">
            <v>525942</v>
          </cell>
          <cell r="B1574" t="str">
            <v>ريم حمادة</v>
          </cell>
          <cell r="C1574" t="str">
            <v>محمد جمال</v>
          </cell>
          <cell r="D1574" t="str">
            <v>اديبه</v>
          </cell>
          <cell r="E1574" t="str">
            <v>الثانية</v>
          </cell>
        </row>
        <row r="1575">
          <cell r="A1575">
            <v>525943</v>
          </cell>
          <cell r="B1575" t="str">
            <v>ريم ديب</v>
          </cell>
          <cell r="C1575" t="str">
            <v>حسن</v>
          </cell>
          <cell r="D1575" t="str">
            <v>سميه</v>
          </cell>
          <cell r="E1575" t="str">
            <v>الثانية</v>
          </cell>
        </row>
        <row r="1576">
          <cell r="A1576">
            <v>525957</v>
          </cell>
          <cell r="B1576" t="str">
            <v>سحر ديب</v>
          </cell>
          <cell r="C1576" t="str">
            <v>محمد</v>
          </cell>
          <cell r="D1576" t="str">
            <v>امل</v>
          </cell>
          <cell r="E1576" t="str">
            <v>الرابعة حديث</v>
          </cell>
          <cell r="J1576" t="str">
            <v>نا</v>
          </cell>
        </row>
        <row r="1577">
          <cell r="A1577">
            <v>525960</v>
          </cell>
          <cell r="B1577" t="str">
            <v>سفانه الابراهيم</v>
          </cell>
          <cell r="C1577" t="str">
            <v>عدنان</v>
          </cell>
          <cell r="D1577" t="str">
            <v>سحر</v>
          </cell>
          <cell r="E1577" t="str">
            <v>الرابعة حديث</v>
          </cell>
          <cell r="F1577">
            <v>509</v>
          </cell>
          <cell r="G1577">
            <v>406</v>
          </cell>
          <cell r="H1577">
            <v>409</v>
          </cell>
          <cell r="J1577" t="str">
            <v>م</v>
          </cell>
        </row>
        <row r="1578">
          <cell r="A1578">
            <v>525961</v>
          </cell>
          <cell r="B1578" t="str">
            <v>سلام الجاسم</v>
          </cell>
          <cell r="C1578" t="str">
            <v>ابراهيم</v>
          </cell>
          <cell r="D1578" t="str">
            <v>كوثر</v>
          </cell>
          <cell r="E1578" t="str">
            <v>الثالثة</v>
          </cell>
        </row>
        <row r="1579">
          <cell r="A1579">
            <v>525968</v>
          </cell>
          <cell r="B1579" t="str">
            <v>سماهر حماده</v>
          </cell>
          <cell r="C1579" t="str">
            <v>محمد</v>
          </cell>
          <cell r="D1579" t="str">
            <v>لميه</v>
          </cell>
          <cell r="E1579" t="str">
            <v>الثالثة</v>
          </cell>
        </row>
        <row r="1580">
          <cell r="A1580">
            <v>525980</v>
          </cell>
          <cell r="B1580" t="str">
            <v>سها الغصين</v>
          </cell>
          <cell r="C1580" t="str">
            <v>هزاع</v>
          </cell>
          <cell r="D1580" t="str">
            <v>قطنه</v>
          </cell>
          <cell r="E1580" t="str">
            <v>الثانية</v>
          </cell>
        </row>
        <row r="1581">
          <cell r="A1581">
            <v>525982</v>
          </cell>
          <cell r="B1581" t="str">
            <v>سهام سنوبر</v>
          </cell>
          <cell r="C1581" t="str">
            <v>خليل</v>
          </cell>
          <cell r="D1581" t="str">
            <v>روعه</v>
          </cell>
          <cell r="E1581" t="str">
            <v>الثالثة</v>
          </cell>
        </row>
        <row r="1582">
          <cell r="A1582">
            <v>525985</v>
          </cell>
          <cell r="B1582" t="str">
            <v>سوزان محمد</v>
          </cell>
          <cell r="C1582" t="str">
            <v>حسين</v>
          </cell>
          <cell r="D1582" t="str">
            <v>ابتسام</v>
          </cell>
          <cell r="E1582" t="str">
            <v>الثانية</v>
          </cell>
        </row>
        <row r="1583">
          <cell r="A1583">
            <v>525987</v>
          </cell>
          <cell r="B1583" t="str">
            <v>سوسن صوان</v>
          </cell>
          <cell r="C1583" t="str">
            <v>رياض</v>
          </cell>
          <cell r="D1583" t="str">
            <v>محاسن</v>
          </cell>
          <cell r="E1583" t="str">
            <v>الثانية</v>
          </cell>
        </row>
        <row r="1584">
          <cell r="A1584">
            <v>525991</v>
          </cell>
          <cell r="B1584" t="str">
            <v>شذا الخوالده</v>
          </cell>
          <cell r="C1584" t="str">
            <v>عبد الكريم</v>
          </cell>
          <cell r="D1584" t="str">
            <v>حياه</v>
          </cell>
          <cell r="E1584" t="str">
            <v>الرابعة حديث</v>
          </cell>
          <cell r="F1584">
            <v>507</v>
          </cell>
          <cell r="G1584">
            <v>406</v>
          </cell>
          <cell r="H1584">
            <v>208</v>
          </cell>
          <cell r="J1584" t="str">
            <v>م</v>
          </cell>
        </row>
        <row r="1585">
          <cell r="A1585">
            <v>525997</v>
          </cell>
          <cell r="B1585" t="str">
            <v>شروق درويش</v>
          </cell>
          <cell r="C1585" t="str">
            <v>محمد ضاهد</v>
          </cell>
          <cell r="D1585" t="str">
            <v>فريزة</v>
          </cell>
          <cell r="E1585" t="str">
            <v>الثالثة حديث</v>
          </cell>
          <cell r="F1585">
            <v>306</v>
          </cell>
          <cell r="G1585">
            <v>409</v>
          </cell>
          <cell r="H1585">
            <v>205</v>
          </cell>
          <cell r="J1585" t="str">
            <v>م</v>
          </cell>
        </row>
        <row r="1586">
          <cell r="A1586">
            <v>526001</v>
          </cell>
          <cell r="B1586" t="str">
            <v>شمعه الحوران</v>
          </cell>
          <cell r="C1586" t="str">
            <v>حسين</v>
          </cell>
          <cell r="D1586" t="str">
            <v>فطيم</v>
          </cell>
          <cell r="E1586" t="str">
            <v>الثانية</v>
          </cell>
        </row>
        <row r="1587">
          <cell r="A1587">
            <v>526004</v>
          </cell>
          <cell r="B1587" t="str">
            <v>شيرين عبيد</v>
          </cell>
          <cell r="C1587" t="str">
            <v>سامر</v>
          </cell>
          <cell r="D1587" t="str">
            <v>اميره</v>
          </cell>
          <cell r="E1587" t="str">
            <v>الثالثة</v>
          </cell>
        </row>
        <row r="1588">
          <cell r="A1588">
            <v>526010</v>
          </cell>
          <cell r="B1588" t="str">
            <v>صفا عمام</v>
          </cell>
          <cell r="C1588" t="str">
            <v>وجيه</v>
          </cell>
          <cell r="D1588" t="str">
            <v>عائشه</v>
          </cell>
          <cell r="E1588" t="str">
            <v>الرابعة حديث</v>
          </cell>
          <cell r="F1588">
            <v>606</v>
          </cell>
          <cell r="G1588">
            <v>609</v>
          </cell>
          <cell r="H1588">
            <v>208</v>
          </cell>
          <cell r="J1588" t="str">
            <v>م</v>
          </cell>
        </row>
        <row r="1589">
          <cell r="A1589">
            <v>526011</v>
          </cell>
          <cell r="B1589" t="str">
            <v>صفاء الاغواني</v>
          </cell>
          <cell r="C1589" t="str">
            <v>محي الدين</v>
          </cell>
          <cell r="D1589" t="str">
            <v>هناء</v>
          </cell>
          <cell r="E1589" t="str">
            <v>الثالثة</v>
          </cell>
        </row>
        <row r="1590">
          <cell r="A1590">
            <v>526021</v>
          </cell>
          <cell r="B1590" t="str">
            <v>عائشة الشافعي</v>
          </cell>
          <cell r="C1590" t="str">
            <v>اسماعيل</v>
          </cell>
          <cell r="D1590" t="str">
            <v>خديجه</v>
          </cell>
          <cell r="E1590" t="str">
            <v>الثالثة</v>
          </cell>
        </row>
        <row r="1591">
          <cell r="A1591">
            <v>526025</v>
          </cell>
          <cell r="B1591" t="str">
            <v>عبد الله المحمد</v>
          </cell>
          <cell r="C1591" t="str">
            <v>محي الدين</v>
          </cell>
          <cell r="D1591" t="str">
            <v>جميله</v>
          </cell>
          <cell r="E1591" t="str">
            <v>الثانية</v>
          </cell>
        </row>
        <row r="1592">
          <cell r="A1592">
            <v>526029</v>
          </cell>
          <cell r="B1592" t="str">
            <v>عبير البكري</v>
          </cell>
          <cell r="C1592" t="str">
            <v>سيف الدين</v>
          </cell>
          <cell r="D1592" t="str">
            <v>امنه</v>
          </cell>
          <cell r="E1592" t="str">
            <v>الثانية</v>
          </cell>
          <cell r="J1592" t="str">
            <v>مستنفذ فصل اول 2024-2025</v>
          </cell>
        </row>
        <row r="1593">
          <cell r="A1593">
            <v>526030</v>
          </cell>
          <cell r="B1593" t="str">
            <v>عبير الطباع</v>
          </cell>
          <cell r="C1593" t="str">
            <v>محمد سمير</v>
          </cell>
          <cell r="D1593" t="str">
            <v>باسمه</v>
          </cell>
          <cell r="E1593" t="str">
            <v>الثانية</v>
          </cell>
        </row>
        <row r="1594">
          <cell r="A1594">
            <v>526032</v>
          </cell>
          <cell r="B1594" t="str">
            <v>عبير القجة</v>
          </cell>
          <cell r="C1594" t="str">
            <v>عبدالرزاق</v>
          </cell>
          <cell r="D1594" t="str">
            <v>شمه</v>
          </cell>
          <cell r="E1594" t="str">
            <v>الثانية</v>
          </cell>
        </row>
        <row r="1595">
          <cell r="A1595">
            <v>526033</v>
          </cell>
          <cell r="B1595" t="str">
            <v>عبير القصار</v>
          </cell>
          <cell r="C1595" t="str">
            <v>بسام</v>
          </cell>
          <cell r="D1595" t="str">
            <v>هويده</v>
          </cell>
          <cell r="E1595" t="str">
            <v>الثانية</v>
          </cell>
        </row>
        <row r="1596">
          <cell r="A1596">
            <v>526034</v>
          </cell>
          <cell r="B1596" t="str">
            <v>عبير حمامي</v>
          </cell>
          <cell r="C1596" t="str">
            <v>احمدراتب</v>
          </cell>
          <cell r="D1596" t="str">
            <v>حنان</v>
          </cell>
          <cell r="E1596" t="str">
            <v>الثالثة</v>
          </cell>
        </row>
        <row r="1597">
          <cell r="A1597">
            <v>526036</v>
          </cell>
          <cell r="B1597" t="str">
            <v>عبير شحود</v>
          </cell>
          <cell r="C1597" t="str">
            <v>محمد غازي</v>
          </cell>
          <cell r="D1597" t="str">
            <v>وجيهه</v>
          </cell>
          <cell r="E1597" t="str">
            <v>الثالثة</v>
          </cell>
        </row>
        <row r="1598">
          <cell r="A1598">
            <v>526047</v>
          </cell>
          <cell r="B1598" t="str">
            <v>علا كعك</v>
          </cell>
          <cell r="C1598" t="str">
            <v>حسين</v>
          </cell>
          <cell r="D1598" t="str">
            <v>نجلاء</v>
          </cell>
          <cell r="E1598" t="str">
            <v>الثانية</v>
          </cell>
        </row>
        <row r="1599">
          <cell r="A1599">
            <v>526062</v>
          </cell>
          <cell r="B1599" t="str">
            <v>غنى هاشم</v>
          </cell>
          <cell r="C1599" t="str">
            <v>محمد حسان</v>
          </cell>
          <cell r="D1599" t="str">
            <v>هناء</v>
          </cell>
          <cell r="E1599" t="str">
            <v>الثانية</v>
          </cell>
          <cell r="J1599" t="str">
            <v>مستنفذ فصل اول 2024-2025</v>
          </cell>
        </row>
        <row r="1600">
          <cell r="A1600">
            <v>526064</v>
          </cell>
          <cell r="B1600" t="str">
            <v>فائزه اسماعيل</v>
          </cell>
          <cell r="C1600" t="str">
            <v>محمد</v>
          </cell>
          <cell r="D1600" t="str">
            <v>سعاده</v>
          </cell>
          <cell r="E1600" t="str">
            <v>الثانية</v>
          </cell>
        </row>
        <row r="1601">
          <cell r="A1601">
            <v>526069</v>
          </cell>
          <cell r="B1601" t="str">
            <v>فاتن غانم</v>
          </cell>
          <cell r="C1601" t="str">
            <v>ابراهيم</v>
          </cell>
          <cell r="D1601" t="str">
            <v>مثيله</v>
          </cell>
          <cell r="E1601" t="str">
            <v>الثالثة</v>
          </cell>
        </row>
        <row r="1602">
          <cell r="A1602">
            <v>526074</v>
          </cell>
          <cell r="B1602" t="str">
            <v>فاطمة اسحق</v>
          </cell>
          <cell r="C1602" t="str">
            <v>عبد الفتاح</v>
          </cell>
          <cell r="D1602" t="str">
            <v>كوثر</v>
          </cell>
          <cell r="E1602" t="str">
            <v>الرابعة حديث</v>
          </cell>
          <cell r="F1602">
            <v>507</v>
          </cell>
          <cell r="G1602">
            <v>609</v>
          </cell>
          <cell r="H1602">
            <v>408</v>
          </cell>
          <cell r="J1602" t="str">
            <v>م</v>
          </cell>
        </row>
        <row r="1603">
          <cell r="A1603">
            <v>526075</v>
          </cell>
          <cell r="B1603" t="str">
            <v>فاطمة الجلالي</v>
          </cell>
          <cell r="C1603" t="str">
            <v>عبد المجيد</v>
          </cell>
          <cell r="D1603" t="str">
            <v>شيمه</v>
          </cell>
          <cell r="E1603" t="str">
            <v>الثانية</v>
          </cell>
        </row>
        <row r="1604">
          <cell r="A1604">
            <v>526077</v>
          </cell>
          <cell r="B1604" t="str">
            <v>فاطمة الزعبي</v>
          </cell>
          <cell r="C1604" t="str">
            <v>صبحي</v>
          </cell>
          <cell r="D1604" t="str">
            <v>ناهده</v>
          </cell>
          <cell r="E1604" t="str">
            <v>الثانية</v>
          </cell>
        </row>
        <row r="1605">
          <cell r="A1605">
            <v>526078</v>
          </cell>
          <cell r="B1605" t="str">
            <v>فاطمة الغزالي</v>
          </cell>
          <cell r="C1605" t="str">
            <v>ابراهيم</v>
          </cell>
          <cell r="D1605" t="str">
            <v>فلك</v>
          </cell>
          <cell r="E1605" t="str">
            <v>الثالثة</v>
          </cell>
        </row>
        <row r="1606">
          <cell r="A1606">
            <v>526081</v>
          </cell>
          <cell r="B1606" t="str">
            <v>فاطمة غنوم</v>
          </cell>
          <cell r="C1606" t="str">
            <v>جمال</v>
          </cell>
          <cell r="D1606" t="str">
            <v>نوال</v>
          </cell>
          <cell r="E1606" t="str">
            <v>الثانية</v>
          </cell>
        </row>
        <row r="1607">
          <cell r="A1607">
            <v>526089</v>
          </cell>
          <cell r="B1607" t="str">
            <v>فاطمه شبيب</v>
          </cell>
          <cell r="C1607" t="str">
            <v>محمد خير</v>
          </cell>
          <cell r="D1607" t="str">
            <v>صبحه</v>
          </cell>
          <cell r="E1607" t="str">
            <v>الثانية</v>
          </cell>
        </row>
        <row r="1608">
          <cell r="A1608">
            <v>526099</v>
          </cell>
          <cell r="B1608" t="str">
            <v>فرح بلبل</v>
          </cell>
          <cell r="C1608" t="str">
            <v>عبد الكريم</v>
          </cell>
          <cell r="D1608" t="str">
            <v>هناء</v>
          </cell>
          <cell r="E1608" t="str">
            <v>الثانية</v>
          </cell>
        </row>
        <row r="1609">
          <cell r="A1609">
            <v>526104</v>
          </cell>
          <cell r="B1609" t="str">
            <v>فيروز عاقل</v>
          </cell>
          <cell r="C1609" t="str">
            <v>عدنان</v>
          </cell>
          <cell r="D1609" t="str">
            <v>نديمه</v>
          </cell>
          <cell r="E1609" t="str">
            <v>الثانية</v>
          </cell>
          <cell r="J1609" t="str">
            <v>مستنفذ فصل اول 2024-2025</v>
          </cell>
        </row>
        <row r="1610">
          <cell r="A1610">
            <v>526105</v>
          </cell>
          <cell r="B1610" t="str">
            <v>قصيه الهبه</v>
          </cell>
          <cell r="C1610" t="str">
            <v>خليف</v>
          </cell>
          <cell r="D1610" t="str">
            <v>وضحه</v>
          </cell>
          <cell r="E1610" t="str">
            <v>الثالثة</v>
          </cell>
        </row>
        <row r="1611">
          <cell r="A1611">
            <v>526111</v>
          </cell>
          <cell r="B1611" t="str">
            <v>لبنه عبدو</v>
          </cell>
          <cell r="C1611" t="str">
            <v>عبد الرحمن</v>
          </cell>
          <cell r="D1611" t="str">
            <v>اعتدال</v>
          </cell>
          <cell r="E1611" t="str">
            <v>الثانية</v>
          </cell>
          <cell r="J1611" t="str">
            <v>مستنفذ فصل اول 2024-2025</v>
          </cell>
        </row>
        <row r="1612">
          <cell r="A1612">
            <v>526114</v>
          </cell>
          <cell r="B1612" t="str">
            <v>لطيفه محمد الموسى</v>
          </cell>
          <cell r="C1612" t="str">
            <v>عبد الرزاق</v>
          </cell>
          <cell r="D1612" t="str">
            <v>لمعه</v>
          </cell>
          <cell r="E1612" t="str">
            <v>الثانية</v>
          </cell>
        </row>
        <row r="1613">
          <cell r="A1613">
            <v>526117</v>
          </cell>
          <cell r="B1613" t="str">
            <v>لمى ياسين</v>
          </cell>
          <cell r="C1613" t="str">
            <v>محمد</v>
          </cell>
          <cell r="D1613" t="str">
            <v>نهى</v>
          </cell>
          <cell r="E1613" t="str">
            <v>الثالثة حديث</v>
          </cell>
          <cell r="F1613">
            <v>306</v>
          </cell>
          <cell r="G1613">
            <v>409</v>
          </cell>
          <cell r="H1613">
            <v>205</v>
          </cell>
          <cell r="I1613">
            <v>208</v>
          </cell>
          <cell r="J1613" t="str">
            <v>م</v>
          </cell>
        </row>
        <row r="1614">
          <cell r="A1614">
            <v>526118</v>
          </cell>
          <cell r="B1614" t="str">
            <v>لميس صافي</v>
          </cell>
          <cell r="C1614" t="str">
            <v>سميع</v>
          </cell>
          <cell r="D1614" t="str">
            <v>بديعة</v>
          </cell>
          <cell r="E1614" t="str">
            <v>الثانية</v>
          </cell>
        </row>
        <row r="1615">
          <cell r="A1615">
            <v>526126</v>
          </cell>
          <cell r="B1615" t="str">
            <v>لينا نعمان</v>
          </cell>
          <cell r="C1615" t="str">
            <v>محمود</v>
          </cell>
          <cell r="D1615" t="str">
            <v>جميله</v>
          </cell>
          <cell r="E1615" t="str">
            <v>الرابعة حديث</v>
          </cell>
          <cell r="F1615">
            <v>507</v>
          </cell>
          <cell r="G1615">
            <v>604</v>
          </cell>
          <cell r="J1615" t="str">
            <v>م</v>
          </cell>
        </row>
        <row r="1616">
          <cell r="A1616">
            <v>526134</v>
          </cell>
          <cell r="B1616" t="str">
            <v>محمد اسامه الحمادي</v>
          </cell>
          <cell r="C1616" t="str">
            <v>محمد</v>
          </cell>
          <cell r="D1616" t="str">
            <v>سعاد</v>
          </cell>
          <cell r="E1616" t="str">
            <v>الثانية</v>
          </cell>
        </row>
        <row r="1617">
          <cell r="A1617">
            <v>526137</v>
          </cell>
          <cell r="B1617" t="str">
            <v>مرام عطايا</v>
          </cell>
          <cell r="C1617" t="str">
            <v>منذر</v>
          </cell>
          <cell r="D1617" t="str">
            <v>امل</v>
          </cell>
          <cell r="E1617" t="str">
            <v>الثانية</v>
          </cell>
          <cell r="J1617" t="str">
            <v>مستنفذ فصل اول 2024-2025</v>
          </cell>
        </row>
        <row r="1618">
          <cell r="A1618">
            <v>526138</v>
          </cell>
          <cell r="B1618" t="str">
            <v>مرام عماشه</v>
          </cell>
          <cell r="C1618" t="str">
            <v>وجيه</v>
          </cell>
          <cell r="D1618" t="str">
            <v>وفاء</v>
          </cell>
          <cell r="E1618" t="str">
            <v>الثالثة</v>
          </cell>
        </row>
        <row r="1619">
          <cell r="A1619">
            <v>526139</v>
          </cell>
          <cell r="B1619" t="str">
            <v>مرح الطباع</v>
          </cell>
          <cell r="C1619" t="str">
            <v>ماهر</v>
          </cell>
          <cell r="D1619" t="str">
            <v>شذى</v>
          </cell>
          <cell r="E1619" t="str">
            <v>الرابعة حديث</v>
          </cell>
          <cell r="F1619">
            <v>507</v>
          </cell>
          <cell r="G1619">
            <v>509</v>
          </cell>
          <cell r="H1619">
            <v>609</v>
          </cell>
          <cell r="I1619">
            <v>307</v>
          </cell>
          <cell r="J1619" t="str">
            <v>م</v>
          </cell>
        </row>
        <row r="1620">
          <cell r="A1620">
            <v>526143</v>
          </cell>
          <cell r="B1620" t="str">
            <v>مرح عبد الكريم</v>
          </cell>
          <cell r="C1620" t="str">
            <v>طارق</v>
          </cell>
          <cell r="D1620" t="str">
            <v>وجدان</v>
          </cell>
          <cell r="E1620" t="str">
            <v>الثالثة</v>
          </cell>
        </row>
        <row r="1621">
          <cell r="A1621">
            <v>526147</v>
          </cell>
          <cell r="B1621" t="str">
            <v>مروة حامد</v>
          </cell>
          <cell r="C1621" t="str">
            <v>محمد</v>
          </cell>
          <cell r="D1621" t="str">
            <v>امل</v>
          </cell>
          <cell r="E1621" t="str">
            <v>الرابعة حديث</v>
          </cell>
          <cell r="F1621">
            <v>506</v>
          </cell>
          <cell r="G1621">
            <v>507</v>
          </cell>
          <cell r="H1621">
            <v>304</v>
          </cell>
          <cell r="I1621">
            <v>204</v>
          </cell>
          <cell r="J1621" t="str">
            <v>م</v>
          </cell>
        </row>
        <row r="1622">
          <cell r="A1622">
            <v>526148</v>
          </cell>
          <cell r="B1622" t="str">
            <v>مروة عبد الحي</v>
          </cell>
          <cell r="C1622" t="str">
            <v>وليد</v>
          </cell>
          <cell r="D1622" t="str">
            <v>دلال</v>
          </cell>
          <cell r="E1622" t="str">
            <v>الثانية</v>
          </cell>
        </row>
        <row r="1623">
          <cell r="A1623">
            <v>526150</v>
          </cell>
          <cell r="B1623" t="str">
            <v>مروه حاتم</v>
          </cell>
          <cell r="C1623" t="str">
            <v>عبد الرزاق</v>
          </cell>
          <cell r="D1623" t="str">
            <v>نعيمه</v>
          </cell>
          <cell r="E1623" t="str">
            <v>الثانية</v>
          </cell>
          <cell r="J1623" t="str">
            <v>مستنفذ فصل اول 2024-2025</v>
          </cell>
        </row>
        <row r="1624">
          <cell r="A1624">
            <v>526156</v>
          </cell>
          <cell r="B1624" t="str">
            <v>مروه غنيم</v>
          </cell>
          <cell r="C1624" t="str">
            <v>سامي</v>
          </cell>
          <cell r="D1624" t="str">
            <v>صفاء</v>
          </cell>
          <cell r="E1624" t="str">
            <v>الثانية</v>
          </cell>
        </row>
        <row r="1625">
          <cell r="A1625">
            <v>526157</v>
          </cell>
          <cell r="B1625" t="str">
            <v>مروى المزنه</v>
          </cell>
          <cell r="C1625" t="str">
            <v>أحمد</v>
          </cell>
          <cell r="D1625" t="str">
            <v>ريمه</v>
          </cell>
          <cell r="E1625" t="str">
            <v>الثانية</v>
          </cell>
          <cell r="J1625" t="str">
            <v>مستنفذ فصل اول 2024-2025</v>
          </cell>
        </row>
        <row r="1626">
          <cell r="A1626">
            <v>526159</v>
          </cell>
          <cell r="B1626" t="str">
            <v>مريم الخطيب</v>
          </cell>
          <cell r="C1626" t="str">
            <v>هيثم</v>
          </cell>
          <cell r="D1626" t="str">
            <v>فاطمه</v>
          </cell>
          <cell r="E1626" t="str">
            <v>الثالثة</v>
          </cell>
        </row>
        <row r="1627">
          <cell r="A1627">
            <v>526166</v>
          </cell>
          <cell r="B1627" t="str">
            <v>مريم يونس</v>
          </cell>
          <cell r="C1627" t="str">
            <v>كمال</v>
          </cell>
          <cell r="D1627" t="str">
            <v>خديجه</v>
          </cell>
          <cell r="E1627" t="str">
            <v>الثالثة</v>
          </cell>
        </row>
        <row r="1628">
          <cell r="A1628">
            <v>526172</v>
          </cell>
          <cell r="B1628" t="str">
            <v>ملك قديمي</v>
          </cell>
          <cell r="C1628" t="str">
            <v>بشير</v>
          </cell>
          <cell r="D1628" t="str">
            <v>امنه</v>
          </cell>
          <cell r="E1628" t="str">
            <v>الثالثة</v>
          </cell>
        </row>
        <row r="1629">
          <cell r="A1629">
            <v>526189</v>
          </cell>
          <cell r="B1629" t="str">
            <v>منى مشتا</v>
          </cell>
          <cell r="C1629" t="str">
            <v>نذير</v>
          </cell>
          <cell r="D1629" t="str">
            <v>فاطمه</v>
          </cell>
          <cell r="E1629" t="str">
            <v>الثالثة</v>
          </cell>
        </row>
        <row r="1630">
          <cell r="A1630">
            <v>526193</v>
          </cell>
          <cell r="B1630" t="str">
            <v>مياده عتمه</v>
          </cell>
          <cell r="C1630" t="str">
            <v>شمدين</v>
          </cell>
          <cell r="D1630" t="str">
            <v>جميله</v>
          </cell>
          <cell r="E1630" t="str">
            <v>الثالثة حديث</v>
          </cell>
          <cell r="F1630">
            <v>304</v>
          </cell>
          <cell r="G1630">
            <v>406</v>
          </cell>
          <cell r="J1630" t="str">
            <v>م</v>
          </cell>
        </row>
        <row r="1631">
          <cell r="A1631">
            <v>526196</v>
          </cell>
          <cell r="B1631" t="str">
            <v>ميرفت البوشي</v>
          </cell>
          <cell r="C1631" t="str">
            <v>عدنان</v>
          </cell>
          <cell r="D1631" t="str">
            <v>منى</v>
          </cell>
          <cell r="E1631" t="str">
            <v>الثالثة</v>
          </cell>
        </row>
        <row r="1632">
          <cell r="A1632">
            <v>526200</v>
          </cell>
          <cell r="B1632" t="str">
            <v>ميساء سرور</v>
          </cell>
          <cell r="C1632" t="str">
            <v>محمد</v>
          </cell>
          <cell r="D1632" t="str">
            <v>سهيلا</v>
          </cell>
          <cell r="E1632" t="str">
            <v>الثانية</v>
          </cell>
        </row>
        <row r="1633">
          <cell r="A1633">
            <v>526206</v>
          </cell>
          <cell r="B1633" t="str">
            <v>نادين القنطار</v>
          </cell>
          <cell r="C1633" t="str">
            <v>سمير</v>
          </cell>
          <cell r="D1633" t="str">
            <v>هيام</v>
          </cell>
          <cell r="E1633" t="str">
            <v>الثالثة</v>
          </cell>
        </row>
        <row r="1634">
          <cell r="A1634">
            <v>526208</v>
          </cell>
          <cell r="B1634" t="str">
            <v>ناهد ملحم</v>
          </cell>
          <cell r="C1634" t="str">
            <v>احمد</v>
          </cell>
          <cell r="D1634" t="str">
            <v>شهيره</v>
          </cell>
          <cell r="E1634" t="str">
            <v>الثانية</v>
          </cell>
        </row>
        <row r="1635">
          <cell r="A1635">
            <v>526214</v>
          </cell>
          <cell r="B1635" t="str">
            <v>نجاه الشريف</v>
          </cell>
          <cell r="C1635" t="str">
            <v>بشار</v>
          </cell>
          <cell r="D1635" t="str">
            <v>عزيزه</v>
          </cell>
          <cell r="E1635" t="str">
            <v>الثانية</v>
          </cell>
          <cell r="J1635" t="str">
            <v>مستنفذ فصل اول 2024-2025</v>
          </cell>
        </row>
        <row r="1636">
          <cell r="A1636">
            <v>526218</v>
          </cell>
          <cell r="B1636" t="str">
            <v>نداء خضر</v>
          </cell>
          <cell r="C1636" t="str">
            <v>راجح</v>
          </cell>
          <cell r="D1636" t="str">
            <v>فاطمه</v>
          </cell>
          <cell r="E1636" t="str">
            <v>الثانية</v>
          </cell>
        </row>
        <row r="1637">
          <cell r="A1637">
            <v>526219</v>
          </cell>
          <cell r="B1637" t="str">
            <v>نداء وانلي</v>
          </cell>
          <cell r="C1637" t="str">
            <v>صلاح الدين</v>
          </cell>
          <cell r="D1637" t="str">
            <v>قمر</v>
          </cell>
          <cell r="E1637" t="str">
            <v>الثانية</v>
          </cell>
          <cell r="J1637" t="str">
            <v>مستنفذ فصل اول 2024-2025</v>
          </cell>
        </row>
        <row r="1638">
          <cell r="A1638">
            <v>526224</v>
          </cell>
          <cell r="B1638" t="str">
            <v>ندى صقر</v>
          </cell>
          <cell r="C1638" t="str">
            <v>سقر</v>
          </cell>
          <cell r="D1638" t="str">
            <v>نعيمه</v>
          </cell>
          <cell r="E1638" t="str">
            <v>الثالثة</v>
          </cell>
        </row>
        <row r="1639">
          <cell r="A1639">
            <v>526228</v>
          </cell>
          <cell r="B1639" t="str">
            <v>نسرين القاسم</v>
          </cell>
          <cell r="C1639" t="str">
            <v>احمد</v>
          </cell>
          <cell r="D1639" t="str">
            <v>عربيه</v>
          </cell>
          <cell r="E1639" t="str">
            <v>الثالثة حديث</v>
          </cell>
          <cell r="F1639">
            <v>405</v>
          </cell>
          <cell r="G1639">
            <v>406</v>
          </cell>
          <cell r="H1639">
            <v>408</v>
          </cell>
          <cell r="J1639" t="str">
            <v>م</v>
          </cell>
        </row>
        <row r="1640">
          <cell r="A1640">
            <v>526232</v>
          </cell>
          <cell r="B1640" t="str">
            <v>نغم الاسماعيل</v>
          </cell>
          <cell r="C1640" t="str">
            <v>ياسر</v>
          </cell>
          <cell r="D1640" t="str">
            <v>سحر</v>
          </cell>
          <cell r="E1640" t="str">
            <v>الثانية</v>
          </cell>
        </row>
        <row r="1641">
          <cell r="A1641">
            <v>526234</v>
          </cell>
          <cell r="B1641" t="str">
            <v>نغم مرهج</v>
          </cell>
          <cell r="C1641" t="str">
            <v>أحمد</v>
          </cell>
          <cell r="D1641" t="str">
            <v>حياه</v>
          </cell>
          <cell r="E1641" t="str">
            <v>الثانية</v>
          </cell>
        </row>
        <row r="1642">
          <cell r="A1642">
            <v>526236</v>
          </cell>
          <cell r="B1642" t="str">
            <v>نهله الحصوه</v>
          </cell>
          <cell r="C1642" t="str">
            <v>علي</v>
          </cell>
          <cell r="D1642" t="str">
            <v>مريم</v>
          </cell>
          <cell r="E1642" t="str">
            <v>الثالثة</v>
          </cell>
        </row>
        <row r="1643">
          <cell r="A1643">
            <v>526237</v>
          </cell>
          <cell r="B1643" t="str">
            <v>نهى دويري</v>
          </cell>
          <cell r="C1643" t="str">
            <v>راتب</v>
          </cell>
          <cell r="D1643" t="str">
            <v>مريم</v>
          </cell>
          <cell r="E1643" t="str">
            <v>الثانية</v>
          </cell>
          <cell r="J1643" t="str">
            <v>مستنفذ فصل اول 2024-2025</v>
          </cell>
        </row>
        <row r="1644">
          <cell r="A1644">
            <v>526238</v>
          </cell>
          <cell r="B1644" t="str">
            <v>نوال محسن</v>
          </cell>
          <cell r="C1644" t="str">
            <v>هايل</v>
          </cell>
          <cell r="D1644" t="str">
            <v>عسليه</v>
          </cell>
          <cell r="E1644" t="str">
            <v>الثالثة</v>
          </cell>
        </row>
        <row r="1645">
          <cell r="A1645">
            <v>526240</v>
          </cell>
          <cell r="B1645" t="str">
            <v>نور الطويل</v>
          </cell>
          <cell r="C1645" t="str">
            <v>بديع</v>
          </cell>
          <cell r="D1645" t="str">
            <v>ندي</v>
          </cell>
          <cell r="E1645" t="str">
            <v>الثالثة</v>
          </cell>
        </row>
        <row r="1646">
          <cell r="A1646">
            <v>526245</v>
          </cell>
          <cell r="B1646" t="str">
            <v>نور باراوي</v>
          </cell>
          <cell r="C1646" t="str">
            <v>محمد وليد</v>
          </cell>
          <cell r="D1646" t="str">
            <v>ليلى</v>
          </cell>
          <cell r="E1646" t="str">
            <v>الرابعة حديث</v>
          </cell>
          <cell r="F1646">
            <v>507</v>
          </cell>
          <cell r="G1646">
            <v>509</v>
          </cell>
          <cell r="H1646">
            <v>408</v>
          </cell>
          <cell r="I1646">
            <v>409</v>
          </cell>
          <cell r="J1646" t="str">
            <v>م</v>
          </cell>
        </row>
        <row r="1647">
          <cell r="A1647">
            <v>526247</v>
          </cell>
          <cell r="B1647" t="str">
            <v>نور طالب</v>
          </cell>
          <cell r="C1647" t="str">
            <v>كمال</v>
          </cell>
          <cell r="D1647" t="str">
            <v>امتثال</v>
          </cell>
          <cell r="E1647" t="str">
            <v>الثانية</v>
          </cell>
        </row>
        <row r="1648">
          <cell r="A1648">
            <v>526248</v>
          </cell>
          <cell r="B1648" t="str">
            <v>نور مشخص</v>
          </cell>
          <cell r="C1648" t="str">
            <v>عبد الفتاح</v>
          </cell>
          <cell r="D1648" t="str">
            <v>عائده</v>
          </cell>
          <cell r="E1648" t="str">
            <v>الرابعة حديث</v>
          </cell>
          <cell r="F1648">
            <v>507</v>
          </cell>
          <cell r="G1648">
            <v>406</v>
          </cell>
          <cell r="H1648">
            <v>208</v>
          </cell>
          <cell r="J1648" t="str">
            <v>م</v>
          </cell>
        </row>
        <row r="1649">
          <cell r="A1649">
            <v>526253</v>
          </cell>
          <cell r="B1649" t="str">
            <v>نورما ناصيف</v>
          </cell>
          <cell r="C1649" t="str">
            <v>محمد</v>
          </cell>
          <cell r="D1649" t="str">
            <v>فاطمه</v>
          </cell>
          <cell r="E1649" t="str">
            <v>الثانية</v>
          </cell>
          <cell r="J1649" t="str">
            <v>مستنفذ فصل اول 2024-2025</v>
          </cell>
        </row>
        <row r="1650">
          <cell r="A1650">
            <v>526255</v>
          </cell>
          <cell r="B1650" t="str">
            <v>نوره شريفه</v>
          </cell>
          <cell r="C1650" t="str">
            <v>محمد</v>
          </cell>
          <cell r="D1650" t="str">
            <v>ثناء</v>
          </cell>
          <cell r="E1650" t="str">
            <v>الثانية</v>
          </cell>
        </row>
        <row r="1651">
          <cell r="A1651">
            <v>526259</v>
          </cell>
          <cell r="B1651" t="str">
            <v>هاجر درويش</v>
          </cell>
          <cell r="C1651" t="str">
            <v>احمد</v>
          </cell>
          <cell r="D1651" t="str">
            <v>عليا</v>
          </cell>
          <cell r="E1651" t="str">
            <v>الثالثة</v>
          </cell>
        </row>
        <row r="1652">
          <cell r="A1652">
            <v>526260</v>
          </cell>
          <cell r="B1652" t="str">
            <v>هاجر عبد الله</v>
          </cell>
          <cell r="C1652" t="str">
            <v>محمد</v>
          </cell>
          <cell r="D1652" t="str">
            <v>لميس</v>
          </cell>
          <cell r="E1652" t="str">
            <v>الثالثة</v>
          </cell>
        </row>
        <row r="1653">
          <cell r="A1653">
            <v>526267</v>
          </cell>
          <cell r="B1653" t="str">
            <v>هبا شحرور</v>
          </cell>
          <cell r="C1653" t="str">
            <v>سعيد</v>
          </cell>
          <cell r="D1653" t="str">
            <v>فايزة</v>
          </cell>
          <cell r="E1653" t="str">
            <v>الثانية</v>
          </cell>
          <cell r="J1653" t="str">
            <v>مستنفذ فصل اول 2024-2025</v>
          </cell>
        </row>
        <row r="1654">
          <cell r="A1654">
            <v>526269</v>
          </cell>
          <cell r="B1654" t="str">
            <v>هبة عمار</v>
          </cell>
          <cell r="C1654" t="str">
            <v>كمال</v>
          </cell>
          <cell r="D1654" t="str">
            <v>سميرة</v>
          </cell>
          <cell r="E1654" t="str">
            <v>الثالثة</v>
          </cell>
        </row>
        <row r="1655">
          <cell r="A1655">
            <v>526271</v>
          </cell>
          <cell r="B1655" t="str">
            <v>هبه السكران</v>
          </cell>
          <cell r="C1655" t="str">
            <v>فؤاد</v>
          </cell>
          <cell r="D1655" t="str">
            <v>ناديه</v>
          </cell>
          <cell r="E1655" t="str">
            <v>الثالثة</v>
          </cell>
        </row>
        <row r="1656">
          <cell r="A1656">
            <v>526272</v>
          </cell>
          <cell r="B1656" t="str">
            <v>هبه العكاوي</v>
          </cell>
          <cell r="C1656" t="str">
            <v>محمود</v>
          </cell>
          <cell r="D1656" t="str">
            <v>فاتنه</v>
          </cell>
          <cell r="E1656" t="str">
            <v>الثالثة</v>
          </cell>
        </row>
        <row r="1657">
          <cell r="A1657">
            <v>526277</v>
          </cell>
          <cell r="B1657" t="str">
            <v>هبه عقلو</v>
          </cell>
          <cell r="C1657" t="str">
            <v>محمد جمال</v>
          </cell>
          <cell r="D1657" t="str">
            <v>فايزة</v>
          </cell>
          <cell r="E1657" t="str">
            <v>الثالثة</v>
          </cell>
        </row>
        <row r="1658">
          <cell r="A1658">
            <v>526279</v>
          </cell>
          <cell r="B1658" t="str">
            <v>هبه كسحوت</v>
          </cell>
          <cell r="C1658" t="str">
            <v>حسين</v>
          </cell>
          <cell r="D1658" t="str">
            <v>سهام</v>
          </cell>
          <cell r="E1658" t="str">
            <v>الثالثة</v>
          </cell>
        </row>
        <row r="1659">
          <cell r="A1659">
            <v>526280</v>
          </cell>
          <cell r="B1659" t="str">
            <v>هبه نوفل</v>
          </cell>
          <cell r="C1659" t="str">
            <v>جمال</v>
          </cell>
          <cell r="D1659" t="str">
            <v>حنان</v>
          </cell>
          <cell r="E1659" t="str">
            <v>الرابعة حديث</v>
          </cell>
          <cell r="F1659">
            <v>609</v>
          </cell>
          <cell r="G1659">
            <v>205</v>
          </cell>
          <cell r="J1659" t="str">
            <v>م</v>
          </cell>
        </row>
        <row r="1660">
          <cell r="A1660">
            <v>526283</v>
          </cell>
          <cell r="B1660" t="str">
            <v>هدى الجاسم</v>
          </cell>
          <cell r="C1660" t="str">
            <v>عبد الكريم</v>
          </cell>
          <cell r="D1660" t="str">
            <v>اسيه</v>
          </cell>
          <cell r="E1660" t="str">
            <v>الثانية</v>
          </cell>
          <cell r="J1660" t="str">
            <v>مستنفذ فصل اول 2024-2025</v>
          </cell>
        </row>
        <row r="1661">
          <cell r="A1661">
            <v>526288</v>
          </cell>
          <cell r="B1661" t="str">
            <v>هديل النعسان</v>
          </cell>
          <cell r="C1661" t="str">
            <v>احمد</v>
          </cell>
          <cell r="D1661" t="str">
            <v>اديبه</v>
          </cell>
          <cell r="E1661" t="str">
            <v>الثالثة</v>
          </cell>
        </row>
        <row r="1662">
          <cell r="A1662">
            <v>526289</v>
          </cell>
          <cell r="B1662" t="str">
            <v>هديل حاج احمد</v>
          </cell>
          <cell r="C1662" t="str">
            <v>مطيع</v>
          </cell>
          <cell r="D1662" t="str">
            <v>حواء</v>
          </cell>
          <cell r="E1662" t="str">
            <v>الثانية</v>
          </cell>
          <cell r="J1662" t="str">
            <v>مستنفذ فصل اول 2024-2025</v>
          </cell>
        </row>
        <row r="1663">
          <cell r="A1663">
            <v>526290</v>
          </cell>
          <cell r="B1663" t="str">
            <v>هديل فضل</v>
          </cell>
          <cell r="C1663" t="str">
            <v>حسين</v>
          </cell>
          <cell r="D1663" t="str">
            <v>وفاء</v>
          </cell>
          <cell r="E1663" t="str">
            <v>الثالثة</v>
          </cell>
        </row>
        <row r="1664">
          <cell r="A1664">
            <v>526291</v>
          </cell>
          <cell r="B1664" t="str">
            <v>همسه العبد</v>
          </cell>
          <cell r="C1664" t="str">
            <v>اديب</v>
          </cell>
          <cell r="D1664" t="str">
            <v>عطيه</v>
          </cell>
          <cell r="E1664" t="str">
            <v>الثالثة</v>
          </cell>
        </row>
        <row r="1665">
          <cell r="A1665">
            <v>526296</v>
          </cell>
          <cell r="B1665" t="str">
            <v>هناء حينون</v>
          </cell>
          <cell r="C1665" t="str">
            <v>حسين</v>
          </cell>
          <cell r="D1665" t="str">
            <v>نبيله</v>
          </cell>
          <cell r="E1665" t="str">
            <v>الثالثة</v>
          </cell>
        </row>
        <row r="1666">
          <cell r="A1666">
            <v>526300</v>
          </cell>
          <cell r="B1666" t="str">
            <v>هيا الشداد المحاميد</v>
          </cell>
          <cell r="C1666" t="str">
            <v>باسم</v>
          </cell>
          <cell r="D1666" t="str">
            <v>مياده</v>
          </cell>
          <cell r="E1666" t="str">
            <v>الثالثة حديث</v>
          </cell>
          <cell r="F1666">
            <v>104</v>
          </cell>
          <cell r="J1666" t="str">
            <v>م</v>
          </cell>
        </row>
        <row r="1667">
          <cell r="A1667">
            <v>526303</v>
          </cell>
          <cell r="B1667" t="str">
            <v>وئام الحجي</v>
          </cell>
          <cell r="C1667" t="str">
            <v>خليل</v>
          </cell>
          <cell r="D1667" t="str">
            <v>زبيده</v>
          </cell>
          <cell r="E1667" t="str">
            <v>الثالثة</v>
          </cell>
        </row>
        <row r="1668">
          <cell r="A1668">
            <v>526322</v>
          </cell>
          <cell r="B1668" t="str">
            <v>مها نصر الدين</v>
          </cell>
          <cell r="C1668" t="str">
            <v>اكرم</v>
          </cell>
          <cell r="D1668" t="str">
            <v>سميحه</v>
          </cell>
          <cell r="E1668" t="str">
            <v>الثالثة</v>
          </cell>
        </row>
        <row r="1669">
          <cell r="A1669">
            <v>526323</v>
          </cell>
          <cell r="B1669" t="str">
            <v>اسراء عيسات</v>
          </cell>
          <cell r="C1669" t="str">
            <v>بسام</v>
          </cell>
          <cell r="D1669" t="str">
            <v>فايزة</v>
          </cell>
          <cell r="E1669" t="str">
            <v>الثالثة</v>
          </cell>
        </row>
        <row r="1670">
          <cell r="A1670">
            <v>526328</v>
          </cell>
          <cell r="B1670" t="str">
            <v>تسنيم ابو خير</v>
          </cell>
          <cell r="C1670" t="str">
            <v>احمد</v>
          </cell>
          <cell r="D1670" t="str">
            <v>ميسون</v>
          </cell>
          <cell r="E1670" t="str">
            <v>الثالثة</v>
          </cell>
        </row>
        <row r="1671">
          <cell r="A1671">
            <v>526329</v>
          </cell>
          <cell r="B1671" t="str">
            <v>خالد عليوي</v>
          </cell>
          <cell r="C1671" t="str">
            <v>خليفة</v>
          </cell>
          <cell r="D1671" t="str">
            <v>نجاح</v>
          </cell>
          <cell r="E1671" t="str">
            <v>الثانية</v>
          </cell>
          <cell r="J1671" t="str">
            <v>مستنفذ فصل اول 2024-2025</v>
          </cell>
        </row>
        <row r="1672">
          <cell r="A1672">
            <v>526330</v>
          </cell>
          <cell r="B1672" t="str">
            <v>رؤى عبد السلام</v>
          </cell>
          <cell r="C1672" t="str">
            <v xml:space="preserve">محمود </v>
          </cell>
          <cell r="D1672" t="str">
            <v>منال</v>
          </cell>
          <cell r="E1672" t="str">
            <v>الرابعة حديث</v>
          </cell>
          <cell r="F1672">
            <v>606</v>
          </cell>
          <cell r="G1672">
            <v>406</v>
          </cell>
          <cell r="J1672" t="str">
            <v>م</v>
          </cell>
        </row>
        <row r="1673">
          <cell r="A1673">
            <v>526335</v>
          </cell>
          <cell r="B1673" t="str">
            <v>فاتن اتمت</v>
          </cell>
          <cell r="C1673" t="str">
            <v>سامي</v>
          </cell>
          <cell r="D1673" t="str">
            <v>ليميه</v>
          </cell>
          <cell r="E1673" t="str">
            <v>الثالثة حديث</v>
          </cell>
          <cell r="F1673">
            <v>309</v>
          </cell>
          <cell r="G1673">
            <v>403</v>
          </cell>
          <cell r="H1673">
            <v>406</v>
          </cell>
          <cell r="I1673">
            <v>106</v>
          </cell>
          <cell r="J1673" t="str">
            <v>م</v>
          </cell>
        </row>
        <row r="1674">
          <cell r="A1674">
            <v>526346</v>
          </cell>
          <cell r="B1674" t="str">
            <v xml:space="preserve">ملك الخولي </v>
          </cell>
          <cell r="C1674" t="str">
            <v>عبد الستار</v>
          </cell>
          <cell r="D1674" t="str">
            <v>سمر</v>
          </cell>
          <cell r="E1674" t="str">
            <v>الرابعة حديث</v>
          </cell>
          <cell r="F1674">
            <v>507</v>
          </cell>
          <cell r="G1674">
            <v>606</v>
          </cell>
          <cell r="H1674">
            <v>607</v>
          </cell>
          <cell r="J1674" t="str">
            <v>م</v>
          </cell>
        </row>
        <row r="1675">
          <cell r="A1675">
            <v>526354</v>
          </cell>
          <cell r="B1675" t="str">
            <v>اسما طربيه</v>
          </cell>
          <cell r="C1675" t="str">
            <v>كامل</v>
          </cell>
          <cell r="D1675" t="str">
            <v>صالحه</v>
          </cell>
          <cell r="E1675" t="str">
            <v>الثالثة حديث</v>
          </cell>
          <cell r="F1675">
            <v>307</v>
          </cell>
          <cell r="G1675">
            <v>406</v>
          </cell>
          <cell r="H1675">
            <v>408</v>
          </cell>
          <cell r="I1675">
            <v>208</v>
          </cell>
          <cell r="J1675" t="str">
            <v>م</v>
          </cell>
        </row>
        <row r="1676">
          <cell r="A1676">
            <v>526356</v>
          </cell>
          <cell r="B1676" t="str">
            <v>اسماء المصري</v>
          </cell>
          <cell r="C1676" t="str">
            <v>احمد</v>
          </cell>
          <cell r="D1676" t="str">
            <v>صفاء</v>
          </cell>
          <cell r="E1676" t="str">
            <v>الثانية</v>
          </cell>
        </row>
        <row r="1677">
          <cell r="A1677">
            <v>526362</v>
          </cell>
          <cell r="B1677" t="str">
            <v>الهام زين</v>
          </cell>
          <cell r="C1677" t="str">
            <v>اسماعيل</v>
          </cell>
          <cell r="D1677" t="str">
            <v>غيثاء</v>
          </cell>
          <cell r="E1677" t="str">
            <v>الثالثة</v>
          </cell>
        </row>
        <row r="1678">
          <cell r="A1678">
            <v>526363</v>
          </cell>
          <cell r="B1678" t="str">
            <v>امال قويدر</v>
          </cell>
          <cell r="C1678" t="str">
            <v>ابراهيم</v>
          </cell>
          <cell r="D1678" t="str">
            <v>سهام</v>
          </cell>
          <cell r="E1678" t="str">
            <v>الثالثة</v>
          </cell>
        </row>
        <row r="1679">
          <cell r="A1679">
            <v>526365</v>
          </cell>
          <cell r="B1679" t="str">
            <v>اماني خطار</v>
          </cell>
          <cell r="C1679" t="str">
            <v>رياض</v>
          </cell>
          <cell r="D1679" t="str">
            <v>نجاه</v>
          </cell>
          <cell r="E1679" t="str">
            <v>الثانية</v>
          </cell>
        </row>
        <row r="1680">
          <cell r="A1680">
            <v>526366</v>
          </cell>
          <cell r="B1680" t="str">
            <v>امل الفقير</v>
          </cell>
          <cell r="C1680" t="str">
            <v>محمد</v>
          </cell>
          <cell r="D1680" t="str">
            <v>مؤمنات</v>
          </cell>
          <cell r="E1680" t="str">
            <v>الثالثة</v>
          </cell>
        </row>
        <row r="1681">
          <cell r="A1681">
            <v>526367</v>
          </cell>
          <cell r="B1681" t="str">
            <v>امل حلوم</v>
          </cell>
          <cell r="C1681" t="str">
            <v>نزيه</v>
          </cell>
          <cell r="D1681" t="str">
            <v>امينه</v>
          </cell>
          <cell r="E1681" t="str">
            <v>الثانية</v>
          </cell>
        </row>
        <row r="1682">
          <cell r="A1682">
            <v>526372</v>
          </cell>
          <cell r="B1682" t="str">
            <v>امينه اسماعيل</v>
          </cell>
          <cell r="C1682" t="str">
            <v>رفيق</v>
          </cell>
          <cell r="D1682" t="str">
            <v>ابتسام</v>
          </cell>
          <cell r="E1682" t="str">
            <v>الثانية</v>
          </cell>
        </row>
        <row r="1683">
          <cell r="A1683">
            <v>526373</v>
          </cell>
          <cell r="B1683" t="str">
            <v>انسام القباني</v>
          </cell>
          <cell r="C1683" t="str">
            <v>احمد</v>
          </cell>
          <cell r="D1683" t="str">
            <v>هيفاء</v>
          </cell>
          <cell r="E1683" t="str">
            <v>الثالثة</v>
          </cell>
        </row>
        <row r="1684">
          <cell r="A1684">
            <v>526377</v>
          </cell>
          <cell r="B1684" t="str">
            <v>ايمان البصار</v>
          </cell>
          <cell r="C1684" t="str">
            <v>حسن</v>
          </cell>
          <cell r="D1684" t="str">
            <v>مشايخ</v>
          </cell>
          <cell r="E1684" t="str">
            <v>الثانية</v>
          </cell>
        </row>
        <row r="1685">
          <cell r="A1685">
            <v>526379</v>
          </cell>
          <cell r="B1685" t="str">
            <v>ايمان الرواد</v>
          </cell>
          <cell r="C1685" t="str">
            <v>محمدنور</v>
          </cell>
          <cell r="D1685" t="str">
            <v>زينب</v>
          </cell>
          <cell r="E1685" t="str">
            <v>الرابعة حديث</v>
          </cell>
          <cell r="J1685" t="str">
            <v>نا</v>
          </cell>
        </row>
        <row r="1686">
          <cell r="A1686">
            <v>526380</v>
          </cell>
          <cell r="B1686" t="str">
            <v>ايمان العقله</v>
          </cell>
          <cell r="C1686" t="str">
            <v>محمود</v>
          </cell>
          <cell r="D1686" t="str">
            <v>غازيه</v>
          </cell>
          <cell r="E1686" t="str">
            <v>الثانية</v>
          </cell>
        </row>
        <row r="1687">
          <cell r="A1687">
            <v>526381</v>
          </cell>
          <cell r="B1687" t="str">
            <v>آلاء الأكرمي</v>
          </cell>
          <cell r="C1687" t="str">
            <v>عماد</v>
          </cell>
          <cell r="D1687" t="str">
            <v>أميره</v>
          </cell>
          <cell r="E1687" t="str">
            <v>الثانية</v>
          </cell>
        </row>
        <row r="1688">
          <cell r="A1688">
            <v>526382</v>
          </cell>
          <cell r="B1688" t="str">
            <v>آمنة الحريري</v>
          </cell>
          <cell r="C1688" t="str">
            <v>عبدالرحمن</v>
          </cell>
          <cell r="D1688" t="str">
            <v>ليلى</v>
          </cell>
          <cell r="E1688" t="str">
            <v>الثانية</v>
          </cell>
        </row>
        <row r="1689">
          <cell r="A1689">
            <v>526386</v>
          </cell>
          <cell r="B1689" t="str">
            <v>آيه القداح</v>
          </cell>
          <cell r="C1689" t="str">
            <v>ناصر</v>
          </cell>
          <cell r="D1689" t="str">
            <v>أمل</v>
          </cell>
          <cell r="E1689" t="str">
            <v>الثالثة</v>
          </cell>
        </row>
        <row r="1690">
          <cell r="A1690">
            <v>526391</v>
          </cell>
          <cell r="B1690" t="str">
            <v>أميرة أيوب آغا</v>
          </cell>
          <cell r="C1690" t="str">
            <v>ماهر</v>
          </cell>
          <cell r="D1690" t="str">
            <v>نورالهدى</v>
          </cell>
          <cell r="E1690" t="str">
            <v>الرابعة حديث</v>
          </cell>
          <cell r="F1690">
            <v>507</v>
          </cell>
          <cell r="G1690">
            <v>509</v>
          </cell>
          <cell r="J1690" t="str">
            <v>م</v>
          </cell>
        </row>
        <row r="1691">
          <cell r="A1691">
            <v>526392</v>
          </cell>
          <cell r="B1691" t="str">
            <v>إسراء جمعه</v>
          </cell>
          <cell r="C1691" t="str">
            <v>محمد</v>
          </cell>
          <cell r="D1691" t="str">
            <v>عيده</v>
          </cell>
          <cell r="E1691" t="str">
            <v>الثانية</v>
          </cell>
        </row>
        <row r="1692">
          <cell r="A1692">
            <v>526393</v>
          </cell>
          <cell r="B1692" t="str">
            <v>إنعام العكل</v>
          </cell>
          <cell r="C1692" t="str">
            <v>محمد</v>
          </cell>
          <cell r="D1692" t="str">
            <v>عواش</v>
          </cell>
          <cell r="E1692" t="str">
            <v>الرابعة حديث</v>
          </cell>
          <cell r="F1692">
            <v>509</v>
          </cell>
          <cell r="G1692">
            <v>606</v>
          </cell>
          <cell r="J1692" t="str">
            <v>م</v>
          </cell>
        </row>
        <row r="1693">
          <cell r="A1693">
            <v>526395</v>
          </cell>
          <cell r="B1693" t="str">
            <v>براءه البرجس</v>
          </cell>
          <cell r="C1693" t="str">
            <v>صفوك</v>
          </cell>
          <cell r="D1693" t="str">
            <v>جميله</v>
          </cell>
          <cell r="E1693" t="str">
            <v>الثانية</v>
          </cell>
        </row>
        <row r="1694">
          <cell r="A1694">
            <v>526400</v>
          </cell>
          <cell r="B1694" t="str">
            <v>بشرى حميدي</v>
          </cell>
          <cell r="C1694" t="str">
            <v>محمود</v>
          </cell>
          <cell r="D1694" t="str">
            <v>منوى</v>
          </cell>
          <cell r="E1694" t="str">
            <v>الثانية</v>
          </cell>
        </row>
        <row r="1695">
          <cell r="A1695">
            <v>526401</v>
          </cell>
          <cell r="B1695" t="str">
            <v>بشرى عبدالله</v>
          </cell>
          <cell r="C1695" t="str">
            <v>سليمان</v>
          </cell>
          <cell r="D1695" t="str">
            <v>صباح</v>
          </cell>
          <cell r="E1695" t="str">
            <v>الثالثة</v>
          </cell>
        </row>
        <row r="1696">
          <cell r="A1696">
            <v>526402</v>
          </cell>
          <cell r="B1696" t="str">
            <v>بشرى عمر</v>
          </cell>
          <cell r="C1696" t="str">
            <v>تركي</v>
          </cell>
          <cell r="D1696" t="str">
            <v>نجاة</v>
          </cell>
          <cell r="E1696" t="str">
            <v>الثانية</v>
          </cell>
        </row>
        <row r="1697">
          <cell r="A1697">
            <v>526406</v>
          </cell>
          <cell r="B1697" t="str">
            <v>بيان عبود</v>
          </cell>
          <cell r="C1697" t="str">
            <v>تيسير</v>
          </cell>
          <cell r="D1697" t="str">
            <v>صفاء</v>
          </cell>
          <cell r="E1697" t="str">
            <v>الثالثة</v>
          </cell>
        </row>
        <row r="1698">
          <cell r="A1698">
            <v>526408</v>
          </cell>
          <cell r="B1698" t="str">
            <v>تهاني وتر</v>
          </cell>
          <cell r="C1698" t="str">
            <v>محمد ضيف الله</v>
          </cell>
          <cell r="D1698" t="str">
            <v>امل</v>
          </cell>
          <cell r="E1698" t="str">
            <v>الثانية</v>
          </cell>
        </row>
        <row r="1699">
          <cell r="A1699">
            <v>526411</v>
          </cell>
          <cell r="B1699" t="str">
            <v>جلنار الظاهر</v>
          </cell>
          <cell r="C1699" t="str">
            <v>نبيل</v>
          </cell>
          <cell r="D1699" t="str">
            <v>عواطف</v>
          </cell>
          <cell r="E1699" t="str">
            <v>الثانية</v>
          </cell>
        </row>
        <row r="1700">
          <cell r="A1700">
            <v>526419</v>
          </cell>
          <cell r="B1700" t="str">
            <v>جيهان حنيفه</v>
          </cell>
          <cell r="C1700" t="str">
            <v>عدنان</v>
          </cell>
          <cell r="D1700" t="str">
            <v>صالحه</v>
          </cell>
          <cell r="E1700" t="str">
            <v>الثانية</v>
          </cell>
        </row>
        <row r="1701">
          <cell r="A1701">
            <v>526427</v>
          </cell>
          <cell r="B1701" t="str">
            <v>خديجة صباح</v>
          </cell>
          <cell r="C1701" t="str">
            <v>خالد</v>
          </cell>
          <cell r="D1701" t="str">
            <v>سوسن</v>
          </cell>
          <cell r="E1701" t="str">
            <v>الثانية</v>
          </cell>
        </row>
        <row r="1702">
          <cell r="A1702">
            <v>526428</v>
          </cell>
          <cell r="B1702" t="str">
            <v>خديجه شمس الدين</v>
          </cell>
          <cell r="C1702" t="str">
            <v>محمد</v>
          </cell>
          <cell r="D1702" t="str">
            <v>منى</v>
          </cell>
          <cell r="E1702" t="str">
            <v>الثالثة</v>
          </cell>
        </row>
        <row r="1703">
          <cell r="A1703">
            <v>526434</v>
          </cell>
          <cell r="B1703" t="str">
            <v>دانا زهرالدين</v>
          </cell>
          <cell r="C1703" t="str">
            <v>علي</v>
          </cell>
          <cell r="D1703" t="str">
            <v>هيام</v>
          </cell>
          <cell r="E1703" t="str">
            <v>الثانية</v>
          </cell>
        </row>
        <row r="1704">
          <cell r="A1704">
            <v>526437</v>
          </cell>
          <cell r="B1704" t="str">
            <v>دعاء آله رشي</v>
          </cell>
          <cell r="C1704" t="str">
            <v>محمد رياض</v>
          </cell>
          <cell r="D1704" t="str">
            <v>هيفاء</v>
          </cell>
          <cell r="E1704" t="str">
            <v>الثالثة</v>
          </cell>
        </row>
        <row r="1705">
          <cell r="A1705">
            <v>526441</v>
          </cell>
          <cell r="B1705" t="str">
            <v>دعاء نجيب</v>
          </cell>
          <cell r="C1705" t="str">
            <v>محي الدين</v>
          </cell>
          <cell r="D1705" t="str">
            <v>جمانه</v>
          </cell>
          <cell r="E1705" t="str">
            <v>الثالثة</v>
          </cell>
        </row>
        <row r="1706">
          <cell r="A1706">
            <v>526442</v>
          </cell>
          <cell r="B1706" t="str">
            <v>ديانا حسن</v>
          </cell>
          <cell r="C1706" t="str">
            <v>حسين</v>
          </cell>
          <cell r="D1706" t="str">
            <v>سميرة</v>
          </cell>
          <cell r="E1706" t="str">
            <v>الرابعة حديث</v>
          </cell>
          <cell r="F1706">
            <v>507</v>
          </cell>
          <cell r="G1706">
            <v>609</v>
          </cell>
          <cell r="H1706">
            <v>409</v>
          </cell>
          <cell r="J1706" t="str">
            <v>م</v>
          </cell>
        </row>
        <row r="1707">
          <cell r="A1707">
            <v>526445</v>
          </cell>
          <cell r="B1707" t="str">
            <v>ذكاء بدران</v>
          </cell>
          <cell r="C1707" t="str">
            <v>محمدرياض</v>
          </cell>
          <cell r="D1707" t="str">
            <v>غصن البان</v>
          </cell>
          <cell r="E1707" t="str">
            <v>الثانية</v>
          </cell>
        </row>
        <row r="1708">
          <cell r="A1708">
            <v>526448</v>
          </cell>
          <cell r="B1708" t="str">
            <v>راما التنبكجي</v>
          </cell>
          <cell r="C1708" t="str">
            <v>محمدهيثم</v>
          </cell>
          <cell r="D1708" t="str">
            <v>رباح</v>
          </cell>
          <cell r="E1708" t="str">
            <v>الثانية</v>
          </cell>
        </row>
        <row r="1709">
          <cell r="A1709">
            <v>526453</v>
          </cell>
          <cell r="B1709" t="str">
            <v>ربا حسينو</v>
          </cell>
          <cell r="C1709" t="str">
            <v>علي</v>
          </cell>
          <cell r="D1709" t="str">
            <v>أمينه</v>
          </cell>
          <cell r="E1709" t="str">
            <v>الثانية</v>
          </cell>
        </row>
        <row r="1710">
          <cell r="A1710">
            <v>526455</v>
          </cell>
          <cell r="B1710" t="str">
            <v>ربا سعدالدين</v>
          </cell>
          <cell r="C1710" t="str">
            <v>محمدسمير</v>
          </cell>
          <cell r="D1710" t="str">
            <v>رزان</v>
          </cell>
          <cell r="E1710" t="str">
            <v>الثانية</v>
          </cell>
        </row>
        <row r="1711">
          <cell r="A1711">
            <v>526457</v>
          </cell>
          <cell r="B1711" t="str">
            <v>رزان الصفدي</v>
          </cell>
          <cell r="C1711" t="str">
            <v>شحادة</v>
          </cell>
          <cell r="D1711" t="str">
            <v>مها</v>
          </cell>
          <cell r="E1711" t="str">
            <v>الثانية</v>
          </cell>
        </row>
        <row r="1712">
          <cell r="A1712">
            <v>526459</v>
          </cell>
          <cell r="B1712" t="str">
            <v>رشا البيريني</v>
          </cell>
          <cell r="C1712" t="str">
            <v>محمود</v>
          </cell>
          <cell r="D1712" t="str">
            <v>كوثر</v>
          </cell>
          <cell r="E1712" t="str">
            <v>الثالثة</v>
          </cell>
        </row>
        <row r="1713">
          <cell r="A1713">
            <v>526460</v>
          </cell>
          <cell r="B1713" t="str">
            <v>رشا الخضور</v>
          </cell>
          <cell r="C1713" t="str">
            <v>محمد</v>
          </cell>
          <cell r="D1713" t="str">
            <v>أمينه</v>
          </cell>
          <cell r="E1713" t="str">
            <v>الرابعة</v>
          </cell>
          <cell r="J1713" t="str">
            <v>مستنفذ فصل اول 2024-2025</v>
          </cell>
        </row>
        <row r="1714">
          <cell r="A1714">
            <v>526465</v>
          </cell>
          <cell r="B1714" t="str">
            <v>رغده الاسعد</v>
          </cell>
          <cell r="C1714" t="str">
            <v>محمد</v>
          </cell>
          <cell r="D1714" t="str">
            <v>عيشه</v>
          </cell>
          <cell r="E1714" t="str">
            <v>الثانية</v>
          </cell>
        </row>
        <row r="1715">
          <cell r="A1715">
            <v>526470</v>
          </cell>
          <cell r="B1715" t="str">
            <v>رنا السيد احمد</v>
          </cell>
          <cell r="C1715" t="str">
            <v>احمد</v>
          </cell>
          <cell r="D1715" t="str">
            <v>فاطمه</v>
          </cell>
          <cell r="E1715" t="str">
            <v>الرابعة حديث</v>
          </cell>
          <cell r="F1715">
            <v>609</v>
          </cell>
          <cell r="G1715">
            <v>408</v>
          </cell>
          <cell r="H1715">
            <v>208</v>
          </cell>
          <cell r="J1715" t="str">
            <v>م</v>
          </cell>
        </row>
        <row r="1716">
          <cell r="A1716">
            <v>526471</v>
          </cell>
          <cell r="B1716" t="str">
            <v>رنا الموعي</v>
          </cell>
          <cell r="C1716" t="str">
            <v>علي</v>
          </cell>
          <cell r="D1716" t="str">
            <v>نعيما</v>
          </cell>
          <cell r="E1716" t="str">
            <v>الثانية</v>
          </cell>
        </row>
        <row r="1717">
          <cell r="A1717">
            <v>526475</v>
          </cell>
          <cell r="B1717" t="str">
            <v>رهام حجازي</v>
          </cell>
          <cell r="C1717" t="str">
            <v>حسن</v>
          </cell>
          <cell r="D1717" t="str">
            <v>هاله</v>
          </cell>
          <cell r="E1717" t="str">
            <v>الثانية</v>
          </cell>
        </row>
        <row r="1718">
          <cell r="A1718">
            <v>526476</v>
          </cell>
          <cell r="B1718" t="str">
            <v>رهام علي</v>
          </cell>
          <cell r="C1718" t="str">
            <v>يوسف</v>
          </cell>
          <cell r="D1718" t="str">
            <v>هاجر</v>
          </cell>
          <cell r="E1718" t="str">
            <v>الثانية</v>
          </cell>
        </row>
        <row r="1719">
          <cell r="A1719">
            <v>526477</v>
          </cell>
          <cell r="B1719" t="str">
            <v>رهف السعدي</v>
          </cell>
          <cell r="C1719" t="str">
            <v>عاصم</v>
          </cell>
          <cell r="D1719" t="str">
            <v>خديجه</v>
          </cell>
          <cell r="E1719" t="str">
            <v>الثانية</v>
          </cell>
        </row>
        <row r="1720">
          <cell r="A1720">
            <v>526479</v>
          </cell>
          <cell r="B1720" t="str">
            <v>رهف مقشاتي</v>
          </cell>
          <cell r="C1720" t="str">
            <v>محمدعلي</v>
          </cell>
          <cell r="D1720" t="str">
            <v>ثناء</v>
          </cell>
          <cell r="E1720" t="str">
            <v>الثالثة حديث</v>
          </cell>
          <cell r="F1720">
            <v>104</v>
          </cell>
          <cell r="G1720">
            <v>204</v>
          </cell>
          <cell r="H1720">
            <v>208</v>
          </cell>
          <cell r="J1720" t="str">
            <v>م</v>
          </cell>
        </row>
        <row r="1721">
          <cell r="A1721">
            <v>526480</v>
          </cell>
          <cell r="B1721" t="str">
            <v>رواء هيفا</v>
          </cell>
          <cell r="C1721" t="str">
            <v>نصر</v>
          </cell>
          <cell r="D1721" t="str">
            <v>سميره</v>
          </cell>
          <cell r="E1721" t="str">
            <v>الثانية</v>
          </cell>
        </row>
        <row r="1722">
          <cell r="A1722">
            <v>526483</v>
          </cell>
          <cell r="B1722" t="str">
            <v>روضه القصيباتي</v>
          </cell>
          <cell r="C1722" t="str">
            <v>سامر</v>
          </cell>
          <cell r="D1722" t="str">
            <v>هدله</v>
          </cell>
          <cell r="E1722" t="str">
            <v>الثانية</v>
          </cell>
        </row>
        <row r="1723">
          <cell r="A1723">
            <v>526485</v>
          </cell>
          <cell r="B1723" t="str">
            <v>رولا رسلان</v>
          </cell>
          <cell r="C1723" t="str">
            <v>ابراهيم</v>
          </cell>
          <cell r="D1723" t="str">
            <v>دانيال</v>
          </cell>
          <cell r="E1723" t="str">
            <v>الثانية</v>
          </cell>
        </row>
        <row r="1724">
          <cell r="A1724">
            <v>526496</v>
          </cell>
          <cell r="B1724" t="str">
            <v>ريهام خداج</v>
          </cell>
          <cell r="C1724" t="str">
            <v>رياض</v>
          </cell>
          <cell r="D1724" t="str">
            <v>بهيه</v>
          </cell>
          <cell r="E1724" t="str">
            <v>الرابعة حديث</v>
          </cell>
          <cell r="F1724">
            <v>509</v>
          </cell>
          <cell r="G1724">
            <v>409</v>
          </cell>
          <cell r="H1724">
            <v>104</v>
          </cell>
          <cell r="I1724">
            <v>204</v>
          </cell>
          <cell r="J1724" t="str">
            <v>م</v>
          </cell>
        </row>
        <row r="1725">
          <cell r="A1725">
            <v>526498</v>
          </cell>
          <cell r="B1725" t="str">
            <v>زهرة الكطمير</v>
          </cell>
          <cell r="C1725" t="str">
            <v>جاسم</v>
          </cell>
          <cell r="D1725" t="str">
            <v>صالحه</v>
          </cell>
          <cell r="E1725" t="str">
            <v>الثانية</v>
          </cell>
        </row>
        <row r="1726">
          <cell r="A1726">
            <v>526500</v>
          </cell>
          <cell r="B1726" t="str">
            <v>زينب خليل</v>
          </cell>
          <cell r="C1726" t="str">
            <v>علي</v>
          </cell>
          <cell r="D1726" t="str">
            <v>فريال</v>
          </cell>
          <cell r="E1726" t="str">
            <v>الثانية</v>
          </cell>
        </row>
        <row r="1727">
          <cell r="A1727">
            <v>526506</v>
          </cell>
          <cell r="B1727" t="str">
            <v>ساره معروف</v>
          </cell>
          <cell r="C1727" t="str">
            <v>يوسف</v>
          </cell>
          <cell r="D1727" t="str">
            <v>غادة</v>
          </cell>
          <cell r="E1727" t="str">
            <v>الرابعة حديث</v>
          </cell>
          <cell r="F1727">
            <v>604</v>
          </cell>
          <cell r="G1727">
            <v>205</v>
          </cell>
          <cell r="J1727" t="str">
            <v>م</v>
          </cell>
        </row>
        <row r="1728">
          <cell r="A1728">
            <v>526507</v>
          </cell>
          <cell r="B1728" t="str">
            <v>ساره هنيدي</v>
          </cell>
          <cell r="C1728" t="str">
            <v>اسامه</v>
          </cell>
          <cell r="D1728" t="str">
            <v>ورد الشام</v>
          </cell>
          <cell r="E1728" t="str">
            <v>الثالثة</v>
          </cell>
        </row>
        <row r="1729">
          <cell r="A1729">
            <v>526509</v>
          </cell>
          <cell r="B1729" t="str">
            <v>ساميه عواصي</v>
          </cell>
          <cell r="C1729" t="str">
            <v>حسين</v>
          </cell>
          <cell r="D1729" t="str">
            <v>امون</v>
          </cell>
          <cell r="E1729" t="str">
            <v>الثالثة</v>
          </cell>
        </row>
        <row r="1730">
          <cell r="A1730">
            <v>526513</v>
          </cell>
          <cell r="B1730" t="str">
            <v>سلام الحاج</v>
          </cell>
          <cell r="C1730" t="str">
            <v>سليمان</v>
          </cell>
          <cell r="D1730" t="str">
            <v>نزهه</v>
          </cell>
          <cell r="E1730" t="str">
            <v>الثالثة</v>
          </cell>
        </row>
        <row r="1731">
          <cell r="A1731">
            <v>526516</v>
          </cell>
          <cell r="B1731" t="str">
            <v>سماح الزيبق</v>
          </cell>
          <cell r="C1731" t="str">
            <v>عبد العزيز</v>
          </cell>
          <cell r="D1731" t="str">
            <v>منى</v>
          </cell>
          <cell r="E1731" t="str">
            <v>الثانية</v>
          </cell>
        </row>
        <row r="1732">
          <cell r="A1732">
            <v>526517</v>
          </cell>
          <cell r="B1732" t="str">
            <v>سمر ملقط</v>
          </cell>
          <cell r="C1732" t="str">
            <v>تاج الدين</v>
          </cell>
          <cell r="D1732" t="str">
            <v>فاطمه</v>
          </cell>
          <cell r="E1732" t="str">
            <v>الرابعة حديث</v>
          </cell>
          <cell r="F1732">
            <v>609</v>
          </cell>
          <cell r="G1732">
            <v>403</v>
          </cell>
          <cell r="H1732">
            <v>408</v>
          </cell>
          <cell r="I1732">
            <v>208</v>
          </cell>
          <cell r="J1732" t="str">
            <v>م</v>
          </cell>
        </row>
        <row r="1733">
          <cell r="A1733">
            <v>526521</v>
          </cell>
          <cell r="B1733" t="str">
            <v>سهام ميا</v>
          </cell>
          <cell r="C1733" t="str">
            <v>علي</v>
          </cell>
          <cell r="D1733" t="str">
            <v>اديبه</v>
          </cell>
          <cell r="E1733" t="str">
            <v>الثانية</v>
          </cell>
        </row>
        <row r="1734">
          <cell r="A1734">
            <v>526524</v>
          </cell>
          <cell r="B1734" t="str">
            <v>سيدرا سالم</v>
          </cell>
          <cell r="C1734" t="str">
            <v>محمد</v>
          </cell>
          <cell r="D1734" t="str">
            <v>انتصار</v>
          </cell>
          <cell r="E1734" t="str">
            <v>الثانية</v>
          </cell>
        </row>
        <row r="1735">
          <cell r="A1735">
            <v>526531</v>
          </cell>
          <cell r="B1735" t="str">
            <v>شيرين ويحا</v>
          </cell>
          <cell r="C1735" t="str">
            <v>زهير</v>
          </cell>
          <cell r="D1735" t="str">
            <v>فاطمة</v>
          </cell>
          <cell r="E1735" t="str">
            <v>الثانية</v>
          </cell>
        </row>
        <row r="1736">
          <cell r="A1736">
            <v>526532</v>
          </cell>
          <cell r="B1736" t="str">
            <v>صابرين الحريري</v>
          </cell>
          <cell r="C1736" t="str">
            <v>علي</v>
          </cell>
          <cell r="D1736" t="str">
            <v>كوثر</v>
          </cell>
          <cell r="E1736" t="str">
            <v>الثانية</v>
          </cell>
        </row>
        <row r="1737">
          <cell r="A1737">
            <v>526534</v>
          </cell>
          <cell r="B1737" t="str">
            <v>صالح العلي</v>
          </cell>
          <cell r="C1737" t="str">
            <v>محمود</v>
          </cell>
          <cell r="D1737" t="str">
            <v>فاطمه</v>
          </cell>
          <cell r="E1737" t="str">
            <v>الثالثة</v>
          </cell>
        </row>
        <row r="1738">
          <cell r="A1738">
            <v>526536</v>
          </cell>
          <cell r="B1738" t="str">
            <v>صفاء الساطي</v>
          </cell>
          <cell r="C1738" t="str">
            <v>وليد</v>
          </cell>
          <cell r="D1738" t="str">
            <v>هند</v>
          </cell>
          <cell r="E1738" t="str">
            <v>الرابعة حديث</v>
          </cell>
          <cell r="F1738">
            <v>505</v>
          </cell>
          <cell r="J1738" t="str">
            <v>م</v>
          </cell>
        </row>
        <row r="1739">
          <cell r="A1739">
            <v>526539</v>
          </cell>
          <cell r="B1739" t="str">
            <v>صفاء علويه</v>
          </cell>
          <cell r="C1739" t="str">
            <v>عبدالرؤوف</v>
          </cell>
          <cell r="D1739" t="str">
            <v>امنه</v>
          </cell>
          <cell r="E1739" t="str">
            <v>الثانية</v>
          </cell>
        </row>
        <row r="1740">
          <cell r="A1740">
            <v>526541</v>
          </cell>
          <cell r="B1740" t="str">
            <v>صفية حاجي صفر</v>
          </cell>
          <cell r="C1740" t="str">
            <v>محمدشوقي</v>
          </cell>
          <cell r="D1740" t="str">
            <v>مطيعة</v>
          </cell>
          <cell r="E1740" t="str">
            <v>الرابعة حديث</v>
          </cell>
          <cell r="F1740">
            <v>204</v>
          </cell>
          <cell r="G1740">
            <v>208</v>
          </cell>
          <cell r="J1740" t="str">
            <v>م</v>
          </cell>
        </row>
        <row r="1741">
          <cell r="A1741">
            <v>526542</v>
          </cell>
          <cell r="B1741" t="str">
            <v>ضحى عراب</v>
          </cell>
          <cell r="C1741" t="str">
            <v>ماجد</v>
          </cell>
          <cell r="D1741" t="str">
            <v>سمر</v>
          </cell>
          <cell r="E1741" t="str">
            <v>الثانية</v>
          </cell>
        </row>
        <row r="1742">
          <cell r="A1742">
            <v>526549</v>
          </cell>
          <cell r="B1742" t="str">
            <v>علا العقاد</v>
          </cell>
          <cell r="C1742" t="str">
            <v>بسام</v>
          </cell>
          <cell r="D1742" t="str">
            <v>رنا</v>
          </cell>
          <cell r="E1742" t="str">
            <v>الثانية</v>
          </cell>
        </row>
        <row r="1743">
          <cell r="A1743">
            <v>526552</v>
          </cell>
          <cell r="B1743" t="str">
            <v>علا صالح</v>
          </cell>
          <cell r="C1743" t="str">
            <v>احمد</v>
          </cell>
          <cell r="D1743" t="str">
            <v>مريم</v>
          </cell>
          <cell r="E1743" t="str">
            <v>الثالثة</v>
          </cell>
        </row>
        <row r="1744">
          <cell r="A1744">
            <v>526558</v>
          </cell>
          <cell r="B1744" t="str">
            <v>غزل سودان</v>
          </cell>
          <cell r="C1744" t="str">
            <v>شاكر</v>
          </cell>
          <cell r="D1744" t="str">
            <v>منال</v>
          </cell>
          <cell r="E1744" t="str">
            <v>الثالثة</v>
          </cell>
        </row>
        <row r="1745">
          <cell r="A1745">
            <v>526559</v>
          </cell>
          <cell r="B1745" t="str">
            <v>غفران احمد</v>
          </cell>
          <cell r="C1745" t="str">
            <v>كمال</v>
          </cell>
          <cell r="D1745" t="str">
            <v>غاده</v>
          </cell>
          <cell r="E1745" t="str">
            <v>الثانية</v>
          </cell>
        </row>
        <row r="1746">
          <cell r="A1746">
            <v>526560</v>
          </cell>
          <cell r="B1746" t="str">
            <v>غفران الابراهيم</v>
          </cell>
          <cell r="C1746" t="str">
            <v>عبدالناصر</v>
          </cell>
          <cell r="D1746" t="str">
            <v>انتصار</v>
          </cell>
          <cell r="E1746" t="str">
            <v>الثانية</v>
          </cell>
        </row>
        <row r="1747">
          <cell r="A1747">
            <v>526563</v>
          </cell>
          <cell r="B1747" t="str">
            <v>غنوه ابراهيم</v>
          </cell>
          <cell r="C1747" t="str">
            <v>حليم</v>
          </cell>
          <cell r="D1747" t="str">
            <v>رجاء</v>
          </cell>
          <cell r="E1747" t="str">
            <v>الثانية</v>
          </cell>
        </row>
        <row r="1748">
          <cell r="A1748">
            <v>526564</v>
          </cell>
          <cell r="B1748" t="str">
            <v>غنوه حشمه</v>
          </cell>
          <cell r="C1748" t="str">
            <v>محسن</v>
          </cell>
          <cell r="D1748" t="str">
            <v>امل</v>
          </cell>
          <cell r="E1748" t="str">
            <v>الثانية</v>
          </cell>
        </row>
        <row r="1749">
          <cell r="A1749">
            <v>526565</v>
          </cell>
          <cell r="B1749" t="str">
            <v>غيداء الشولي الحريري</v>
          </cell>
          <cell r="C1749" t="str">
            <v>اسماعيل</v>
          </cell>
          <cell r="D1749" t="str">
            <v>نهى</v>
          </cell>
          <cell r="E1749" t="str">
            <v>الثالثة</v>
          </cell>
        </row>
        <row r="1750">
          <cell r="A1750">
            <v>526566</v>
          </cell>
          <cell r="B1750" t="str">
            <v>فاتن الخليفه</v>
          </cell>
          <cell r="C1750" t="str">
            <v>عليوي</v>
          </cell>
          <cell r="D1750" t="str">
            <v>قطنه</v>
          </cell>
          <cell r="E1750" t="str">
            <v>الثالثة</v>
          </cell>
        </row>
        <row r="1751">
          <cell r="A1751">
            <v>526567</v>
          </cell>
          <cell r="B1751" t="str">
            <v>فاتن خزعل</v>
          </cell>
          <cell r="C1751" t="str">
            <v>فايز</v>
          </cell>
          <cell r="D1751" t="str">
            <v>رفاه</v>
          </cell>
          <cell r="E1751" t="str">
            <v>الثالثة حديث</v>
          </cell>
          <cell r="F1751">
            <v>406</v>
          </cell>
          <cell r="G1751">
            <v>408</v>
          </cell>
          <cell r="H1751">
            <v>208</v>
          </cell>
          <cell r="J1751" t="str">
            <v>م</v>
          </cell>
        </row>
        <row r="1752">
          <cell r="A1752">
            <v>526571</v>
          </cell>
          <cell r="B1752" t="str">
            <v>فاطمه باكير</v>
          </cell>
          <cell r="C1752" t="str">
            <v>محمدهاشم</v>
          </cell>
          <cell r="D1752" t="str">
            <v>نورالهدى</v>
          </cell>
          <cell r="E1752" t="str">
            <v>الثانية</v>
          </cell>
        </row>
        <row r="1753">
          <cell r="A1753">
            <v>526572</v>
          </cell>
          <cell r="B1753" t="str">
            <v>فاطمه بعلبكي</v>
          </cell>
          <cell r="C1753" t="str">
            <v>محمد سامر</v>
          </cell>
          <cell r="D1753" t="str">
            <v>عبير</v>
          </cell>
          <cell r="E1753" t="str">
            <v>الثالثة</v>
          </cell>
        </row>
        <row r="1754">
          <cell r="A1754">
            <v>526573</v>
          </cell>
          <cell r="B1754" t="str">
            <v>فاطمه حافظ</v>
          </cell>
          <cell r="C1754" t="str">
            <v>علي</v>
          </cell>
          <cell r="D1754" t="str">
            <v>عبير</v>
          </cell>
          <cell r="E1754" t="str">
            <v>الرابعة حديث</v>
          </cell>
          <cell r="F1754">
            <v>507</v>
          </cell>
          <cell r="G1754">
            <v>306</v>
          </cell>
          <cell r="H1754">
            <v>208</v>
          </cell>
          <cell r="J1754" t="str">
            <v>م</v>
          </cell>
        </row>
        <row r="1755">
          <cell r="A1755">
            <v>526574</v>
          </cell>
          <cell r="B1755" t="str">
            <v>فاطمه مستو</v>
          </cell>
          <cell r="C1755" t="str">
            <v>فرزات</v>
          </cell>
          <cell r="D1755" t="str">
            <v>سميره</v>
          </cell>
          <cell r="E1755" t="str">
            <v>الثانية</v>
          </cell>
        </row>
        <row r="1756">
          <cell r="A1756">
            <v>526576</v>
          </cell>
          <cell r="B1756" t="str">
            <v>فدوى سلامه</v>
          </cell>
          <cell r="C1756" t="str">
            <v>علي</v>
          </cell>
          <cell r="D1756" t="str">
            <v>نظيمه</v>
          </cell>
          <cell r="E1756" t="str">
            <v>الثالثة</v>
          </cell>
        </row>
        <row r="1757">
          <cell r="A1757">
            <v>526580</v>
          </cell>
          <cell r="B1757" t="str">
            <v>قمر سلهب</v>
          </cell>
          <cell r="C1757" t="str">
            <v>محمد</v>
          </cell>
          <cell r="D1757" t="str">
            <v>سوسن</v>
          </cell>
          <cell r="E1757" t="str">
            <v>الثانية</v>
          </cell>
        </row>
        <row r="1758">
          <cell r="A1758">
            <v>526582</v>
          </cell>
          <cell r="B1758" t="str">
            <v>كفا العلي</v>
          </cell>
          <cell r="C1758" t="str">
            <v>فائق</v>
          </cell>
          <cell r="D1758" t="str">
            <v>صبريه</v>
          </cell>
          <cell r="E1758" t="str">
            <v>الثانية</v>
          </cell>
        </row>
        <row r="1759">
          <cell r="A1759">
            <v>526583</v>
          </cell>
          <cell r="B1759" t="str">
            <v>كنانه حلاوة</v>
          </cell>
          <cell r="C1759" t="str">
            <v>سليم</v>
          </cell>
          <cell r="D1759" t="str">
            <v>فاهيمه</v>
          </cell>
          <cell r="E1759" t="str">
            <v>الثالثة حديث</v>
          </cell>
          <cell r="F1759">
            <v>309</v>
          </cell>
          <cell r="G1759">
            <v>406</v>
          </cell>
          <cell r="H1759">
            <v>208</v>
          </cell>
          <cell r="J1759" t="str">
            <v>م</v>
          </cell>
        </row>
        <row r="1760">
          <cell r="A1760">
            <v>526584</v>
          </cell>
          <cell r="B1760" t="str">
            <v>لبابة الحاج حسن</v>
          </cell>
          <cell r="C1760" t="str">
            <v>عدنان</v>
          </cell>
          <cell r="D1760" t="str">
            <v>هالا</v>
          </cell>
          <cell r="E1760" t="str">
            <v>الثالثة</v>
          </cell>
        </row>
        <row r="1761">
          <cell r="A1761">
            <v>526589</v>
          </cell>
          <cell r="B1761" t="str">
            <v>ليليان أبونجم</v>
          </cell>
          <cell r="C1761" t="str">
            <v xml:space="preserve">صلاح </v>
          </cell>
          <cell r="D1761" t="str">
            <v xml:space="preserve">زكيه </v>
          </cell>
          <cell r="E1761" t="str">
            <v>الثانية</v>
          </cell>
        </row>
        <row r="1762">
          <cell r="A1762">
            <v>526592</v>
          </cell>
          <cell r="B1762" t="str">
            <v>لينا الصالح</v>
          </cell>
          <cell r="C1762" t="str">
            <v>محمد</v>
          </cell>
          <cell r="D1762" t="str">
            <v>سعاد</v>
          </cell>
          <cell r="E1762" t="str">
            <v>الثالثة حديث</v>
          </cell>
          <cell r="F1762">
            <v>304</v>
          </cell>
          <cell r="G1762">
            <v>408</v>
          </cell>
          <cell r="H1762">
            <v>208</v>
          </cell>
          <cell r="J1762" t="str">
            <v>م</v>
          </cell>
        </row>
        <row r="1763">
          <cell r="A1763">
            <v>526593</v>
          </cell>
          <cell r="B1763" t="str">
            <v>لينا حسين</v>
          </cell>
          <cell r="C1763" t="str">
            <v>علي</v>
          </cell>
          <cell r="D1763" t="str">
            <v>ملكة</v>
          </cell>
          <cell r="E1763" t="str">
            <v>الثالثة</v>
          </cell>
        </row>
        <row r="1764">
          <cell r="A1764">
            <v>526595</v>
          </cell>
          <cell r="B1764" t="str">
            <v>ماري ليز زخور</v>
          </cell>
          <cell r="C1764" t="str">
            <v>حنا</v>
          </cell>
          <cell r="D1764" t="str">
            <v>فيفيان</v>
          </cell>
          <cell r="E1764" t="str">
            <v>الثانية</v>
          </cell>
        </row>
        <row r="1765">
          <cell r="A1765">
            <v>526596</v>
          </cell>
          <cell r="B1765" t="str">
            <v>ماريا زنوبه</v>
          </cell>
          <cell r="C1765" t="str">
            <v>عمار</v>
          </cell>
          <cell r="D1765" t="str">
            <v>هدى</v>
          </cell>
          <cell r="E1765" t="str">
            <v>الثالثة حديث</v>
          </cell>
          <cell r="F1765">
            <v>409</v>
          </cell>
          <cell r="G1765">
            <v>107</v>
          </cell>
          <cell r="H1765">
            <v>208</v>
          </cell>
          <cell r="J1765" t="str">
            <v>م</v>
          </cell>
        </row>
        <row r="1766">
          <cell r="A1766">
            <v>526599</v>
          </cell>
          <cell r="B1766" t="str">
            <v>محمد بورز</v>
          </cell>
          <cell r="C1766" t="str">
            <v>علي</v>
          </cell>
          <cell r="D1766" t="str">
            <v>نجاح</v>
          </cell>
          <cell r="E1766" t="str">
            <v>الثالثة</v>
          </cell>
        </row>
        <row r="1767">
          <cell r="A1767">
            <v>526600</v>
          </cell>
          <cell r="B1767" t="str">
            <v>مرام صبيح</v>
          </cell>
          <cell r="C1767" t="str">
            <v>محمد</v>
          </cell>
          <cell r="D1767" t="str">
            <v xml:space="preserve">روضة </v>
          </cell>
          <cell r="E1767" t="str">
            <v>الثانية</v>
          </cell>
        </row>
        <row r="1768">
          <cell r="A1768">
            <v>526603</v>
          </cell>
          <cell r="B1768" t="str">
            <v>مرح علي</v>
          </cell>
          <cell r="C1768" t="str">
            <v>نعمان</v>
          </cell>
          <cell r="D1768" t="str">
            <v>نعيمه</v>
          </cell>
          <cell r="E1768" t="str">
            <v>الثالثة</v>
          </cell>
        </row>
        <row r="1769">
          <cell r="A1769">
            <v>526605</v>
          </cell>
          <cell r="B1769" t="str">
            <v>مروه حمشو</v>
          </cell>
          <cell r="C1769" t="str">
            <v>مروان</v>
          </cell>
          <cell r="D1769" t="str">
            <v>هيفاء</v>
          </cell>
          <cell r="E1769" t="str">
            <v>الرابعة حديث</v>
          </cell>
          <cell r="F1769">
            <v>606</v>
          </cell>
          <cell r="G1769">
            <v>607</v>
          </cell>
          <cell r="H1769">
            <v>609</v>
          </cell>
          <cell r="J1769" t="str">
            <v>م</v>
          </cell>
        </row>
        <row r="1770">
          <cell r="A1770">
            <v>526608</v>
          </cell>
          <cell r="B1770" t="str">
            <v>مريانا شاهين</v>
          </cell>
          <cell r="C1770" t="str">
            <v>يوسف</v>
          </cell>
          <cell r="D1770" t="str">
            <v>يسره</v>
          </cell>
          <cell r="E1770" t="str">
            <v>الثالثة</v>
          </cell>
        </row>
        <row r="1771">
          <cell r="A1771">
            <v>526617</v>
          </cell>
          <cell r="B1771" t="str">
            <v>منى البليلي</v>
          </cell>
          <cell r="C1771" t="str">
            <v>محمد</v>
          </cell>
          <cell r="D1771" t="str">
            <v>عائشه</v>
          </cell>
          <cell r="E1771" t="str">
            <v>الثانية</v>
          </cell>
        </row>
        <row r="1772">
          <cell r="A1772">
            <v>526619</v>
          </cell>
          <cell r="B1772" t="str">
            <v>منيرة هنيدي</v>
          </cell>
          <cell r="C1772" t="str">
            <v>خالد</v>
          </cell>
          <cell r="D1772" t="str">
            <v>وفاء</v>
          </cell>
          <cell r="E1772" t="str">
            <v>الثالثة</v>
          </cell>
        </row>
        <row r="1773">
          <cell r="A1773">
            <v>526620</v>
          </cell>
          <cell r="B1773" t="str">
            <v>مها اسماعيل</v>
          </cell>
          <cell r="C1773" t="str">
            <v>عبدالحميد</v>
          </cell>
          <cell r="D1773" t="str">
            <v>ظريفه</v>
          </cell>
          <cell r="E1773" t="str">
            <v>الثانية</v>
          </cell>
        </row>
        <row r="1774">
          <cell r="A1774">
            <v>526621</v>
          </cell>
          <cell r="B1774" t="str">
            <v>مها صالح</v>
          </cell>
          <cell r="C1774" t="str">
            <v>خضر</v>
          </cell>
          <cell r="D1774" t="str">
            <v>وجيهه</v>
          </cell>
          <cell r="E1774" t="str">
            <v>الثانية</v>
          </cell>
        </row>
        <row r="1775">
          <cell r="A1775">
            <v>526623</v>
          </cell>
          <cell r="B1775" t="str">
            <v>مي الطباع</v>
          </cell>
          <cell r="C1775" t="str">
            <v>محمد امجد</v>
          </cell>
          <cell r="D1775" t="str">
            <v>هنادي</v>
          </cell>
          <cell r="E1775" t="str">
            <v>الثانية</v>
          </cell>
        </row>
        <row r="1776">
          <cell r="A1776">
            <v>526625</v>
          </cell>
          <cell r="B1776" t="str">
            <v>مي صهيوني</v>
          </cell>
          <cell r="C1776" t="str">
            <v>محسن</v>
          </cell>
          <cell r="D1776" t="str">
            <v>هدى</v>
          </cell>
          <cell r="E1776" t="str">
            <v>الثالثة</v>
          </cell>
        </row>
        <row r="1777">
          <cell r="A1777">
            <v>526628</v>
          </cell>
          <cell r="B1777" t="str">
            <v xml:space="preserve">ميادة غياض </v>
          </cell>
          <cell r="C1777" t="str">
            <v>ذيب</v>
          </cell>
          <cell r="E1777" t="str">
            <v>الثانية</v>
          </cell>
        </row>
        <row r="1778">
          <cell r="A1778">
            <v>526632</v>
          </cell>
          <cell r="B1778" t="str">
            <v>ميساء عبدالرزاق</v>
          </cell>
          <cell r="C1778" t="str">
            <v>احمد</v>
          </cell>
          <cell r="D1778" t="str">
            <v>زائدة</v>
          </cell>
          <cell r="E1778" t="str">
            <v>الثانية</v>
          </cell>
        </row>
        <row r="1779">
          <cell r="A1779">
            <v>526633</v>
          </cell>
          <cell r="B1779" t="str">
            <v>ميساء عثمان</v>
          </cell>
          <cell r="C1779" t="str">
            <v>حسن</v>
          </cell>
          <cell r="D1779" t="str">
            <v>مسيلا</v>
          </cell>
          <cell r="E1779" t="str">
            <v>الثالثة</v>
          </cell>
        </row>
        <row r="1780">
          <cell r="A1780">
            <v>526636</v>
          </cell>
          <cell r="B1780" t="str">
            <v>ناهد ابراهيم</v>
          </cell>
          <cell r="C1780" t="str">
            <v>داوود</v>
          </cell>
          <cell r="D1780" t="str">
            <v>منى</v>
          </cell>
          <cell r="E1780" t="str">
            <v>الثانية</v>
          </cell>
        </row>
        <row r="1781">
          <cell r="A1781">
            <v>526638</v>
          </cell>
          <cell r="B1781" t="str">
            <v>ناهي وسوف</v>
          </cell>
          <cell r="C1781" t="str">
            <v>يونس</v>
          </cell>
          <cell r="D1781" t="str">
            <v>زاهيه</v>
          </cell>
          <cell r="E1781" t="str">
            <v>الثانية</v>
          </cell>
        </row>
        <row r="1782">
          <cell r="A1782">
            <v>526639</v>
          </cell>
          <cell r="B1782" t="str">
            <v>نبال فندي</v>
          </cell>
          <cell r="C1782" t="str">
            <v>محمد</v>
          </cell>
          <cell r="D1782" t="str">
            <v>لينا</v>
          </cell>
          <cell r="E1782" t="str">
            <v>الثالثة</v>
          </cell>
        </row>
        <row r="1783">
          <cell r="A1783">
            <v>526645</v>
          </cell>
          <cell r="B1783" t="str">
            <v>نسرين الصواف</v>
          </cell>
          <cell r="C1783" t="str">
            <v>محمد شاكر</v>
          </cell>
          <cell r="D1783" t="str">
            <v>صباح</v>
          </cell>
          <cell r="E1783" t="str">
            <v>الثالثة حديث</v>
          </cell>
          <cell r="F1783">
            <v>306</v>
          </cell>
          <cell r="G1783">
            <v>409</v>
          </cell>
          <cell r="H1783">
            <v>205</v>
          </cell>
          <cell r="I1783">
            <v>208</v>
          </cell>
          <cell r="J1783" t="str">
            <v>م</v>
          </cell>
        </row>
        <row r="1784">
          <cell r="A1784">
            <v>526647</v>
          </cell>
          <cell r="B1784" t="str">
            <v>نسرين منزلجي</v>
          </cell>
          <cell r="C1784" t="str">
            <v>منير</v>
          </cell>
          <cell r="D1784" t="str">
            <v>سوسن</v>
          </cell>
          <cell r="E1784" t="str">
            <v>الثانية</v>
          </cell>
        </row>
        <row r="1785">
          <cell r="A1785">
            <v>526649</v>
          </cell>
          <cell r="B1785" t="str">
            <v>نعمه الهايس</v>
          </cell>
          <cell r="C1785" t="str">
            <v>أيوب</v>
          </cell>
          <cell r="D1785" t="str">
            <v>مها</v>
          </cell>
          <cell r="E1785" t="str">
            <v>الثانية</v>
          </cell>
        </row>
        <row r="1786">
          <cell r="A1786">
            <v>526651</v>
          </cell>
          <cell r="B1786" t="str">
            <v>نهى الخطيب</v>
          </cell>
          <cell r="C1786" t="str">
            <v>عصام</v>
          </cell>
          <cell r="D1786" t="str">
            <v>ليندا</v>
          </cell>
          <cell r="E1786" t="str">
            <v>الثالثة</v>
          </cell>
        </row>
        <row r="1787">
          <cell r="A1787">
            <v>526653</v>
          </cell>
          <cell r="B1787" t="str">
            <v>نوار شيخ أحمد</v>
          </cell>
          <cell r="C1787" t="str">
            <v>محمود</v>
          </cell>
          <cell r="D1787" t="str">
            <v>منى</v>
          </cell>
          <cell r="E1787" t="str">
            <v>الثانية</v>
          </cell>
        </row>
        <row r="1788">
          <cell r="A1788">
            <v>526654</v>
          </cell>
          <cell r="B1788" t="str">
            <v>نور الخليل</v>
          </cell>
          <cell r="C1788" t="str">
            <v>محمد حسان</v>
          </cell>
          <cell r="D1788" t="str">
            <v>عطاف</v>
          </cell>
          <cell r="E1788" t="str">
            <v>الثالثة حديث</v>
          </cell>
          <cell r="F1788">
            <v>406</v>
          </cell>
          <cell r="G1788">
            <v>104</v>
          </cell>
          <cell r="H1788">
            <v>204</v>
          </cell>
          <cell r="I1788">
            <v>208</v>
          </cell>
          <cell r="J1788" t="str">
            <v>م</v>
          </cell>
        </row>
        <row r="1789">
          <cell r="A1789">
            <v>526658</v>
          </cell>
          <cell r="B1789" t="str">
            <v>نور باكير</v>
          </cell>
          <cell r="C1789" t="str">
            <v>مازن</v>
          </cell>
          <cell r="D1789" t="str">
            <v>مها</v>
          </cell>
          <cell r="E1789" t="str">
            <v>الثانية</v>
          </cell>
        </row>
        <row r="1790">
          <cell r="A1790">
            <v>526662</v>
          </cell>
          <cell r="B1790" t="str">
            <v>نور شعبان</v>
          </cell>
          <cell r="C1790" t="str">
            <v>صالح</v>
          </cell>
          <cell r="D1790" t="str">
            <v>ابتسام</v>
          </cell>
          <cell r="E1790" t="str">
            <v>الثالثة حديث</v>
          </cell>
          <cell r="F1790">
            <v>406</v>
          </cell>
          <cell r="G1790">
            <v>204</v>
          </cell>
          <cell r="H1790">
            <v>208</v>
          </cell>
          <cell r="J1790" t="str">
            <v>م</v>
          </cell>
        </row>
        <row r="1791">
          <cell r="A1791">
            <v>526669</v>
          </cell>
          <cell r="B1791" t="str">
            <v>نورا سكريه</v>
          </cell>
          <cell r="C1791" t="str">
            <v>عيسى</v>
          </cell>
          <cell r="D1791" t="str">
            <v>زكيه</v>
          </cell>
          <cell r="E1791" t="str">
            <v>الثالثة حديث</v>
          </cell>
          <cell r="F1791">
            <v>304</v>
          </cell>
          <cell r="G1791">
            <v>406</v>
          </cell>
          <cell r="H1791">
            <v>204</v>
          </cell>
          <cell r="I1791">
            <v>208</v>
          </cell>
          <cell r="J1791" t="str">
            <v>م</v>
          </cell>
        </row>
        <row r="1792">
          <cell r="A1792">
            <v>526670</v>
          </cell>
          <cell r="B1792" t="str">
            <v>نورا كيروان</v>
          </cell>
          <cell r="C1792" t="str">
            <v>مروان</v>
          </cell>
          <cell r="D1792" t="str">
            <v>عبير</v>
          </cell>
          <cell r="E1792" t="str">
            <v>الثالثة حديث</v>
          </cell>
          <cell r="F1792">
            <v>408</v>
          </cell>
          <cell r="G1792">
            <v>208</v>
          </cell>
          <cell r="J1792" t="str">
            <v>م</v>
          </cell>
        </row>
        <row r="1793">
          <cell r="A1793">
            <v>526672</v>
          </cell>
          <cell r="B1793" t="str">
            <v>نوره هلال</v>
          </cell>
          <cell r="C1793" t="str">
            <v>عبدالعزيز</v>
          </cell>
          <cell r="D1793" t="str">
            <v>هناء</v>
          </cell>
          <cell r="E1793" t="str">
            <v>الثانية</v>
          </cell>
        </row>
        <row r="1794">
          <cell r="A1794">
            <v>526673</v>
          </cell>
          <cell r="B1794" t="str">
            <v>نيرمين بدرة</v>
          </cell>
          <cell r="C1794" t="str">
            <v>سلمان</v>
          </cell>
          <cell r="E1794" t="str">
            <v>الثانية</v>
          </cell>
        </row>
        <row r="1795">
          <cell r="A1795">
            <v>526677</v>
          </cell>
          <cell r="B1795" t="str">
            <v>هاديه العصمان</v>
          </cell>
          <cell r="C1795" t="str">
            <v>علي</v>
          </cell>
          <cell r="D1795" t="str">
            <v>صباح</v>
          </cell>
          <cell r="E1795" t="str">
            <v>الثالثة حديث</v>
          </cell>
          <cell r="F1795">
            <v>304</v>
          </cell>
          <cell r="G1795">
            <v>306</v>
          </cell>
          <cell r="H1795">
            <v>408</v>
          </cell>
          <cell r="I1795">
            <v>208</v>
          </cell>
          <cell r="J1795" t="str">
            <v>م</v>
          </cell>
        </row>
        <row r="1796">
          <cell r="A1796">
            <v>526680</v>
          </cell>
          <cell r="B1796" t="str">
            <v>هبه التوت</v>
          </cell>
          <cell r="C1796" t="str">
            <v>خالد</v>
          </cell>
          <cell r="D1796" t="str">
            <v>منا</v>
          </cell>
          <cell r="E1796" t="str">
            <v>الثانية</v>
          </cell>
        </row>
        <row r="1797">
          <cell r="A1797">
            <v>526684</v>
          </cell>
          <cell r="B1797" t="str">
            <v>هدى صادق</v>
          </cell>
          <cell r="C1797" t="str">
            <v>فيصل</v>
          </cell>
          <cell r="D1797" t="str">
            <v>أمل</v>
          </cell>
          <cell r="E1797" t="str">
            <v>الثالثة</v>
          </cell>
        </row>
        <row r="1798">
          <cell r="A1798">
            <v>526688</v>
          </cell>
          <cell r="B1798" t="str">
            <v>هديل العفنان</v>
          </cell>
          <cell r="C1798" t="str">
            <v>فيصل</v>
          </cell>
          <cell r="D1798" t="str">
            <v>ثريا</v>
          </cell>
          <cell r="E1798" t="str">
            <v>الثالثة</v>
          </cell>
        </row>
        <row r="1799">
          <cell r="A1799">
            <v>526696</v>
          </cell>
          <cell r="B1799" t="str">
            <v>هنادي صابر</v>
          </cell>
          <cell r="C1799" t="str">
            <v>ياسين</v>
          </cell>
          <cell r="E1799" t="str">
            <v>الثانية</v>
          </cell>
        </row>
        <row r="1800">
          <cell r="A1800">
            <v>526697</v>
          </cell>
          <cell r="B1800" t="str">
            <v>هيا حسين</v>
          </cell>
          <cell r="C1800" t="str">
            <v>غسان</v>
          </cell>
          <cell r="D1800" t="str">
            <v>تماضر</v>
          </cell>
          <cell r="E1800" t="str">
            <v>الثالثة</v>
          </cell>
        </row>
        <row r="1801">
          <cell r="A1801">
            <v>526699</v>
          </cell>
          <cell r="B1801" t="str">
            <v>وداد ضاهر</v>
          </cell>
          <cell r="C1801" t="str">
            <v>محمد</v>
          </cell>
          <cell r="D1801" t="str">
            <v>منيره</v>
          </cell>
          <cell r="E1801" t="str">
            <v>الثانية</v>
          </cell>
        </row>
        <row r="1802">
          <cell r="A1802">
            <v>526704</v>
          </cell>
          <cell r="B1802" t="str">
            <v>وعد المخللاتي النبكي</v>
          </cell>
          <cell r="C1802" t="str">
            <v>محمد علمر</v>
          </cell>
          <cell r="D1802" t="str">
            <v>نارمان</v>
          </cell>
          <cell r="E1802" t="str">
            <v>الرابعة حديث</v>
          </cell>
          <cell r="F1802">
            <v>409</v>
          </cell>
          <cell r="J1802" t="str">
            <v>م</v>
          </cell>
        </row>
        <row r="1803">
          <cell r="A1803">
            <v>526707</v>
          </cell>
          <cell r="B1803" t="str">
            <v>وفاء سلطان</v>
          </cell>
          <cell r="C1803" t="str">
            <v>احمد</v>
          </cell>
          <cell r="D1803" t="str">
            <v>ظهيره</v>
          </cell>
          <cell r="E1803" t="str">
            <v>الثالثة</v>
          </cell>
        </row>
        <row r="1804">
          <cell r="A1804">
            <v>526709</v>
          </cell>
          <cell r="B1804" t="str">
            <v>ولاء القاسم</v>
          </cell>
          <cell r="C1804" t="str">
            <v>عبد المنعم</v>
          </cell>
          <cell r="D1804" t="str">
            <v>رنده</v>
          </cell>
          <cell r="E1804" t="str">
            <v>الرابعة حديث</v>
          </cell>
          <cell r="F1804">
            <v>507</v>
          </cell>
          <cell r="G1804">
            <v>509</v>
          </cell>
          <cell r="H1804">
            <v>408</v>
          </cell>
          <cell r="I1804">
            <v>208</v>
          </cell>
          <cell r="J1804" t="str">
            <v>م</v>
          </cell>
        </row>
        <row r="1805">
          <cell r="A1805">
            <v>526711</v>
          </cell>
          <cell r="B1805" t="str">
            <v>ولاء عباس</v>
          </cell>
          <cell r="C1805" t="str">
            <v>موسى</v>
          </cell>
          <cell r="D1805" t="str">
            <v>فاطمه</v>
          </cell>
          <cell r="E1805" t="str">
            <v>الثالثة حديث</v>
          </cell>
          <cell r="F1805">
            <v>405</v>
          </cell>
          <cell r="G1805">
            <v>208</v>
          </cell>
          <cell r="J1805" t="str">
            <v>م</v>
          </cell>
        </row>
        <row r="1806">
          <cell r="A1806">
            <v>526713</v>
          </cell>
          <cell r="B1806" t="str">
            <v>ولاء لبابيدي</v>
          </cell>
          <cell r="C1806" t="str">
            <v>محمدرضوان</v>
          </cell>
          <cell r="D1806" t="str">
            <v>جميلة</v>
          </cell>
          <cell r="E1806" t="str">
            <v>الثالثة حديث</v>
          </cell>
          <cell r="F1806">
            <v>406</v>
          </cell>
          <cell r="G1806">
            <v>409</v>
          </cell>
          <cell r="H1806">
            <v>204</v>
          </cell>
          <cell r="I1806">
            <v>208</v>
          </cell>
          <cell r="J1806" t="str">
            <v>م</v>
          </cell>
        </row>
        <row r="1807">
          <cell r="A1807">
            <v>526716</v>
          </cell>
          <cell r="B1807" t="str">
            <v>ياسمين الحسين</v>
          </cell>
          <cell r="C1807" t="str">
            <v>حمود</v>
          </cell>
          <cell r="D1807" t="str">
            <v>حسونه</v>
          </cell>
          <cell r="E1807" t="str">
            <v>الرابعة حديث</v>
          </cell>
          <cell r="J1807" t="str">
            <v>نا</v>
          </cell>
        </row>
        <row r="1808">
          <cell r="A1808">
            <v>526718</v>
          </cell>
          <cell r="B1808" t="str">
            <v>ياسمين الشيخ</v>
          </cell>
          <cell r="C1808" t="str">
            <v>حسين</v>
          </cell>
          <cell r="D1808" t="str">
            <v>فاطمه</v>
          </cell>
          <cell r="E1808" t="str">
            <v>الثالثة حديث</v>
          </cell>
          <cell r="F1808">
            <v>309</v>
          </cell>
          <cell r="G1808">
            <v>409</v>
          </cell>
          <cell r="H1808">
            <v>208</v>
          </cell>
          <cell r="J1808" t="str">
            <v>م</v>
          </cell>
        </row>
        <row r="1809">
          <cell r="A1809">
            <v>526719</v>
          </cell>
          <cell r="B1809" t="str">
            <v>ياسمين شحاده</v>
          </cell>
          <cell r="C1809" t="str">
            <v>أحمد</v>
          </cell>
          <cell r="D1809" t="str">
            <v>عليا</v>
          </cell>
          <cell r="E1809" t="str">
            <v>الثانية</v>
          </cell>
        </row>
        <row r="1810">
          <cell r="A1810">
            <v>526721</v>
          </cell>
          <cell r="B1810" t="str">
            <v>يانا البودي</v>
          </cell>
          <cell r="C1810" t="str">
            <v>محمود</v>
          </cell>
          <cell r="D1810" t="str">
            <v>نوال</v>
          </cell>
          <cell r="E1810" t="str">
            <v>الثانية</v>
          </cell>
        </row>
        <row r="1811">
          <cell r="A1811">
            <v>526724</v>
          </cell>
          <cell r="B1811" t="str">
            <v>يمام منصور</v>
          </cell>
          <cell r="C1811" t="str">
            <v>حسين</v>
          </cell>
          <cell r="E1811" t="str">
            <v>الثانية</v>
          </cell>
        </row>
        <row r="1812">
          <cell r="A1812">
            <v>526725</v>
          </cell>
          <cell r="B1812" t="str">
            <v>بلسم سعود</v>
          </cell>
          <cell r="C1812" t="str">
            <v>عارف</v>
          </cell>
          <cell r="D1812" t="str">
            <v>نجاة</v>
          </cell>
          <cell r="E1812" t="str">
            <v>الرابعة حديث</v>
          </cell>
          <cell r="F1812">
            <v>507</v>
          </cell>
          <cell r="G1812">
            <v>606</v>
          </cell>
          <cell r="H1812">
            <v>609</v>
          </cell>
          <cell r="I1812">
            <v>208</v>
          </cell>
          <cell r="J1812" t="str">
            <v>م</v>
          </cell>
        </row>
        <row r="1813">
          <cell r="A1813">
            <v>526727</v>
          </cell>
          <cell r="B1813" t="str">
            <v>حنين زكريا</v>
          </cell>
          <cell r="C1813" t="str">
            <v>كنعان</v>
          </cell>
          <cell r="D1813" t="str">
            <v>سلطانة</v>
          </cell>
          <cell r="E1813" t="str">
            <v>الثالثة</v>
          </cell>
        </row>
        <row r="1814">
          <cell r="A1814">
            <v>526730</v>
          </cell>
          <cell r="B1814" t="str">
            <v>رشا صقور</v>
          </cell>
          <cell r="C1814" t="str">
            <v>ابراهيم</v>
          </cell>
          <cell r="D1814" t="str">
            <v>مفيدة</v>
          </cell>
          <cell r="E1814" t="str">
            <v>الثانية</v>
          </cell>
          <cell r="J1814" t="str">
            <v>مستنفذفصل ثاني 2023-2024</v>
          </cell>
        </row>
        <row r="1815">
          <cell r="A1815">
            <v>526732</v>
          </cell>
          <cell r="B1815" t="str">
            <v>رهف المعيوف</v>
          </cell>
          <cell r="C1815" t="str">
            <v>رسلان</v>
          </cell>
          <cell r="D1815" t="str">
            <v>ايمان</v>
          </cell>
          <cell r="E1815" t="str">
            <v>الثانية</v>
          </cell>
          <cell r="J1815" t="str">
            <v>مستنفذ</v>
          </cell>
        </row>
        <row r="1816">
          <cell r="A1816">
            <v>526736</v>
          </cell>
          <cell r="B1816" t="str">
            <v>لما خلوف</v>
          </cell>
          <cell r="C1816" t="str">
            <v>مصطفى</v>
          </cell>
          <cell r="D1816" t="str">
            <v>سلمى</v>
          </cell>
          <cell r="E1816" t="str">
            <v>الثانية</v>
          </cell>
        </row>
        <row r="1817">
          <cell r="A1817">
            <v>526737</v>
          </cell>
          <cell r="B1817" t="str">
            <v>ماريا العوابدة</v>
          </cell>
          <cell r="C1817" t="str">
            <v>جول</v>
          </cell>
          <cell r="D1817" t="str">
            <v>فادية</v>
          </cell>
          <cell r="E1817" t="str">
            <v>الثالثة حديث</v>
          </cell>
          <cell r="F1817">
            <v>309</v>
          </cell>
          <cell r="G1817">
            <v>406</v>
          </cell>
          <cell r="H1817">
            <v>409</v>
          </cell>
          <cell r="I1817">
            <v>208</v>
          </cell>
          <cell r="J1817" t="str">
            <v>مستنفذ    م</v>
          </cell>
        </row>
        <row r="1818">
          <cell r="A1818">
            <v>526738</v>
          </cell>
          <cell r="B1818" t="str">
            <v>مروى الحمصي</v>
          </cell>
          <cell r="C1818" t="str">
            <v>محمد عبد القادر</v>
          </cell>
          <cell r="D1818" t="str">
            <v>ماجدة</v>
          </cell>
          <cell r="E1818" t="str">
            <v>الثالثة</v>
          </cell>
        </row>
        <row r="1819">
          <cell r="A1819">
            <v>526739</v>
          </cell>
          <cell r="B1819" t="str">
            <v>نادية الحموي</v>
          </cell>
          <cell r="C1819" t="str">
            <v>محمد خير</v>
          </cell>
          <cell r="D1819" t="str">
            <v>قمر</v>
          </cell>
          <cell r="E1819" t="str">
            <v>الثالثة</v>
          </cell>
        </row>
        <row r="1820">
          <cell r="A1820">
            <v>526740</v>
          </cell>
          <cell r="B1820" t="str">
            <v>نضال الحاج علي</v>
          </cell>
          <cell r="C1820" t="str">
            <v>فؤاد</v>
          </cell>
          <cell r="D1820" t="str">
            <v>فاطمة</v>
          </cell>
          <cell r="E1820" t="str">
            <v>الرابعة حديث</v>
          </cell>
          <cell r="F1820">
            <v>507</v>
          </cell>
          <cell r="G1820">
            <v>509</v>
          </cell>
          <cell r="J1820" t="str">
            <v>م</v>
          </cell>
        </row>
        <row r="1821">
          <cell r="A1821">
            <v>526741</v>
          </cell>
          <cell r="B1821" t="str">
            <v>ولاء زيدان</v>
          </cell>
          <cell r="C1821" t="str">
            <v>يوسف</v>
          </cell>
          <cell r="D1821" t="str">
            <v>اديبة</v>
          </cell>
          <cell r="E1821" t="str">
            <v>الثالثة</v>
          </cell>
        </row>
        <row r="1822">
          <cell r="A1822">
            <v>526749</v>
          </cell>
          <cell r="B1822" t="str">
            <v>ساره قرعوني</v>
          </cell>
          <cell r="C1822" t="str">
            <v>مالك</v>
          </cell>
          <cell r="D1822" t="str">
            <v>جمانه</v>
          </cell>
          <cell r="E1822" t="str">
            <v>الثالثة</v>
          </cell>
        </row>
        <row r="1823">
          <cell r="A1823">
            <v>526760</v>
          </cell>
          <cell r="B1823" t="str">
            <v>ابتسام المحمدالحسين</v>
          </cell>
          <cell r="C1823" t="str">
            <v>طليع</v>
          </cell>
          <cell r="D1823" t="str">
            <v>ساره</v>
          </cell>
          <cell r="E1823" t="str">
            <v>الثالثة حديث</v>
          </cell>
          <cell r="F1823">
            <v>406</v>
          </cell>
          <cell r="G1823">
            <v>409</v>
          </cell>
          <cell r="H1823">
            <v>206</v>
          </cell>
          <cell r="I1823">
            <v>208</v>
          </cell>
          <cell r="J1823" t="str">
            <v>م</v>
          </cell>
        </row>
        <row r="1824">
          <cell r="A1824">
            <v>526766</v>
          </cell>
          <cell r="B1824" t="str">
            <v>اسراء الشيخ علي</v>
          </cell>
          <cell r="C1824" t="str">
            <v>بلال</v>
          </cell>
          <cell r="D1824" t="str">
            <v>سمر</v>
          </cell>
          <cell r="E1824" t="str">
            <v>الرابعة حديث</v>
          </cell>
          <cell r="F1824">
            <v>604</v>
          </cell>
          <cell r="G1824">
            <v>306</v>
          </cell>
          <cell r="H1824">
            <v>406</v>
          </cell>
          <cell r="J1824" t="str">
            <v>م</v>
          </cell>
        </row>
        <row r="1825">
          <cell r="A1825">
            <v>526767</v>
          </cell>
          <cell r="B1825" t="str">
            <v>اسلام شباره</v>
          </cell>
          <cell r="C1825" t="str">
            <v>عبدالرحمن</v>
          </cell>
          <cell r="D1825" t="str">
            <v>فايزه</v>
          </cell>
          <cell r="E1825" t="str">
            <v>الثانية</v>
          </cell>
        </row>
        <row r="1826">
          <cell r="A1826">
            <v>526771</v>
          </cell>
          <cell r="B1826" t="str">
            <v>اصالة الغانم</v>
          </cell>
          <cell r="C1826" t="str">
            <v>نايف</v>
          </cell>
          <cell r="D1826" t="str">
            <v>ابتهاج</v>
          </cell>
          <cell r="E1826" t="str">
            <v>الثالثة حديث</v>
          </cell>
          <cell r="F1826">
            <v>406</v>
          </cell>
          <cell r="G1826">
            <v>408</v>
          </cell>
          <cell r="H1826">
            <v>409</v>
          </cell>
          <cell r="J1826" t="str">
            <v>م</v>
          </cell>
        </row>
        <row r="1827">
          <cell r="A1827">
            <v>526774</v>
          </cell>
          <cell r="B1827" t="str">
            <v>الاء المصري</v>
          </cell>
          <cell r="C1827" t="str">
            <v>وليد</v>
          </cell>
          <cell r="D1827" t="str">
            <v>وصال</v>
          </cell>
          <cell r="E1827" t="str">
            <v>الثانية</v>
          </cell>
        </row>
        <row r="1828">
          <cell r="A1828">
            <v>526775</v>
          </cell>
          <cell r="B1828" t="str">
            <v>الاء أسعد</v>
          </cell>
          <cell r="C1828" t="str">
            <v>يوسف</v>
          </cell>
          <cell r="D1828" t="str">
            <v>سميا</v>
          </cell>
          <cell r="E1828" t="str">
            <v>الثانية</v>
          </cell>
        </row>
        <row r="1829">
          <cell r="A1829">
            <v>526779</v>
          </cell>
          <cell r="B1829" t="str">
            <v xml:space="preserve">اماني شنور </v>
          </cell>
          <cell r="C1829" t="str">
            <v>محمد مروان</v>
          </cell>
          <cell r="D1829" t="str">
            <v>نهيدة</v>
          </cell>
          <cell r="E1829" t="str">
            <v>الثالثة</v>
          </cell>
        </row>
        <row r="1830">
          <cell r="A1830">
            <v>526782</v>
          </cell>
          <cell r="B1830" t="str">
            <v>اميره ابراهيم</v>
          </cell>
          <cell r="C1830" t="str">
            <v>حسن</v>
          </cell>
          <cell r="D1830" t="str">
            <v>طليعه</v>
          </cell>
          <cell r="E1830" t="str">
            <v>الثانية</v>
          </cell>
        </row>
        <row r="1831">
          <cell r="A1831">
            <v>526784</v>
          </cell>
          <cell r="B1831" t="str">
            <v>اناس قطاع النعل</v>
          </cell>
          <cell r="C1831" t="str">
            <v>محمدرشاد</v>
          </cell>
          <cell r="D1831" t="str">
            <v>وفاء</v>
          </cell>
          <cell r="E1831" t="str">
            <v>الثالثة</v>
          </cell>
        </row>
        <row r="1832">
          <cell r="A1832">
            <v>526787</v>
          </cell>
          <cell r="B1832" t="str">
            <v>ايمان الملاح</v>
          </cell>
          <cell r="C1832" t="str">
            <v>بسام</v>
          </cell>
          <cell r="D1832" t="str">
            <v>هدى</v>
          </cell>
          <cell r="E1832" t="str">
            <v>الثالثة</v>
          </cell>
        </row>
        <row r="1833">
          <cell r="A1833">
            <v>526788</v>
          </cell>
          <cell r="B1833" t="str">
            <v>ايمان كرنبه</v>
          </cell>
          <cell r="C1833" t="str">
            <v>طاهر</v>
          </cell>
          <cell r="D1833" t="str">
            <v>انعام</v>
          </cell>
          <cell r="E1833" t="str">
            <v>الثانية</v>
          </cell>
        </row>
        <row r="1834">
          <cell r="A1834">
            <v>526789</v>
          </cell>
          <cell r="B1834" t="str">
            <v>ايمان و يحا</v>
          </cell>
          <cell r="C1834" t="str">
            <v>يوسف</v>
          </cell>
          <cell r="D1834" t="str">
            <v>خولا</v>
          </cell>
          <cell r="E1834" t="str">
            <v>الثالثة حديث</v>
          </cell>
          <cell r="F1834">
            <v>208</v>
          </cell>
          <cell r="J1834" t="str">
            <v>م</v>
          </cell>
        </row>
        <row r="1835">
          <cell r="A1835">
            <v>526790</v>
          </cell>
          <cell r="B1835" t="str">
            <v>ايناس حسين</v>
          </cell>
          <cell r="C1835" t="str">
            <v>حسين</v>
          </cell>
          <cell r="D1835" t="str">
            <v>فهمية</v>
          </cell>
          <cell r="E1835" t="str">
            <v>الثانية</v>
          </cell>
        </row>
        <row r="1836">
          <cell r="A1836">
            <v>526792</v>
          </cell>
          <cell r="B1836" t="str">
            <v>ايه اسعد</v>
          </cell>
          <cell r="C1836" t="str">
            <v>ماجد</v>
          </cell>
          <cell r="D1836" t="str">
            <v>نوال</v>
          </cell>
          <cell r="E1836" t="str">
            <v>الثانية</v>
          </cell>
        </row>
        <row r="1837">
          <cell r="A1837">
            <v>526793</v>
          </cell>
          <cell r="B1837" t="str">
            <v>آلاء الجهماني</v>
          </cell>
          <cell r="C1837" t="str">
            <v>قاسم</v>
          </cell>
          <cell r="D1837" t="str">
            <v>وزيرة</v>
          </cell>
          <cell r="E1837" t="str">
            <v>الثالثة</v>
          </cell>
        </row>
        <row r="1838">
          <cell r="A1838">
            <v>526794</v>
          </cell>
          <cell r="B1838" t="str">
            <v>آلاء الحمصي</v>
          </cell>
          <cell r="C1838" t="str">
            <v>فهد</v>
          </cell>
          <cell r="D1838" t="str">
            <v>مرفت</v>
          </cell>
          <cell r="E1838" t="str">
            <v>الثانية</v>
          </cell>
        </row>
        <row r="1839">
          <cell r="A1839">
            <v>526795</v>
          </cell>
          <cell r="B1839" t="str">
            <v>آلاء الخالد</v>
          </cell>
          <cell r="C1839" t="str">
            <v>أحمد</v>
          </cell>
          <cell r="D1839" t="str">
            <v>كامله</v>
          </cell>
          <cell r="E1839" t="str">
            <v>الثانية</v>
          </cell>
        </row>
        <row r="1840">
          <cell r="A1840">
            <v>526797</v>
          </cell>
          <cell r="B1840" t="str">
            <v>آيات ابو الليل</v>
          </cell>
          <cell r="C1840" t="str">
            <v>ماجد</v>
          </cell>
          <cell r="D1840" t="str">
            <v>هيام</v>
          </cell>
          <cell r="E1840" t="str">
            <v>الثانية</v>
          </cell>
        </row>
        <row r="1841">
          <cell r="A1841">
            <v>526800</v>
          </cell>
          <cell r="B1841" t="str">
            <v>آيه نوح</v>
          </cell>
          <cell r="C1841" t="str">
            <v>علي</v>
          </cell>
          <cell r="D1841" t="str">
            <v>سوسن</v>
          </cell>
          <cell r="E1841" t="str">
            <v>الثالثة حديث</v>
          </cell>
          <cell r="F1841">
            <v>409</v>
          </cell>
          <cell r="G1841">
            <v>204</v>
          </cell>
          <cell r="H1841">
            <v>205</v>
          </cell>
          <cell r="I1841">
            <v>208</v>
          </cell>
          <cell r="J1841" t="str">
            <v>م</v>
          </cell>
        </row>
        <row r="1842">
          <cell r="A1842">
            <v>526801</v>
          </cell>
          <cell r="B1842" t="str">
            <v>أحلام اله رشي</v>
          </cell>
          <cell r="C1842" t="str">
            <v>علي</v>
          </cell>
          <cell r="D1842" t="str">
            <v>منى دقوري</v>
          </cell>
          <cell r="E1842" t="str">
            <v>الثانية</v>
          </cell>
        </row>
        <row r="1843">
          <cell r="A1843">
            <v>526803</v>
          </cell>
          <cell r="B1843" t="str">
            <v>أزهار سلوم</v>
          </cell>
          <cell r="C1843" t="str">
            <v>رفيق</v>
          </cell>
          <cell r="D1843" t="str">
            <v>وفاء</v>
          </cell>
          <cell r="E1843" t="str">
            <v>الثانية</v>
          </cell>
        </row>
        <row r="1844">
          <cell r="A1844">
            <v>526804</v>
          </cell>
          <cell r="B1844" t="str">
            <v>أسماء المنجد</v>
          </cell>
          <cell r="C1844" t="str">
            <v>أحمد</v>
          </cell>
          <cell r="D1844" t="str">
            <v>عبلة</v>
          </cell>
          <cell r="E1844" t="str">
            <v>الثالثة</v>
          </cell>
        </row>
        <row r="1845">
          <cell r="A1845">
            <v>526805</v>
          </cell>
          <cell r="B1845" t="str">
            <v>اسماء دعدوش</v>
          </cell>
          <cell r="C1845" t="str">
            <v xml:space="preserve">ايمن </v>
          </cell>
          <cell r="D1845" t="str">
            <v>هدى</v>
          </cell>
          <cell r="E1845" t="str">
            <v>الثانية</v>
          </cell>
        </row>
        <row r="1846">
          <cell r="A1846">
            <v>526806</v>
          </cell>
          <cell r="B1846" t="str">
            <v>أماني المدني</v>
          </cell>
          <cell r="C1846" t="str">
            <v>مروان</v>
          </cell>
          <cell r="D1846" t="str">
            <v>رئيفه</v>
          </cell>
          <cell r="E1846" t="str">
            <v>الثالثة</v>
          </cell>
        </row>
        <row r="1847">
          <cell r="A1847">
            <v>526808</v>
          </cell>
          <cell r="B1847" t="str">
            <v>أميره اسماعيل</v>
          </cell>
          <cell r="C1847" t="str">
            <v>سمير</v>
          </cell>
          <cell r="D1847" t="str">
            <v>غنا</v>
          </cell>
          <cell r="E1847" t="str">
            <v>الثانية</v>
          </cell>
        </row>
        <row r="1848">
          <cell r="A1848">
            <v>526811</v>
          </cell>
          <cell r="B1848" t="str">
            <v>إيمان احمدعلى</v>
          </cell>
          <cell r="C1848" t="str">
            <v>إبراهيم</v>
          </cell>
          <cell r="D1848" t="str">
            <v>أمينه</v>
          </cell>
          <cell r="E1848" t="str">
            <v>الثانية</v>
          </cell>
        </row>
        <row r="1849">
          <cell r="A1849">
            <v>526816</v>
          </cell>
          <cell r="B1849" t="str">
            <v>بتول خطيب</v>
          </cell>
          <cell r="C1849" t="str">
            <v>محمود</v>
          </cell>
          <cell r="D1849" t="str">
            <v>أميرة</v>
          </cell>
          <cell r="E1849" t="str">
            <v>الثانية</v>
          </cell>
        </row>
        <row r="1850">
          <cell r="A1850">
            <v>526818</v>
          </cell>
          <cell r="B1850" t="str">
            <v>بثينة الحسين</v>
          </cell>
          <cell r="C1850" t="str">
            <v>عيد</v>
          </cell>
          <cell r="D1850" t="str">
            <v>علية</v>
          </cell>
          <cell r="E1850" t="str">
            <v>الثانية</v>
          </cell>
        </row>
        <row r="1851">
          <cell r="A1851">
            <v>526823</v>
          </cell>
          <cell r="B1851" t="str">
            <v>بشرى الحاج حسين</v>
          </cell>
          <cell r="C1851" t="str">
            <v>محمد</v>
          </cell>
          <cell r="D1851" t="str">
            <v>نوال</v>
          </cell>
          <cell r="E1851" t="str">
            <v>الثانية</v>
          </cell>
        </row>
        <row r="1852">
          <cell r="A1852">
            <v>526834</v>
          </cell>
          <cell r="B1852" t="str">
            <v>ثناء جديد</v>
          </cell>
          <cell r="C1852" t="str">
            <v>زريف</v>
          </cell>
          <cell r="D1852" t="str">
            <v>نهيده</v>
          </cell>
          <cell r="E1852" t="str">
            <v>الثالثة</v>
          </cell>
        </row>
        <row r="1853">
          <cell r="A1853">
            <v>526836</v>
          </cell>
          <cell r="B1853" t="str">
            <v>جانيت الجلاد</v>
          </cell>
          <cell r="C1853" t="str">
            <v>حسين</v>
          </cell>
          <cell r="D1853" t="str">
            <v>جورية</v>
          </cell>
          <cell r="E1853" t="str">
            <v>الثالثة حديث</v>
          </cell>
          <cell r="F1853">
            <v>208</v>
          </cell>
          <cell r="J1853" t="str">
            <v>م</v>
          </cell>
        </row>
        <row r="1854">
          <cell r="A1854">
            <v>526837</v>
          </cell>
          <cell r="B1854" t="str">
            <v>جمانه طليعه</v>
          </cell>
          <cell r="C1854" t="str">
            <v>سليمان</v>
          </cell>
          <cell r="D1854" t="str">
            <v>شيخه</v>
          </cell>
          <cell r="E1854" t="str">
            <v>الثانية</v>
          </cell>
        </row>
        <row r="1855">
          <cell r="A1855">
            <v>526839</v>
          </cell>
          <cell r="B1855" t="str">
            <v>جهينه غيبة</v>
          </cell>
          <cell r="C1855" t="str">
            <v>يوسف</v>
          </cell>
          <cell r="D1855" t="str">
            <v>فيزه</v>
          </cell>
          <cell r="E1855" t="str">
            <v>الثانية</v>
          </cell>
        </row>
        <row r="1856">
          <cell r="A1856">
            <v>526840</v>
          </cell>
          <cell r="B1856" t="str">
            <v>جودي سكروج</v>
          </cell>
          <cell r="C1856" t="str">
            <v>جورج</v>
          </cell>
          <cell r="D1856" t="str">
            <v>نجود</v>
          </cell>
          <cell r="E1856" t="str">
            <v>الثالثة</v>
          </cell>
        </row>
        <row r="1857">
          <cell r="A1857">
            <v>526841</v>
          </cell>
          <cell r="B1857" t="str">
            <v>جين عبد العزيز</v>
          </cell>
          <cell r="C1857" t="str">
            <v>ابو زيد</v>
          </cell>
          <cell r="D1857" t="str">
            <v>كلشاه</v>
          </cell>
          <cell r="E1857" t="str">
            <v>الثالثة</v>
          </cell>
        </row>
        <row r="1858">
          <cell r="A1858">
            <v>526843</v>
          </cell>
          <cell r="B1858" t="str">
            <v>حلا محمد</v>
          </cell>
          <cell r="C1858" t="str">
            <v>مدين</v>
          </cell>
          <cell r="D1858" t="str">
            <v>ميادة</v>
          </cell>
          <cell r="E1858" t="str">
            <v>الثانية</v>
          </cell>
        </row>
        <row r="1859">
          <cell r="A1859">
            <v>526844</v>
          </cell>
          <cell r="B1859" t="str">
            <v>حلا وردي</v>
          </cell>
          <cell r="C1859" t="str">
            <v>سامي</v>
          </cell>
          <cell r="D1859" t="str">
            <v>يسيره</v>
          </cell>
          <cell r="E1859" t="str">
            <v>الثانية</v>
          </cell>
        </row>
        <row r="1860">
          <cell r="A1860">
            <v>526845</v>
          </cell>
          <cell r="B1860" t="str">
            <v>حنين حسون</v>
          </cell>
          <cell r="C1860" t="str">
            <v>عصام</v>
          </cell>
          <cell r="D1860" t="str">
            <v>شيخه</v>
          </cell>
          <cell r="E1860" t="str">
            <v>الثانية</v>
          </cell>
        </row>
        <row r="1861">
          <cell r="A1861">
            <v>526848</v>
          </cell>
          <cell r="B1861" t="str">
            <v>خزامى خضور</v>
          </cell>
          <cell r="C1861" t="str">
            <v>بدر</v>
          </cell>
          <cell r="D1861" t="str">
            <v>مديحه</v>
          </cell>
          <cell r="E1861" t="str">
            <v>الثانية</v>
          </cell>
        </row>
        <row r="1862">
          <cell r="A1862">
            <v>526849</v>
          </cell>
          <cell r="B1862" t="str">
            <v>خلود حسن</v>
          </cell>
          <cell r="C1862" t="str">
            <v>رياض</v>
          </cell>
          <cell r="D1862" t="str">
            <v>ناديه</v>
          </cell>
          <cell r="E1862" t="str">
            <v>الثانية</v>
          </cell>
        </row>
        <row r="1863">
          <cell r="A1863">
            <v>526856</v>
          </cell>
          <cell r="B1863" t="str">
            <v>دانيا الخياط</v>
          </cell>
          <cell r="C1863" t="str">
            <v>عبده</v>
          </cell>
          <cell r="D1863" t="str">
            <v>وفاء</v>
          </cell>
          <cell r="E1863" t="str">
            <v>الثالثة حديث</v>
          </cell>
          <cell r="F1863">
            <v>205</v>
          </cell>
          <cell r="G1863">
            <v>208</v>
          </cell>
          <cell r="J1863" t="str">
            <v>م</v>
          </cell>
        </row>
        <row r="1864">
          <cell r="A1864">
            <v>526857</v>
          </cell>
          <cell r="B1864" t="str">
            <v>دانيا العسلي</v>
          </cell>
          <cell r="C1864" t="str">
            <v>ايمن</v>
          </cell>
          <cell r="D1864" t="str">
            <v>يسره</v>
          </cell>
          <cell r="E1864" t="str">
            <v>الثالثة</v>
          </cell>
        </row>
        <row r="1865">
          <cell r="A1865">
            <v>526858</v>
          </cell>
          <cell r="B1865" t="str">
            <v>دعاء الريس</v>
          </cell>
          <cell r="C1865" t="str">
            <v>موفق</v>
          </cell>
          <cell r="D1865" t="str">
            <v>ثناء</v>
          </cell>
          <cell r="E1865" t="str">
            <v>الثانية</v>
          </cell>
        </row>
        <row r="1866">
          <cell r="A1866">
            <v>526859</v>
          </cell>
          <cell r="B1866" t="str">
            <v>دعاء بقله</v>
          </cell>
          <cell r="C1866" t="str">
            <v>زياد</v>
          </cell>
          <cell r="D1866" t="str">
            <v>هيام</v>
          </cell>
          <cell r="E1866" t="str">
            <v>الثالثة</v>
          </cell>
        </row>
        <row r="1867">
          <cell r="A1867">
            <v>526865</v>
          </cell>
          <cell r="B1867" t="str">
            <v>ديما العقر</v>
          </cell>
          <cell r="C1867" t="str">
            <v>محمود</v>
          </cell>
          <cell r="D1867" t="str">
            <v>شهناز</v>
          </cell>
          <cell r="E1867" t="str">
            <v>الثالثة حديث</v>
          </cell>
          <cell r="F1867">
            <v>205</v>
          </cell>
          <cell r="G1867">
            <v>208</v>
          </cell>
          <cell r="J1867" t="str">
            <v>م</v>
          </cell>
        </row>
        <row r="1868">
          <cell r="A1868">
            <v>526866</v>
          </cell>
          <cell r="B1868" t="str">
            <v>رؤى الحميدات</v>
          </cell>
          <cell r="C1868" t="str">
            <v>منهل</v>
          </cell>
          <cell r="D1868" t="str">
            <v>هدى</v>
          </cell>
          <cell r="E1868" t="str">
            <v>الثالثة</v>
          </cell>
        </row>
        <row r="1869">
          <cell r="A1869">
            <v>526868</v>
          </cell>
          <cell r="B1869" t="str">
            <v>راشين منصور</v>
          </cell>
          <cell r="C1869" t="str">
            <v>عيد</v>
          </cell>
          <cell r="D1869" t="str">
            <v>فيروز</v>
          </cell>
          <cell r="E1869" t="str">
            <v>الثانية</v>
          </cell>
        </row>
        <row r="1870">
          <cell r="A1870">
            <v>526869</v>
          </cell>
          <cell r="B1870" t="str">
            <v>راما الدياب</v>
          </cell>
          <cell r="C1870" t="str">
            <v>حميد</v>
          </cell>
          <cell r="D1870" t="str">
            <v>بديعه</v>
          </cell>
          <cell r="E1870" t="str">
            <v>الثالثة</v>
          </cell>
        </row>
        <row r="1871">
          <cell r="A1871">
            <v>526871</v>
          </cell>
          <cell r="B1871" t="str">
            <v xml:space="preserve">راميا ديب </v>
          </cell>
          <cell r="C1871" t="str">
            <v>عزيز</v>
          </cell>
          <cell r="D1871" t="str">
            <v>جهناز</v>
          </cell>
          <cell r="E1871" t="str">
            <v>الثانية</v>
          </cell>
        </row>
        <row r="1872">
          <cell r="A1872">
            <v>526874</v>
          </cell>
          <cell r="B1872" t="str">
            <v>رانيه الشماط</v>
          </cell>
          <cell r="C1872" t="str">
            <v>حسين</v>
          </cell>
          <cell r="D1872" t="str">
            <v>فاطمه</v>
          </cell>
          <cell r="E1872" t="str">
            <v>الثانية</v>
          </cell>
        </row>
        <row r="1873">
          <cell r="A1873">
            <v>526875</v>
          </cell>
          <cell r="B1873" t="str">
            <v>ربا بدران</v>
          </cell>
          <cell r="C1873" t="str">
            <v>نبيل</v>
          </cell>
          <cell r="D1873" t="str">
            <v>ازهار</v>
          </cell>
          <cell r="E1873" t="str">
            <v>الثالثة</v>
          </cell>
        </row>
        <row r="1874">
          <cell r="A1874">
            <v>526876</v>
          </cell>
          <cell r="B1874" t="str">
            <v>ربى الفتى</v>
          </cell>
          <cell r="C1874" t="str">
            <v>عبدالحميد</v>
          </cell>
          <cell r="D1874" t="str">
            <v>سميره</v>
          </cell>
          <cell r="E1874" t="str">
            <v>الثانية</v>
          </cell>
        </row>
        <row r="1875">
          <cell r="A1875">
            <v>526877</v>
          </cell>
          <cell r="B1875" t="str">
            <v>رجاء شعبان</v>
          </cell>
          <cell r="C1875" t="str">
            <v>محمد</v>
          </cell>
          <cell r="D1875" t="str">
            <v>رشا</v>
          </cell>
          <cell r="E1875" t="str">
            <v>الثانية</v>
          </cell>
        </row>
        <row r="1876">
          <cell r="A1876">
            <v>526878</v>
          </cell>
          <cell r="B1876" t="str">
            <v>رجاء عفارة</v>
          </cell>
          <cell r="C1876" t="str">
            <v>شهاب</v>
          </cell>
          <cell r="D1876" t="str">
            <v>خديجه</v>
          </cell>
          <cell r="E1876" t="str">
            <v>الرابعة حديث</v>
          </cell>
          <cell r="F1876">
            <v>509</v>
          </cell>
          <cell r="G1876">
            <v>306</v>
          </cell>
          <cell r="H1876">
            <v>405</v>
          </cell>
          <cell r="J1876" t="str">
            <v>م</v>
          </cell>
        </row>
        <row r="1877">
          <cell r="A1877">
            <v>526881</v>
          </cell>
          <cell r="B1877" t="str">
            <v>رزان الفريواتي</v>
          </cell>
          <cell r="C1877" t="str">
            <v>محمدبسام</v>
          </cell>
          <cell r="D1877" t="str">
            <v>والدتهاسوسن</v>
          </cell>
          <cell r="E1877" t="str">
            <v>الثانية</v>
          </cell>
        </row>
        <row r="1878">
          <cell r="A1878">
            <v>526882</v>
          </cell>
          <cell r="B1878" t="str">
            <v>رشا التركماني</v>
          </cell>
          <cell r="C1878" t="str">
            <v>محمدالخالد</v>
          </cell>
          <cell r="D1878" t="str">
            <v>غاده</v>
          </cell>
          <cell r="E1878" t="str">
            <v>الثانية</v>
          </cell>
        </row>
        <row r="1879">
          <cell r="A1879">
            <v>526884</v>
          </cell>
          <cell r="B1879" t="str">
            <v>رشا ديبو</v>
          </cell>
          <cell r="C1879" t="str">
            <v>صالح</v>
          </cell>
          <cell r="D1879" t="str">
            <v>سميرة</v>
          </cell>
          <cell r="E1879" t="str">
            <v>الثانية</v>
          </cell>
        </row>
        <row r="1880">
          <cell r="A1880">
            <v>526886</v>
          </cell>
          <cell r="B1880" t="str">
            <v>رشا زغبي</v>
          </cell>
          <cell r="C1880" t="str">
            <v>احمد</v>
          </cell>
          <cell r="D1880" t="str">
            <v>مفيدة</v>
          </cell>
          <cell r="E1880" t="str">
            <v>الثالثة</v>
          </cell>
        </row>
        <row r="1881">
          <cell r="A1881">
            <v>526888</v>
          </cell>
          <cell r="B1881" t="str">
            <v>رغد ضوا</v>
          </cell>
          <cell r="C1881" t="str">
            <v>غسان</v>
          </cell>
          <cell r="D1881" t="str">
            <v>اعتماد</v>
          </cell>
          <cell r="E1881" t="str">
            <v>الرابعة حديث</v>
          </cell>
          <cell r="F1881">
            <v>107</v>
          </cell>
          <cell r="G1881">
            <v>208</v>
          </cell>
          <cell r="J1881" t="str">
            <v>م</v>
          </cell>
        </row>
        <row r="1882">
          <cell r="A1882">
            <v>526889</v>
          </cell>
          <cell r="B1882" t="str">
            <v>رغد عائشه</v>
          </cell>
          <cell r="C1882" t="str">
            <v>دياب</v>
          </cell>
          <cell r="D1882" t="str">
            <v>سلوى</v>
          </cell>
          <cell r="E1882" t="str">
            <v>الثالثة</v>
          </cell>
        </row>
        <row r="1883">
          <cell r="A1883">
            <v>526892</v>
          </cell>
          <cell r="B1883" t="str">
            <v>رقيه الدنحه</v>
          </cell>
          <cell r="C1883" t="str">
            <v>خلف</v>
          </cell>
          <cell r="D1883" t="str">
            <v>مريم</v>
          </cell>
          <cell r="E1883" t="str">
            <v>الثانية</v>
          </cell>
        </row>
        <row r="1884">
          <cell r="A1884">
            <v>526894</v>
          </cell>
          <cell r="B1884" t="str">
            <v>رنا البهلول</v>
          </cell>
          <cell r="C1884" t="str">
            <v>عادل</v>
          </cell>
          <cell r="D1884" t="str">
            <v>صفية</v>
          </cell>
          <cell r="E1884" t="str">
            <v>الثالثة</v>
          </cell>
        </row>
        <row r="1885">
          <cell r="A1885">
            <v>526895</v>
          </cell>
          <cell r="B1885" t="str">
            <v>رنا النداف</v>
          </cell>
          <cell r="C1885" t="str">
            <v>محمد ديب</v>
          </cell>
          <cell r="D1885" t="str">
            <v>سميره</v>
          </cell>
          <cell r="E1885" t="str">
            <v>الثانية</v>
          </cell>
        </row>
        <row r="1886">
          <cell r="A1886">
            <v>526896</v>
          </cell>
          <cell r="B1886" t="str">
            <v>رنا بركات</v>
          </cell>
          <cell r="C1886" t="str">
            <v>رياض</v>
          </cell>
          <cell r="D1886" t="str">
            <v>ناهده</v>
          </cell>
          <cell r="E1886" t="str">
            <v>الثانية</v>
          </cell>
        </row>
        <row r="1887">
          <cell r="A1887">
            <v>526897</v>
          </cell>
          <cell r="B1887" t="str">
            <v>رنيم الزين</v>
          </cell>
          <cell r="C1887" t="str">
            <v>محمد معتز</v>
          </cell>
          <cell r="D1887" t="str">
            <v>ريم</v>
          </cell>
          <cell r="E1887" t="str">
            <v>الثانية</v>
          </cell>
        </row>
        <row r="1888">
          <cell r="A1888">
            <v>526900</v>
          </cell>
          <cell r="B1888" t="str">
            <v>رهام جمعه</v>
          </cell>
          <cell r="C1888" t="str">
            <v>احمد</v>
          </cell>
          <cell r="D1888" t="str">
            <v>فاتنه</v>
          </cell>
          <cell r="E1888" t="str">
            <v>الثالثة</v>
          </cell>
        </row>
        <row r="1889">
          <cell r="A1889">
            <v>526904</v>
          </cell>
          <cell r="B1889" t="str">
            <v>روان المقري</v>
          </cell>
          <cell r="C1889" t="str">
            <v>عمار</v>
          </cell>
          <cell r="D1889" t="str">
            <v>رويده</v>
          </cell>
          <cell r="E1889" t="str">
            <v>الثانية</v>
          </cell>
        </row>
        <row r="1890">
          <cell r="A1890">
            <v>526906</v>
          </cell>
          <cell r="B1890" t="str">
            <v>رولا الوعري</v>
          </cell>
          <cell r="C1890" t="str">
            <v>محمود</v>
          </cell>
          <cell r="D1890" t="str">
            <v>سميه</v>
          </cell>
          <cell r="E1890" t="str">
            <v>الثانية</v>
          </cell>
        </row>
        <row r="1891">
          <cell r="A1891">
            <v>526907</v>
          </cell>
          <cell r="B1891" t="str">
            <v>رولانا الحداد</v>
          </cell>
          <cell r="C1891" t="str">
            <v>مروان</v>
          </cell>
          <cell r="D1891" t="str">
            <v>رنده</v>
          </cell>
          <cell r="E1891" t="str">
            <v>الثانية</v>
          </cell>
        </row>
        <row r="1892">
          <cell r="A1892">
            <v>526908</v>
          </cell>
          <cell r="B1892" t="str">
            <v>رويده خصيروف</v>
          </cell>
          <cell r="C1892" t="str">
            <v>حافظ</v>
          </cell>
          <cell r="D1892" t="str">
            <v>جوليا</v>
          </cell>
          <cell r="E1892" t="str">
            <v>الثانية</v>
          </cell>
        </row>
        <row r="1893">
          <cell r="A1893">
            <v>526913</v>
          </cell>
          <cell r="B1893" t="str">
            <v>زينب السيد أحمد</v>
          </cell>
          <cell r="C1893" t="str">
            <v>عبد الباسط</v>
          </cell>
          <cell r="D1893" t="str">
            <v>ثناء</v>
          </cell>
          <cell r="E1893" t="str">
            <v>الثانية</v>
          </cell>
        </row>
        <row r="1894">
          <cell r="A1894">
            <v>526916</v>
          </cell>
          <cell r="B1894" t="str">
            <v>زينب عبدالرحمن</v>
          </cell>
          <cell r="C1894" t="str">
            <v>انور</v>
          </cell>
          <cell r="D1894" t="str">
            <v>هيام</v>
          </cell>
          <cell r="E1894" t="str">
            <v>الثالثة</v>
          </cell>
        </row>
        <row r="1895">
          <cell r="A1895">
            <v>526919</v>
          </cell>
          <cell r="B1895" t="str">
            <v>زينه العتيلي</v>
          </cell>
          <cell r="C1895" t="str">
            <v>كمال</v>
          </cell>
          <cell r="D1895" t="str">
            <v>ميساء</v>
          </cell>
          <cell r="E1895" t="str">
            <v>الثالثة حديث</v>
          </cell>
          <cell r="F1895">
            <v>306</v>
          </cell>
          <cell r="G1895">
            <v>208</v>
          </cell>
          <cell r="J1895" t="str">
            <v>م</v>
          </cell>
        </row>
        <row r="1896">
          <cell r="A1896">
            <v>526921</v>
          </cell>
          <cell r="B1896" t="str">
            <v>ساره صقر</v>
          </cell>
          <cell r="C1896" t="str">
            <v>صقر</v>
          </cell>
          <cell r="D1896" t="str">
            <v>ردينه</v>
          </cell>
          <cell r="E1896" t="str">
            <v>الثانية</v>
          </cell>
        </row>
        <row r="1897">
          <cell r="A1897">
            <v>526922</v>
          </cell>
          <cell r="B1897" t="str">
            <v>سالي محمود</v>
          </cell>
          <cell r="C1897" t="str">
            <v xml:space="preserve">احمد </v>
          </cell>
          <cell r="D1897" t="str">
            <v>نوال</v>
          </cell>
          <cell r="E1897" t="str">
            <v>الثالثة</v>
          </cell>
        </row>
        <row r="1898">
          <cell r="A1898">
            <v>526923</v>
          </cell>
          <cell r="B1898" t="str">
            <v>سامية السعدي</v>
          </cell>
          <cell r="C1898" t="str">
            <v>زكريا</v>
          </cell>
          <cell r="D1898" t="str">
            <v>يمن</v>
          </cell>
          <cell r="E1898" t="str">
            <v>الثالثة</v>
          </cell>
        </row>
        <row r="1899">
          <cell r="A1899">
            <v>526930</v>
          </cell>
          <cell r="B1899" t="str">
            <v>سعاد حمدون</v>
          </cell>
          <cell r="C1899" t="str">
            <v>عمر</v>
          </cell>
          <cell r="D1899" t="str">
            <v>قمر</v>
          </cell>
          <cell r="E1899" t="str">
            <v>الثانية</v>
          </cell>
        </row>
        <row r="1900">
          <cell r="A1900">
            <v>526932</v>
          </cell>
          <cell r="B1900" t="str">
            <v>سلاف العكاري</v>
          </cell>
          <cell r="C1900" t="str">
            <v>شعبان</v>
          </cell>
          <cell r="D1900" t="str">
            <v>غفران</v>
          </cell>
          <cell r="E1900" t="str">
            <v>الثانية</v>
          </cell>
        </row>
        <row r="1901">
          <cell r="A1901">
            <v>526937</v>
          </cell>
          <cell r="B1901" t="str">
            <v>سماح شعبان</v>
          </cell>
          <cell r="C1901" t="str">
            <v>مهيمن</v>
          </cell>
          <cell r="D1901" t="str">
            <v>هيام</v>
          </cell>
          <cell r="E1901" t="str">
            <v>الثانية</v>
          </cell>
        </row>
        <row r="1902">
          <cell r="A1902">
            <v>526938</v>
          </cell>
          <cell r="B1902" t="str">
            <v>سماح كردي</v>
          </cell>
          <cell r="C1902" t="str">
            <v>بشار</v>
          </cell>
          <cell r="D1902" t="str">
            <v>خوله</v>
          </cell>
          <cell r="E1902" t="str">
            <v>الثانية</v>
          </cell>
        </row>
        <row r="1903">
          <cell r="A1903">
            <v>526939</v>
          </cell>
          <cell r="B1903" t="str">
            <v>سماره باشا</v>
          </cell>
          <cell r="C1903" t="str">
            <v>موسى</v>
          </cell>
          <cell r="D1903" t="str">
            <v>غانا</v>
          </cell>
          <cell r="E1903" t="str">
            <v>الثالثة</v>
          </cell>
        </row>
        <row r="1904">
          <cell r="A1904">
            <v>526941</v>
          </cell>
          <cell r="B1904" t="str">
            <v>سمر غزال</v>
          </cell>
          <cell r="C1904" t="str">
            <v>هشام</v>
          </cell>
          <cell r="D1904" t="str">
            <v>منى</v>
          </cell>
          <cell r="E1904" t="str">
            <v>الثانية</v>
          </cell>
        </row>
        <row r="1905">
          <cell r="A1905">
            <v>526946</v>
          </cell>
          <cell r="B1905" t="str">
            <v>سندس صبح</v>
          </cell>
          <cell r="C1905" t="str">
            <v>عبدالرحمن</v>
          </cell>
          <cell r="D1905" t="str">
            <v>ناديا</v>
          </cell>
          <cell r="E1905" t="str">
            <v>الثانية</v>
          </cell>
        </row>
        <row r="1906">
          <cell r="A1906">
            <v>526949</v>
          </cell>
          <cell r="B1906" t="str">
            <v>سوسن سخاوي</v>
          </cell>
          <cell r="C1906" t="str">
            <v>محمدفاروق</v>
          </cell>
          <cell r="D1906" t="str">
            <v>رباح</v>
          </cell>
          <cell r="E1906" t="str">
            <v>الثالثة حديث</v>
          </cell>
          <cell r="F1906">
            <v>104</v>
          </cell>
          <cell r="G1906">
            <v>206</v>
          </cell>
          <cell r="H1906">
            <v>208</v>
          </cell>
          <cell r="I1906">
            <v>407</v>
          </cell>
          <cell r="J1906" t="str">
            <v>م</v>
          </cell>
        </row>
        <row r="1907">
          <cell r="A1907">
            <v>526950</v>
          </cell>
          <cell r="B1907" t="str">
            <v>سوسن عساف</v>
          </cell>
          <cell r="C1907" t="str">
            <v>محمد</v>
          </cell>
          <cell r="D1907" t="str">
            <v>وداد</v>
          </cell>
          <cell r="E1907" t="str">
            <v>الثالثة</v>
          </cell>
        </row>
        <row r="1908">
          <cell r="A1908">
            <v>526951</v>
          </cell>
          <cell r="B1908" t="str">
            <v>شاديه الصيداوي</v>
          </cell>
          <cell r="C1908" t="str">
            <v>سعد</v>
          </cell>
          <cell r="D1908" t="str">
            <v>خوله</v>
          </cell>
          <cell r="E1908" t="str">
            <v>الثالثة</v>
          </cell>
        </row>
        <row r="1909">
          <cell r="A1909">
            <v>526953</v>
          </cell>
          <cell r="B1909" t="str">
            <v>شفاء بكر</v>
          </cell>
          <cell r="C1909" t="str">
            <v>محمود</v>
          </cell>
          <cell r="D1909" t="str">
            <v>منوه</v>
          </cell>
          <cell r="E1909" t="str">
            <v>الثانية</v>
          </cell>
        </row>
        <row r="1910">
          <cell r="A1910">
            <v>526955</v>
          </cell>
          <cell r="B1910" t="str">
            <v>صالحه كرمان</v>
          </cell>
          <cell r="C1910" t="str">
            <v>عوض</v>
          </cell>
          <cell r="D1910" t="str">
            <v>خيرية</v>
          </cell>
          <cell r="E1910" t="str">
            <v>الثانية</v>
          </cell>
        </row>
        <row r="1911">
          <cell r="A1911">
            <v>526956</v>
          </cell>
          <cell r="B1911" t="str">
            <v>صبا العوض</v>
          </cell>
          <cell r="C1911" t="str">
            <v>محمود</v>
          </cell>
          <cell r="D1911" t="str">
            <v>كيروان</v>
          </cell>
          <cell r="E1911" t="str">
            <v>الثانية</v>
          </cell>
        </row>
        <row r="1912">
          <cell r="A1912">
            <v>526957</v>
          </cell>
          <cell r="B1912" t="str">
            <v>صبا المعاليقي</v>
          </cell>
          <cell r="C1912" t="str">
            <v>هشام</v>
          </cell>
          <cell r="D1912" t="str">
            <v>اميره</v>
          </cell>
          <cell r="E1912" t="str">
            <v>الثانية</v>
          </cell>
        </row>
        <row r="1913">
          <cell r="A1913">
            <v>526958</v>
          </cell>
          <cell r="B1913" t="str">
            <v>صبا حافظ</v>
          </cell>
          <cell r="C1913" t="str">
            <v>عماد</v>
          </cell>
          <cell r="D1913" t="str">
            <v>هدى</v>
          </cell>
          <cell r="E1913" t="str">
            <v>الثانية</v>
          </cell>
        </row>
        <row r="1914">
          <cell r="A1914">
            <v>526959</v>
          </cell>
          <cell r="B1914" t="str">
            <v>صفا عوده</v>
          </cell>
          <cell r="C1914" t="str">
            <v>احمد</v>
          </cell>
          <cell r="D1914" t="str">
            <v>اخلاص</v>
          </cell>
          <cell r="E1914" t="str">
            <v>الثانية</v>
          </cell>
        </row>
        <row r="1915">
          <cell r="A1915">
            <v>526961</v>
          </cell>
          <cell r="B1915" t="str">
            <v>صفاء الراضي</v>
          </cell>
          <cell r="C1915" t="str">
            <v>ياسر</v>
          </cell>
          <cell r="D1915" t="str">
            <v>ايمان</v>
          </cell>
          <cell r="E1915" t="str">
            <v>الثانية</v>
          </cell>
        </row>
        <row r="1916">
          <cell r="A1916">
            <v>526963</v>
          </cell>
          <cell r="B1916" t="str">
            <v>صفاء فياض</v>
          </cell>
          <cell r="C1916" t="str">
            <v>فؤاد</v>
          </cell>
          <cell r="D1916" t="str">
            <v>سمره</v>
          </cell>
          <cell r="E1916" t="str">
            <v>الثانية</v>
          </cell>
        </row>
        <row r="1917">
          <cell r="A1917">
            <v>526964</v>
          </cell>
          <cell r="B1917" t="str">
            <v>عبير العبد</v>
          </cell>
          <cell r="C1917" t="str">
            <v>احمد</v>
          </cell>
          <cell r="D1917" t="str">
            <v>رباب</v>
          </cell>
          <cell r="E1917" t="str">
            <v>الثانية</v>
          </cell>
        </row>
        <row r="1918">
          <cell r="A1918">
            <v>526965</v>
          </cell>
          <cell r="B1918" t="str">
            <v>عبير حريدين</v>
          </cell>
          <cell r="C1918" t="str">
            <v>محمد</v>
          </cell>
          <cell r="D1918" t="str">
            <v>فردوس</v>
          </cell>
          <cell r="E1918" t="str">
            <v>الثالثة</v>
          </cell>
        </row>
        <row r="1919">
          <cell r="A1919">
            <v>526966</v>
          </cell>
          <cell r="B1919" t="str">
            <v>عبير قيسر</v>
          </cell>
          <cell r="C1919" t="str">
            <v>عبدالفتاح</v>
          </cell>
          <cell r="D1919" t="str">
            <v>هيفاء</v>
          </cell>
          <cell r="E1919" t="str">
            <v>الثالثة</v>
          </cell>
        </row>
        <row r="1920">
          <cell r="A1920">
            <v>526968</v>
          </cell>
          <cell r="B1920" t="str">
            <v>عبير كوانيني</v>
          </cell>
          <cell r="C1920" t="str">
            <v xml:space="preserve">خالد </v>
          </cell>
          <cell r="D1920" t="str">
            <v>فاطمة</v>
          </cell>
          <cell r="E1920" t="str">
            <v>الثالثة حديث</v>
          </cell>
          <cell r="F1920">
            <v>308</v>
          </cell>
          <cell r="G1920">
            <v>406</v>
          </cell>
          <cell r="H1920">
            <v>205</v>
          </cell>
          <cell r="J1920" t="str">
            <v>م</v>
          </cell>
        </row>
        <row r="1921">
          <cell r="A1921">
            <v>526971</v>
          </cell>
          <cell r="B1921" t="str">
            <v>عدله زمزم</v>
          </cell>
          <cell r="C1921" t="str">
            <v>محمود</v>
          </cell>
          <cell r="D1921" t="str">
            <v>مارلين</v>
          </cell>
          <cell r="E1921" t="str">
            <v>الثالثة حديث</v>
          </cell>
          <cell r="F1921">
            <v>406</v>
          </cell>
          <cell r="G1921">
            <v>208</v>
          </cell>
          <cell r="J1921" t="str">
            <v>م</v>
          </cell>
        </row>
        <row r="1922">
          <cell r="A1922">
            <v>526972</v>
          </cell>
          <cell r="B1922" t="str">
            <v>عدنان الحوراني</v>
          </cell>
          <cell r="C1922" t="str">
            <v>هيثم</v>
          </cell>
          <cell r="D1922" t="str">
            <v>نها</v>
          </cell>
          <cell r="E1922" t="str">
            <v>الثالثة</v>
          </cell>
        </row>
        <row r="1923">
          <cell r="A1923">
            <v>526973</v>
          </cell>
          <cell r="B1923" t="str">
            <v>عفراء عثمان</v>
          </cell>
          <cell r="C1923" t="str">
            <v>أحمد</v>
          </cell>
          <cell r="D1923" t="str">
            <v>محاسن</v>
          </cell>
          <cell r="E1923" t="str">
            <v>الثانية</v>
          </cell>
        </row>
        <row r="1924">
          <cell r="A1924">
            <v>526976</v>
          </cell>
          <cell r="B1924" t="str">
            <v>علا الرمضان</v>
          </cell>
          <cell r="C1924" t="str">
            <v>جمال</v>
          </cell>
          <cell r="D1924" t="str">
            <v>حلوه</v>
          </cell>
          <cell r="E1924" t="str">
            <v>الثانية</v>
          </cell>
        </row>
        <row r="1925">
          <cell r="A1925">
            <v>526977</v>
          </cell>
          <cell r="B1925" t="str">
            <v>علا جوهره</v>
          </cell>
          <cell r="C1925" t="str">
            <v>فواز</v>
          </cell>
          <cell r="D1925" t="str">
            <v>الهام</v>
          </cell>
          <cell r="E1925" t="str">
            <v>الثالثة حديث</v>
          </cell>
          <cell r="F1925">
            <v>408</v>
          </cell>
          <cell r="G1925">
            <v>409</v>
          </cell>
          <cell r="H1925">
            <v>205</v>
          </cell>
          <cell r="I1925">
            <v>207</v>
          </cell>
          <cell r="J1925" t="str">
            <v>م</v>
          </cell>
        </row>
        <row r="1926">
          <cell r="A1926">
            <v>526978</v>
          </cell>
          <cell r="B1926" t="str">
            <v>علا دحله</v>
          </cell>
          <cell r="C1926" t="str">
            <v>طارق</v>
          </cell>
          <cell r="D1926" t="str">
            <v>سميه</v>
          </cell>
          <cell r="E1926" t="str">
            <v>الثالثة</v>
          </cell>
        </row>
        <row r="1927">
          <cell r="A1927">
            <v>526981</v>
          </cell>
          <cell r="B1927" t="str">
            <v>علا محضر</v>
          </cell>
          <cell r="C1927" t="str">
            <v>ماهر</v>
          </cell>
          <cell r="D1927" t="str">
            <v>امل</v>
          </cell>
          <cell r="E1927" t="str">
            <v>الثالثة حديث</v>
          </cell>
          <cell r="F1927">
            <v>406</v>
          </cell>
          <cell r="G1927">
            <v>105</v>
          </cell>
          <cell r="H1927">
            <v>205</v>
          </cell>
          <cell r="I1927">
            <v>206</v>
          </cell>
          <cell r="J1927" t="str">
            <v>م</v>
          </cell>
        </row>
        <row r="1928">
          <cell r="A1928">
            <v>526983</v>
          </cell>
          <cell r="B1928" t="str">
            <v>غالية الجفان</v>
          </cell>
          <cell r="C1928" t="str">
            <v>صلاح الدين</v>
          </cell>
          <cell r="D1928" t="str">
            <v>صباح</v>
          </cell>
          <cell r="E1928" t="str">
            <v>الثالثة</v>
          </cell>
        </row>
        <row r="1929">
          <cell r="A1929">
            <v>526984</v>
          </cell>
          <cell r="B1929" t="str">
            <v>غفار دياب</v>
          </cell>
          <cell r="C1929" t="str">
            <v>عمار</v>
          </cell>
          <cell r="D1929" t="str">
            <v>نجوى</v>
          </cell>
          <cell r="E1929" t="str">
            <v>الثانية</v>
          </cell>
        </row>
        <row r="1930">
          <cell r="A1930">
            <v>526985</v>
          </cell>
          <cell r="B1930" t="str">
            <v>غفران مدلله</v>
          </cell>
          <cell r="C1930" t="str">
            <v xml:space="preserve">ضاهر </v>
          </cell>
          <cell r="D1930" t="str">
            <v>صبحية</v>
          </cell>
          <cell r="E1930" t="str">
            <v>الثالثة</v>
          </cell>
        </row>
        <row r="1931">
          <cell r="A1931">
            <v>526989</v>
          </cell>
          <cell r="B1931" t="str">
            <v>فاتن برهوم</v>
          </cell>
          <cell r="C1931" t="str">
            <v>علي</v>
          </cell>
          <cell r="D1931" t="str">
            <v>انصاف</v>
          </cell>
          <cell r="E1931" t="str">
            <v>الثالثة</v>
          </cell>
        </row>
        <row r="1932">
          <cell r="A1932">
            <v>526996</v>
          </cell>
          <cell r="B1932" t="str">
            <v>فاطمه قباقيبي</v>
          </cell>
          <cell r="C1932" t="str">
            <v>محمود</v>
          </cell>
          <cell r="D1932" t="str">
            <v>ايمان</v>
          </cell>
          <cell r="E1932" t="str">
            <v>الثالثة</v>
          </cell>
        </row>
        <row r="1933">
          <cell r="A1933">
            <v>526997</v>
          </cell>
          <cell r="B1933" t="str">
            <v>فاطمه يوسف</v>
          </cell>
          <cell r="C1933" t="str">
            <v>ابراهيم</v>
          </cell>
          <cell r="D1933" t="str">
            <v>سماهر</v>
          </cell>
          <cell r="E1933" t="str">
            <v>الثانية</v>
          </cell>
        </row>
        <row r="1934">
          <cell r="A1934">
            <v>526998</v>
          </cell>
          <cell r="B1934" t="str">
            <v>فرح نحات</v>
          </cell>
          <cell r="C1934" t="str">
            <v>فايز</v>
          </cell>
          <cell r="D1934" t="str">
            <v>نورا</v>
          </cell>
          <cell r="E1934" t="str">
            <v>الثانية</v>
          </cell>
        </row>
        <row r="1935">
          <cell r="A1935">
            <v>527000</v>
          </cell>
          <cell r="B1935" t="str">
            <v>فوزية البحش</v>
          </cell>
          <cell r="C1935" t="str">
            <v>محمدفايز</v>
          </cell>
          <cell r="D1935" t="str">
            <v>فاطمة</v>
          </cell>
          <cell r="E1935" t="str">
            <v>الثالثة</v>
          </cell>
        </row>
        <row r="1936">
          <cell r="A1936">
            <v>527002</v>
          </cell>
          <cell r="B1936" t="str">
            <v>قمر الدباس</v>
          </cell>
          <cell r="C1936" t="str">
            <v>محمدنزار</v>
          </cell>
          <cell r="D1936" t="str">
            <v>كوكب</v>
          </cell>
          <cell r="E1936" t="str">
            <v>الثالثة</v>
          </cell>
        </row>
        <row r="1937">
          <cell r="A1937">
            <v>527003</v>
          </cell>
          <cell r="B1937" t="str">
            <v>كاترين حسان</v>
          </cell>
          <cell r="C1937" t="str">
            <v>احمد</v>
          </cell>
          <cell r="D1937" t="str">
            <v>سحر</v>
          </cell>
          <cell r="E1937" t="str">
            <v>الثانية</v>
          </cell>
        </row>
        <row r="1938">
          <cell r="A1938">
            <v>527004</v>
          </cell>
          <cell r="B1938" t="str">
            <v>كلمات الفشتكي</v>
          </cell>
          <cell r="C1938" t="str">
            <v>أيوب</v>
          </cell>
          <cell r="D1938" t="str">
            <v>سناء</v>
          </cell>
          <cell r="E1938" t="str">
            <v>الثالثة حديث</v>
          </cell>
          <cell r="F1938">
            <v>208</v>
          </cell>
          <cell r="J1938" t="str">
            <v>م</v>
          </cell>
        </row>
        <row r="1939">
          <cell r="A1939">
            <v>527005</v>
          </cell>
          <cell r="B1939" t="str">
            <v>كنانه الذياب</v>
          </cell>
          <cell r="C1939" t="str">
            <v>احسين</v>
          </cell>
          <cell r="D1939" t="str">
            <v>فوزيه</v>
          </cell>
          <cell r="E1939" t="str">
            <v>الثانية</v>
          </cell>
        </row>
        <row r="1940">
          <cell r="A1940">
            <v>527006</v>
          </cell>
          <cell r="B1940" t="str">
            <v>كنانه شتو</v>
          </cell>
          <cell r="C1940" t="str">
            <v>عبدالعزيز</v>
          </cell>
          <cell r="D1940" t="str">
            <v>صفاء</v>
          </cell>
          <cell r="E1940" t="str">
            <v>الثانية</v>
          </cell>
        </row>
        <row r="1941">
          <cell r="A1941">
            <v>527007</v>
          </cell>
          <cell r="B1941" t="str">
            <v>كوتانة الأسود</v>
          </cell>
          <cell r="C1941" t="str">
            <v>خالد</v>
          </cell>
          <cell r="D1941" t="str">
            <v>فضل</v>
          </cell>
          <cell r="E1941" t="str">
            <v>الثانية</v>
          </cell>
        </row>
        <row r="1942">
          <cell r="A1942">
            <v>527008</v>
          </cell>
          <cell r="B1942" t="str">
            <v>لارا عيسى صبيح</v>
          </cell>
          <cell r="C1942" t="str">
            <v>شهاب</v>
          </cell>
          <cell r="D1942" t="str">
            <v>ابتسام</v>
          </cell>
          <cell r="E1942" t="str">
            <v>الثانية</v>
          </cell>
        </row>
        <row r="1943">
          <cell r="A1943">
            <v>527008</v>
          </cell>
          <cell r="B1943" t="str">
            <v>لارا عيسى صبيح</v>
          </cell>
          <cell r="C1943" t="str">
            <v>شهاب</v>
          </cell>
          <cell r="D1943" t="str">
            <v>ابتسام</v>
          </cell>
          <cell r="E1943" t="str">
            <v>الثانية</v>
          </cell>
        </row>
        <row r="1944">
          <cell r="A1944">
            <v>527016</v>
          </cell>
          <cell r="B1944" t="str">
            <v>لما طحان</v>
          </cell>
          <cell r="C1944" t="str">
            <v>ابراهيم</v>
          </cell>
          <cell r="D1944" t="str">
            <v>فضيلة</v>
          </cell>
          <cell r="E1944" t="str">
            <v>الثانية</v>
          </cell>
        </row>
        <row r="1945">
          <cell r="A1945">
            <v>527018</v>
          </cell>
          <cell r="B1945" t="str">
            <v>لورين جمعه</v>
          </cell>
          <cell r="C1945" t="str">
            <v>آصف</v>
          </cell>
          <cell r="D1945" t="str">
            <v>سميره</v>
          </cell>
          <cell r="E1945" t="str">
            <v>الثالثة</v>
          </cell>
        </row>
        <row r="1946">
          <cell r="A1946">
            <v>527020</v>
          </cell>
          <cell r="B1946" t="str">
            <v>ليلى دلال</v>
          </cell>
          <cell r="C1946" t="str">
            <v>قتحي</v>
          </cell>
          <cell r="D1946" t="str">
            <v>منى</v>
          </cell>
          <cell r="E1946" t="str">
            <v>الثالثة</v>
          </cell>
        </row>
        <row r="1947">
          <cell r="A1947">
            <v>527026</v>
          </cell>
          <cell r="B1947" t="str">
            <v>لينا العاشق</v>
          </cell>
          <cell r="C1947" t="str">
            <v>احمد</v>
          </cell>
          <cell r="D1947" t="str">
            <v>عطاف</v>
          </cell>
          <cell r="E1947" t="str">
            <v>الثانية</v>
          </cell>
        </row>
        <row r="1948">
          <cell r="A1948">
            <v>527027</v>
          </cell>
          <cell r="B1948" t="str">
            <v>مادلين ابراهيم</v>
          </cell>
          <cell r="C1948" t="str">
            <v>تقي</v>
          </cell>
          <cell r="D1948" t="str">
            <v>لطيفه</v>
          </cell>
          <cell r="E1948" t="str">
            <v>الثانية</v>
          </cell>
        </row>
        <row r="1949">
          <cell r="A1949">
            <v>527030</v>
          </cell>
          <cell r="B1949" t="str">
            <v>مايا سليمان</v>
          </cell>
          <cell r="C1949" t="str">
            <v>علي</v>
          </cell>
          <cell r="D1949" t="str">
            <v>ريم</v>
          </cell>
          <cell r="E1949" t="str">
            <v>الثانية</v>
          </cell>
        </row>
        <row r="1950">
          <cell r="A1950">
            <v>527038</v>
          </cell>
          <cell r="B1950" t="str">
            <v>مرح حجازي</v>
          </cell>
          <cell r="C1950" t="str">
            <v>عبد اللطيف</v>
          </cell>
          <cell r="D1950" t="str">
            <v>خديجه</v>
          </cell>
          <cell r="E1950" t="str">
            <v>الثالثة حديث</v>
          </cell>
          <cell r="F1950">
            <v>208</v>
          </cell>
          <cell r="J1950" t="str">
            <v>م</v>
          </cell>
        </row>
        <row r="1951">
          <cell r="A1951">
            <v>527039</v>
          </cell>
          <cell r="B1951" t="str">
            <v>مرح خضور</v>
          </cell>
          <cell r="C1951" t="str">
            <v>سليمان</v>
          </cell>
          <cell r="D1951" t="str">
            <v>فائزة</v>
          </cell>
          <cell r="E1951" t="str">
            <v>الثانية</v>
          </cell>
        </row>
        <row r="1952">
          <cell r="A1952">
            <v>527040</v>
          </cell>
          <cell r="B1952" t="str">
            <v>مرح عيده</v>
          </cell>
          <cell r="C1952" t="str">
            <v>ناصر</v>
          </cell>
          <cell r="D1952" t="str">
            <v>نظيره</v>
          </cell>
          <cell r="E1952" t="str">
            <v>الثانية حديث</v>
          </cell>
          <cell r="F1952">
            <v>205</v>
          </cell>
          <cell r="G1952">
            <v>206</v>
          </cell>
          <cell r="H1952">
            <v>208</v>
          </cell>
          <cell r="J1952" t="str">
            <v>م</v>
          </cell>
        </row>
        <row r="1953">
          <cell r="A1953">
            <v>527041</v>
          </cell>
          <cell r="B1953" t="str">
            <v>مرح هادي</v>
          </cell>
          <cell r="C1953" t="str">
            <v>خليل</v>
          </cell>
          <cell r="D1953" t="str">
            <v>أمل</v>
          </cell>
          <cell r="E1953" t="str">
            <v>الثانية</v>
          </cell>
        </row>
        <row r="1954">
          <cell r="A1954">
            <v>527045</v>
          </cell>
          <cell r="B1954" t="str">
            <v>مريم ابوالجوز</v>
          </cell>
          <cell r="C1954" t="str">
            <v>حسن</v>
          </cell>
          <cell r="D1954" t="str">
            <v>لمعات</v>
          </cell>
          <cell r="E1954" t="str">
            <v>الثانية</v>
          </cell>
        </row>
        <row r="1955">
          <cell r="A1955">
            <v>527046</v>
          </cell>
          <cell r="B1955" t="str">
            <v>مريم البقاعي</v>
          </cell>
          <cell r="C1955" t="str">
            <v xml:space="preserve">حسام </v>
          </cell>
          <cell r="D1955" t="str">
            <v>خديجه</v>
          </cell>
          <cell r="E1955" t="str">
            <v>الثانية</v>
          </cell>
        </row>
        <row r="1956">
          <cell r="A1956">
            <v>527048</v>
          </cell>
          <cell r="B1956" t="str">
            <v>مريم السبسبي</v>
          </cell>
          <cell r="C1956" t="str">
            <v>زكريا</v>
          </cell>
          <cell r="D1956" t="str">
            <v>فاديه</v>
          </cell>
          <cell r="E1956" t="str">
            <v>الثانية</v>
          </cell>
        </row>
        <row r="1957">
          <cell r="A1957">
            <v>527053</v>
          </cell>
          <cell r="B1957" t="str">
            <v>ملكه زيدان</v>
          </cell>
          <cell r="C1957" t="str">
            <v>محمد</v>
          </cell>
          <cell r="D1957" t="str">
            <v>مها</v>
          </cell>
          <cell r="E1957" t="str">
            <v>الثانية</v>
          </cell>
        </row>
        <row r="1958">
          <cell r="A1958">
            <v>527055</v>
          </cell>
          <cell r="B1958" t="str">
            <v>منال حداد</v>
          </cell>
          <cell r="C1958" t="str">
            <v>مخائيل</v>
          </cell>
          <cell r="D1958" t="str">
            <v>منى</v>
          </cell>
          <cell r="E1958" t="str">
            <v>الثالثة حديث</v>
          </cell>
          <cell r="F1958">
            <v>205</v>
          </cell>
          <cell r="G1958">
            <v>206</v>
          </cell>
          <cell r="H1958">
            <v>208</v>
          </cell>
          <cell r="J1958" t="str">
            <v>م</v>
          </cell>
        </row>
        <row r="1959">
          <cell r="A1959">
            <v>527057</v>
          </cell>
          <cell r="B1959" t="str">
            <v>مناهل العاني</v>
          </cell>
          <cell r="C1959" t="str">
            <v>عدنان</v>
          </cell>
          <cell r="D1959" t="str">
            <v>امال</v>
          </cell>
          <cell r="E1959" t="str">
            <v>الثالثة</v>
          </cell>
        </row>
        <row r="1960">
          <cell r="A1960">
            <v>527058</v>
          </cell>
          <cell r="B1960" t="str">
            <v>منى الحمود</v>
          </cell>
          <cell r="C1960" t="str">
            <v>عبد الكريم</v>
          </cell>
          <cell r="D1960" t="str">
            <v>زينب</v>
          </cell>
          <cell r="E1960" t="str">
            <v>الثانية</v>
          </cell>
        </row>
        <row r="1961">
          <cell r="A1961">
            <v>527059</v>
          </cell>
          <cell r="B1961" t="str">
            <v>منى المصري</v>
          </cell>
          <cell r="C1961" t="str">
            <v>بدر</v>
          </cell>
          <cell r="D1961" t="str">
            <v>سمر</v>
          </cell>
          <cell r="E1961" t="str">
            <v>الثالثة</v>
          </cell>
        </row>
        <row r="1962">
          <cell r="A1962">
            <v>527060</v>
          </cell>
          <cell r="B1962" t="str">
            <v>منى شاكر</v>
          </cell>
          <cell r="C1962" t="str">
            <v>مأمون</v>
          </cell>
          <cell r="D1962" t="str">
            <v>نسيبه</v>
          </cell>
          <cell r="E1962" t="str">
            <v>الثالثة</v>
          </cell>
        </row>
        <row r="1963">
          <cell r="A1963">
            <v>527061</v>
          </cell>
          <cell r="B1963" t="str">
            <v>منيره توتنجي الكلاس</v>
          </cell>
          <cell r="C1963" t="str">
            <v>زهير</v>
          </cell>
          <cell r="D1963" t="str">
            <v>ابتسام</v>
          </cell>
          <cell r="E1963" t="str">
            <v>الثانية</v>
          </cell>
        </row>
        <row r="1964">
          <cell r="A1964">
            <v>527062</v>
          </cell>
          <cell r="B1964" t="str">
            <v>منيره مغربي</v>
          </cell>
          <cell r="C1964" t="str">
            <v>خالد</v>
          </cell>
          <cell r="D1964" t="str">
            <v>فاتنه</v>
          </cell>
          <cell r="E1964" t="str">
            <v>الثالثة</v>
          </cell>
        </row>
        <row r="1965">
          <cell r="A1965">
            <v>527063</v>
          </cell>
          <cell r="B1965" t="str">
            <v>مها الفاضل</v>
          </cell>
          <cell r="C1965" t="str">
            <v>نهار</v>
          </cell>
          <cell r="D1965" t="str">
            <v>بركه</v>
          </cell>
          <cell r="E1965" t="str">
            <v>الثالثة</v>
          </cell>
        </row>
        <row r="1966">
          <cell r="A1966">
            <v>527070</v>
          </cell>
          <cell r="B1966" t="str">
            <v>ميديا القاري</v>
          </cell>
          <cell r="C1966" t="str">
            <v>محمدصالح</v>
          </cell>
          <cell r="D1966" t="str">
            <v>حنان</v>
          </cell>
          <cell r="E1966" t="str">
            <v>الثالثة</v>
          </cell>
        </row>
        <row r="1967">
          <cell r="A1967">
            <v>527071</v>
          </cell>
          <cell r="B1967" t="str">
            <v>ميرفت زرزور</v>
          </cell>
          <cell r="C1967" t="str">
            <v>نجيب</v>
          </cell>
          <cell r="D1967" t="str">
            <v>تبارك</v>
          </cell>
          <cell r="E1967" t="str">
            <v>الثالثة</v>
          </cell>
        </row>
        <row r="1968">
          <cell r="A1968">
            <v>527076</v>
          </cell>
          <cell r="B1968" t="str">
            <v>ميساء سميه</v>
          </cell>
          <cell r="C1968" t="str">
            <v>محمد</v>
          </cell>
          <cell r="D1968" t="str">
            <v>سهام</v>
          </cell>
          <cell r="E1968" t="str">
            <v>الثالثة</v>
          </cell>
        </row>
        <row r="1969">
          <cell r="A1969">
            <v>527078</v>
          </cell>
          <cell r="B1969" t="str">
            <v>ميشلين البشاره</v>
          </cell>
          <cell r="C1969" t="str">
            <v>غازي</v>
          </cell>
          <cell r="D1969" t="str">
            <v>منصوره</v>
          </cell>
          <cell r="E1969" t="str">
            <v>الثانية</v>
          </cell>
        </row>
        <row r="1970">
          <cell r="A1970">
            <v>527082</v>
          </cell>
          <cell r="B1970" t="str">
            <v>نبال محمود</v>
          </cell>
          <cell r="C1970" t="str">
            <v>محمود</v>
          </cell>
          <cell r="D1970" t="str">
            <v>كوثر</v>
          </cell>
          <cell r="E1970" t="str">
            <v>الثالثة</v>
          </cell>
        </row>
        <row r="1971">
          <cell r="A1971">
            <v>527083</v>
          </cell>
          <cell r="B1971" t="str">
            <v>نجلاء العثمان</v>
          </cell>
          <cell r="C1971" t="str">
            <v>عبد العزيز</v>
          </cell>
          <cell r="D1971" t="str">
            <v>نورية</v>
          </cell>
          <cell r="E1971" t="str">
            <v>الثالثة</v>
          </cell>
        </row>
        <row r="1972">
          <cell r="A1972">
            <v>527085</v>
          </cell>
          <cell r="B1972" t="str">
            <v>ندى حمدان</v>
          </cell>
          <cell r="C1972" t="str">
            <v>علي</v>
          </cell>
          <cell r="D1972" t="str">
            <v>اديبه</v>
          </cell>
          <cell r="E1972" t="str">
            <v>الثانية</v>
          </cell>
        </row>
        <row r="1973">
          <cell r="A1973">
            <v>527089</v>
          </cell>
          <cell r="B1973" t="str">
            <v>نعيمه ابوهلال</v>
          </cell>
          <cell r="C1973" t="str">
            <v>حسين</v>
          </cell>
          <cell r="D1973" t="str">
            <v>عليا</v>
          </cell>
          <cell r="E1973" t="str">
            <v>الثالثة</v>
          </cell>
        </row>
        <row r="1974">
          <cell r="A1974">
            <v>527091</v>
          </cell>
          <cell r="B1974" t="str">
            <v>نغم جعفر</v>
          </cell>
          <cell r="C1974" t="str">
            <v>عدنان</v>
          </cell>
          <cell r="D1974" t="str">
            <v>بيداء</v>
          </cell>
          <cell r="E1974" t="str">
            <v>الثانية</v>
          </cell>
        </row>
        <row r="1975">
          <cell r="A1975">
            <v>527092</v>
          </cell>
          <cell r="B1975" t="str">
            <v>نهاد العتيري</v>
          </cell>
          <cell r="C1975" t="str">
            <v>حسن</v>
          </cell>
          <cell r="D1975" t="str">
            <v>سهام</v>
          </cell>
          <cell r="E1975" t="str">
            <v>الثالثة</v>
          </cell>
        </row>
        <row r="1976">
          <cell r="A1976">
            <v>527094</v>
          </cell>
          <cell r="B1976" t="str">
            <v>نوال مصطفى</v>
          </cell>
          <cell r="C1976" t="str">
            <v>حميد</v>
          </cell>
          <cell r="D1976" t="str">
            <v>سعده</v>
          </cell>
          <cell r="E1976" t="str">
            <v>الثالثة</v>
          </cell>
        </row>
        <row r="1977">
          <cell r="A1977">
            <v>527097</v>
          </cell>
          <cell r="B1977" t="str">
            <v>نور الشيخ محمد</v>
          </cell>
          <cell r="C1977" t="str">
            <v>عبدالهادي</v>
          </cell>
          <cell r="D1977" t="str">
            <v>صباح</v>
          </cell>
          <cell r="E1977" t="str">
            <v>الثانية</v>
          </cell>
        </row>
        <row r="1978">
          <cell r="A1978">
            <v>527098</v>
          </cell>
          <cell r="B1978" t="str">
            <v>نور بنيان</v>
          </cell>
          <cell r="C1978" t="str">
            <v>فائق</v>
          </cell>
          <cell r="D1978" t="str">
            <v>اسماء</v>
          </cell>
          <cell r="E1978" t="str">
            <v>الثانية</v>
          </cell>
        </row>
        <row r="1979">
          <cell r="A1979">
            <v>527099</v>
          </cell>
          <cell r="B1979" t="str">
            <v>نور رخيص</v>
          </cell>
          <cell r="C1979" t="str">
            <v>حسين</v>
          </cell>
          <cell r="D1979" t="str">
            <v>رشده</v>
          </cell>
          <cell r="E1979" t="str">
            <v>الثالثة</v>
          </cell>
        </row>
        <row r="1980">
          <cell r="A1980">
            <v>527103</v>
          </cell>
          <cell r="B1980" t="str">
            <v>نورالهدى عواد</v>
          </cell>
          <cell r="C1980" t="str">
            <v>محمد فيصل</v>
          </cell>
          <cell r="D1980" t="str">
            <v>كوثر</v>
          </cell>
          <cell r="E1980" t="str">
            <v>الثالثة</v>
          </cell>
        </row>
        <row r="1981">
          <cell r="A1981">
            <v>527104</v>
          </cell>
          <cell r="B1981" t="str">
            <v>نوره الحسين الحميد</v>
          </cell>
          <cell r="C1981" t="str">
            <v>شهاب</v>
          </cell>
          <cell r="D1981" t="str">
            <v xml:space="preserve">رجاء </v>
          </cell>
          <cell r="E1981" t="str">
            <v>الرابعة حديث</v>
          </cell>
          <cell r="F1981">
            <v>606</v>
          </cell>
          <cell r="G1981">
            <v>608</v>
          </cell>
          <cell r="H1981">
            <v>609</v>
          </cell>
          <cell r="J1981" t="str">
            <v>م</v>
          </cell>
        </row>
        <row r="1982">
          <cell r="A1982">
            <v>527105</v>
          </cell>
          <cell r="B1982" t="str">
            <v>نوره علي</v>
          </cell>
          <cell r="C1982" t="str">
            <v>طعمه</v>
          </cell>
          <cell r="D1982" t="str">
            <v>امنه</v>
          </cell>
          <cell r="E1982" t="str">
            <v>الثالثة حديث</v>
          </cell>
          <cell r="F1982">
            <v>406</v>
          </cell>
          <cell r="G1982">
            <v>103</v>
          </cell>
          <cell r="H1982">
            <v>207</v>
          </cell>
          <cell r="I1982">
            <v>208</v>
          </cell>
          <cell r="J1982" t="str">
            <v>م</v>
          </cell>
        </row>
        <row r="1983">
          <cell r="A1983">
            <v>527106</v>
          </cell>
          <cell r="B1983" t="str">
            <v>نورهان زين</v>
          </cell>
          <cell r="C1983" t="str">
            <v>عبده</v>
          </cell>
          <cell r="D1983" t="str">
            <v>مها</v>
          </cell>
          <cell r="E1983" t="str">
            <v>الثانية</v>
          </cell>
        </row>
        <row r="1984">
          <cell r="A1984">
            <v>527111</v>
          </cell>
          <cell r="B1984" t="str">
            <v>هبه سليمان</v>
          </cell>
          <cell r="C1984" t="str">
            <v>نعمان</v>
          </cell>
          <cell r="D1984" t="str">
            <v>سلمى</v>
          </cell>
          <cell r="E1984" t="str">
            <v>الثانية</v>
          </cell>
        </row>
        <row r="1985">
          <cell r="A1985">
            <v>527114</v>
          </cell>
          <cell r="B1985" t="str">
            <v>هناء باز لله</v>
          </cell>
          <cell r="C1985" t="str">
            <v xml:space="preserve">قاسم </v>
          </cell>
          <cell r="D1985" t="str">
            <v>غاده</v>
          </cell>
          <cell r="E1985" t="str">
            <v>الثالثة</v>
          </cell>
        </row>
        <row r="1986">
          <cell r="A1986">
            <v>527118</v>
          </cell>
          <cell r="B1986" t="str">
            <v>هيا سويد</v>
          </cell>
          <cell r="C1986" t="str">
            <v>حكمت</v>
          </cell>
          <cell r="D1986" t="str">
            <v>زكيه</v>
          </cell>
          <cell r="E1986" t="str">
            <v>الثانية</v>
          </cell>
        </row>
        <row r="1987">
          <cell r="A1987">
            <v>527120</v>
          </cell>
          <cell r="B1987" t="str">
            <v>وصال الرعد</v>
          </cell>
          <cell r="C1987" t="str">
            <v>فايز</v>
          </cell>
          <cell r="D1987" t="str">
            <v>امنه</v>
          </cell>
          <cell r="E1987" t="str">
            <v>الثالثة</v>
          </cell>
        </row>
        <row r="1988">
          <cell r="A1988">
            <v>527122</v>
          </cell>
          <cell r="B1988" t="str">
            <v>وفاء بولص</v>
          </cell>
          <cell r="C1988" t="str">
            <v>ميشال</v>
          </cell>
          <cell r="D1988" t="str">
            <v>مهى</v>
          </cell>
          <cell r="E1988" t="str">
            <v>الثانية</v>
          </cell>
        </row>
        <row r="1989">
          <cell r="A1989">
            <v>527123</v>
          </cell>
          <cell r="B1989" t="str">
            <v>وفاء حماده</v>
          </cell>
          <cell r="C1989" t="str">
            <v>محمدعيد</v>
          </cell>
          <cell r="D1989" t="str">
            <v>نجوى</v>
          </cell>
          <cell r="E1989" t="str">
            <v>الثالثة حديث</v>
          </cell>
          <cell r="F1989">
            <v>405</v>
          </cell>
          <cell r="G1989">
            <v>407</v>
          </cell>
          <cell r="J1989" t="str">
            <v>م</v>
          </cell>
        </row>
        <row r="1990">
          <cell r="A1990">
            <v>527125</v>
          </cell>
          <cell r="B1990" t="str">
            <v>ولاء زينب</v>
          </cell>
          <cell r="C1990" t="str">
            <v>هيثم</v>
          </cell>
          <cell r="D1990" t="str">
            <v>نجاح</v>
          </cell>
          <cell r="E1990" t="str">
            <v>الثانية</v>
          </cell>
        </row>
        <row r="1991">
          <cell r="A1991">
            <v>527131</v>
          </cell>
          <cell r="B1991" t="str">
            <v>ياسمين وسوف</v>
          </cell>
          <cell r="C1991" t="str">
            <v>جبر</v>
          </cell>
          <cell r="D1991" t="str">
            <v>حميده</v>
          </cell>
          <cell r="E1991" t="str">
            <v>الثالثة</v>
          </cell>
        </row>
        <row r="1992">
          <cell r="A1992">
            <v>527133</v>
          </cell>
          <cell r="B1992" t="str">
            <v>يسرى العامر</v>
          </cell>
          <cell r="C1992" t="str">
            <v>محمدخير</v>
          </cell>
          <cell r="D1992" t="str">
            <v>عطفه</v>
          </cell>
          <cell r="E1992" t="str">
            <v>الثانية</v>
          </cell>
        </row>
        <row r="1993">
          <cell r="A1993">
            <v>527136</v>
          </cell>
          <cell r="B1993" t="str">
            <v>سماهر العمار</v>
          </cell>
          <cell r="C1993" t="str">
            <v>عارف</v>
          </cell>
          <cell r="D1993" t="str">
            <v>زيده</v>
          </cell>
          <cell r="E1993" t="str">
            <v>الثانية</v>
          </cell>
        </row>
        <row r="1994">
          <cell r="A1994">
            <v>527138</v>
          </cell>
          <cell r="B1994" t="str">
            <v>ساره طرطوسي</v>
          </cell>
          <cell r="C1994" t="str">
            <v>انور</v>
          </cell>
          <cell r="D1994" t="str">
            <v>اغراء</v>
          </cell>
          <cell r="E1994" t="str">
            <v>الثانية</v>
          </cell>
        </row>
        <row r="1995">
          <cell r="A1995">
            <v>527140</v>
          </cell>
          <cell r="B1995" t="str">
            <v>نور بو غاوي</v>
          </cell>
          <cell r="C1995" t="str">
            <v>ماجد</v>
          </cell>
          <cell r="D1995" t="str">
            <v>بردقان</v>
          </cell>
          <cell r="E1995" t="str">
            <v>الثالثة حديث</v>
          </cell>
          <cell r="F1995">
            <v>309</v>
          </cell>
          <cell r="G1995">
            <v>406</v>
          </cell>
          <cell r="H1995">
            <v>208</v>
          </cell>
          <cell r="J1995" t="str">
            <v>م</v>
          </cell>
        </row>
        <row r="1996">
          <cell r="A1996">
            <v>527144</v>
          </cell>
          <cell r="B1996" t="str">
            <v>بنان دركل</v>
          </cell>
          <cell r="C1996" t="str">
            <v>عبد الرزاق</v>
          </cell>
          <cell r="D1996" t="str">
            <v>سميره</v>
          </cell>
          <cell r="E1996" t="str">
            <v>الثانية</v>
          </cell>
        </row>
        <row r="1997">
          <cell r="A1997">
            <v>527150</v>
          </cell>
          <cell r="B1997" t="str">
            <v>دعاء شيخاني</v>
          </cell>
          <cell r="C1997" t="str">
            <v>شيخو</v>
          </cell>
          <cell r="D1997" t="str">
            <v>سميرا</v>
          </cell>
          <cell r="E1997" t="str">
            <v>الثالثة</v>
          </cell>
        </row>
        <row r="1998">
          <cell r="A1998">
            <v>527153</v>
          </cell>
          <cell r="B1998" t="str">
            <v>رنيم نصري</v>
          </cell>
          <cell r="C1998" t="str">
            <v>فادي</v>
          </cell>
          <cell r="D1998" t="str">
            <v>خديجه</v>
          </cell>
          <cell r="E1998" t="str">
            <v>الثانية</v>
          </cell>
        </row>
        <row r="1999">
          <cell r="A1999">
            <v>527157</v>
          </cell>
          <cell r="B1999" t="str">
            <v>سميره الرمو</v>
          </cell>
          <cell r="C1999" t="str">
            <v>جمال</v>
          </cell>
          <cell r="D1999" t="str">
            <v>فاديه</v>
          </cell>
          <cell r="E1999" t="str">
            <v>الثانية</v>
          </cell>
        </row>
        <row r="2000">
          <cell r="A2000">
            <v>527159</v>
          </cell>
          <cell r="B2000" t="str">
            <v>سندس السيد</v>
          </cell>
          <cell r="C2000" t="str">
            <v>محمود</v>
          </cell>
          <cell r="D2000" t="str">
            <v>اماني</v>
          </cell>
          <cell r="E2000" t="str">
            <v>الثانية</v>
          </cell>
        </row>
        <row r="2001">
          <cell r="A2001">
            <v>527167</v>
          </cell>
          <cell r="B2001" t="str">
            <v>ليال علي</v>
          </cell>
          <cell r="C2001" t="str">
            <v>عدنان</v>
          </cell>
          <cell r="D2001" t="str">
            <v>معينه</v>
          </cell>
          <cell r="E2001" t="str">
            <v>الثالثة حديث</v>
          </cell>
          <cell r="F2001">
            <v>204</v>
          </cell>
          <cell r="G2001">
            <v>208</v>
          </cell>
          <cell r="J2001" t="str">
            <v>م</v>
          </cell>
        </row>
        <row r="2002">
          <cell r="A2002">
            <v>527169</v>
          </cell>
          <cell r="B2002" t="str">
            <v>محمد ادريس</v>
          </cell>
          <cell r="C2002" t="str">
            <v>عزام</v>
          </cell>
          <cell r="D2002" t="str">
            <v>قمر</v>
          </cell>
          <cell r="E2002" t="str">
            <v>الثالثة</v>
          </cell>
        </row>
        <row r="2003">
          <cell r="A2003">
            <v>527173</v>
          </cell>
          <cell r="B2003" t="str">
            <v>مها بدوي</v>
          </cell>
          <cell r="C2003" t="str">
            <v>جهاد</v>
          </cell>
          <cell r="D2003" t="str">
            <v>هيا</v>
          </cell>
          <cell r="E2003" t="str">
            <v>الثالثة</v>
          </cell>
        </row>
        <row r="2004">
          <cell r="A2004">
            <v>527174</v>
          </cell>
          <cell r="B2004" t="str">
            <v>مها عثمان</v>
          </cell>
          <cell r="C2004" t="str">
            <v>صالح</v>
          </cell>
          <cell r="D2004" t="str">
            <v>احسان</v>
          </cell>
          <cell r="E2004" t="str">
            <v>الثانية</v>
          </cell>
        </row>
        <row r="2005">
          <cell r="A2005">
            <v>527176</v>
          </cell>
          <cell r="B2005" t="str">
            <v>نادين حسن</v>
          </cell>
          <cell r="C2005" t="str">
            <v>احمد غازي</v>
          </cell>
          <cell r="D2005" t="str">
            <v>ناهد</v>
          </cell>
          <cell r="E2005" t="str">
            <v>الثانية</v>
          </cell>
        </row>
        <row r="2006">
          <cell r="A2006">
            <v>527177</v>
          </cell>
          <cell r="B2006" t="str">
            <v>نسرين الخطيب</v>
          </cell>
          <cell r="C2006" t="str">
            <v>ابراهيم</v>
          </cell>
          <cell r="D2006" t="str">
            <v>حياة</v>
          </cell>
          <cell r="E2006" t="str">
            <v>الثانية حديث</v>
          </cell>
          <cell r="F2006">
            <v>205</v>
          </cell>
          <cell r="G2006">
            <v>206</v>
          </cell>
          <cell r="H2006">
            <v>208</v>
          </cell>
          <cell r="J2006" t="str">
            <v>م</v>
          </cell>
        </row>
        <row r="2007">
          <cell r="A2007">
            <v>527178</v>
          </cell>
          <cell r="B2007" t="str">
            <v>نسيبه البيش</v>
          </cell>
          <cell r="C2007" t="str">
            <v>ياسين</v>
          </cell>
          <cell r="D2007" t="str">
            <v>مريم</v>
          </cell>
          <cell r="E2007" t="str">
            <v>الثانية</v>
          </cell>
        </row>
        <row r="2008">
          <cell r="A2008">
            <v>527184</v>
          </cell>
          <cell r="B2008" t="str">
            <v>ياسمين العثمان</v>
          </cell>
          <cell r="C2008" t="str">
            <v>ناصر</v>
          </cell>
          <cell r="D2008" t="str">
            <v>رشدة</v>
          </cell>
          <cell r="E2008" t="str">
            <v>الثالثة حديث</v>
          </cell>
          <cell r="F2008">
            <v>404</v>
          </cell>
          <cell r="G2008">
            <v>405</v>
          </cell>
          <cell r="H2008">
            <v>409</v>
          </cell>
          <cell r="J2008" t="str">
            <v>م</v>
          </cell>
        </row>
        <row r="2009">
          <cell r="A2009">
            <v>527187</v>
          </cell>
          <cell r="B2009" t="str">
            <v>منار الاحمد</v>
          </cell>
          <cell r="C2009" t="str">
            <v>احمد</v>
          </cell>
          <cell r="D2009" t="str">
            <v>فوزه</v>
          </cell>
          <cell r="E2009" t="str">
            <v>الثانية</v>
          </cell>
        </row>
        <row r="2010">
          <cell r="A2010">
            <v>527188</v>
          </cell>
          <cell r="B2010" t="str">
            <v>مريم شيخ عمر</v>
          </cell>
          <cell r="C2010" t="str">
            <v>محمد</v>
          </cell>
          <cell r="D2010" t="str">
            <v>فاطمة</v>
          </cell>
          <cell r="E2010" t="str">
            <v>الثانية</v>
          </cell>
        </row>
        <row r="2011">
          <cell r="A2011">
            <v>527189</v>
          </cell>
          <cell r="B2011" t="str">
            <v>هديل رعد</v>
          </cell>
          <cell r="C2011" t="str">
            <v>محمد نذير</v>
          </cell>
          <cell r="D2011" t="str">
            <v>هاديه</v>
          </cell>
          <cell r="E2011" t="str">
            <v>الثانية</v>
          </cell>
        </row>
        <row r="2012">
          <cell r="A2012">
            <v>527190</v>
          </cell>
          <cell r="B2012" t="str">
            <v>اسراء سيد سليمان</v>
          </cell>
          <cell r="C2012" t="str">
            <v>طالب</v>
          </cell>
          <cell r="D2012" t="str">
            <v>صباح</v>
          </cell>
          <cell r="E2012" t="str">
            <v>الثالثة حديث</v>
          </cell>
          <cell r="F2012">
            <v>405</v>
          </cell>
          <cell r="G2012">
            <v>406</v>
          </cell>
          <cell r="J2012" t="str">
            <v>م</v>
          </cell>
        </row>
        <row r="2013">
          <cell r="A2013">
            <v>527191</v>
          </cell>
          <cell r="B2013" t="str">
            <v>أسراء يوسف</v>
          </cell>
          <cell r="C2013" t="str">
            <v>يوسف</v>
          </cell>
          <cell r="D2013" t="str">
            <v>فاطمة</v>
          </cell>
          <cell r="E2013" t="str">
            <v>الثانية</v>
          </cell>
        </row>
        <row r="2014">
          <cell r="A2014">
            <v>527192</v>
          </cell>
          <cell r="B2014" t="str">
            <v>الاء زيني</v>
          </cell>
          <cell r="C2014" t="str">
            <v>نبيل</v>
          </cell>
          <cell r="D2014" t="str">
            <v>اميرة</v>
          </cell>
          <cell r="E2014" t="str">
            <v>الثانية</v>
          </cell>
        </row>
        <row r="2015">
          <cell r="A2015">
            <v>527193</v>
          </cell>
          <cell r="B2015" t="str">
            <v>الاء محمد</v>
          </cell>
          <cell r="C2015" t="str">
            <v>حسام</v>
          </cell>
          <cell r="D2015" t="str">
            <v>سميه</v>
          </cell>
          <cell r="E2015" t="str">
            <v>الثانية</v>
          </cell>
        </row>
        <row r="2016">
          <cell r="A2016">
            <v>527195</v>
          </cell>
          <cell r="B2016" t="str">
            <v>الاء قرة</v>
          </cell>
          <cell r="C2016" t="str">
            <v>بسام</v>
          </cell>
          <cell r="D2016" t="str">
            <v>بشرى</v>
          </cell>
          <cell r="E2016" t="str">
            <v>الثالثة</v>
          </cell>
        </row>
        <row r="2017">
          <cell r="A2017">
            <v>527196</v>
          </cell>
          <cell r="B2017" t="str">
            <v>بثينه محمد علي</v>
          </cell>
          <cell r="C2017" t="str">
            <v>عز الدين</v>
          </cell>
          <cell r="D2017" t="str">
            <v>وداد</v>
          </cell>
          <cell r="E2017" t="str">
            <v>الثانية</v>
          </cell>
        </row>
        <row r="2018">
          <cell r="A2018">
            <v>527197</v>
          </cell>
          <cell r="B2018" t="str">
            <v>بسامه رشق</v>
          </cell>
          <cell r="C2018" t="str">
            <v>محمود</v>
          </cell>
          <cell r="D2018" t="str">
            <v>خوله</v>
          </cell>
          <cell r="E2018" t="str">
            <v>الثالثة</v>
          </cell>
        </row>
        <row r="2019">
          <cell r="A2019">
            <v>527198</v>
          </cell>
          <cell r="B2019" t="str">
            <v>بيان اللطوف</v>
          </cell>
          <cell r="C2019" t="str">
            <v>فراس</v>
          </cell>
          <cell r="D2019" t="str">
            <v>سهام</v>
          </cell>
          <cell r="E2019" t="str">
            <v>الثانية</v>
          </cell>
        </row>
        <row r="2020">
          <cell r="A2020">
            <v>527199</v>
          </cell>
          <cell r="B2020" t="str">
            <v>بيان سيفو</v>
          </cell>
          <cell r="C2020" t="str">
            <v>محمدبشار</v>
          </cell>
          <cell r="D2020" t="str">
            <v>ندى</v>
          </cell>
          <cell r="E2020" t="str">
            <v>الثانية</v>
          </cell>
        </row>
        <row r="2021">
          <cell r="A2021">
            <v>527200</v>
          </cell>
          <cell r="B2021" t="str">
            <v xml:space="preserve">حسنه جوهر المحمد </v>
          </cell>
          <cell r="C2021" t="str">
            <v>صالح</v>
          </cell>
          <cell r="D2021" t="str">
            <v>نوره</v>
          </cell>
          <cell r="E2021" t="str">
            <v>الثانية</v>
          </cell>
        </row>
        <row r="2022">
          <cell r="A2022">
            <v>527201</v>
          </cell>
          <cell r="B2022" t="str">
            <v>حنين الفارس</v>
          </cell>
          <cell r="C2022" t="str">
            <v>محمد</v>
          </cell>
          <cell r="D2022" t="str">
            <v>هبه</v>
          </cell>
          <cell r="E2022" t="str">
            <v>الثانية</v>
          </cell>
        </row>
        <row r="2023">
          <cell r="A2023">
            <v>527202</v>
          </cell>
          <cell r="B2023" t="str">
            <v>رشا عثمان</v>
          </cell>
          <cell r="C2023" t="str">
            <v>عبد الناصر</v>
          </cell>
          <cell r="D2023" t="str">
            <v>بشيره</v>
          </cell>
          <cell r="E2023" t="str">
            <v>الثانية</v>
          </cell>
        </row>
        <row r="2024">
          <cell r="A2024">
            <v>527203</v>
          </cell>
          <cell r="B2024" t="str">
            <v>رهف الخطيب</v>
          </cell>
          <cell r="C2024" t="str">
            <v xml:space="preserve">رامز </v>
          </cell>
          <cell r="D2024" t="str">
            <v>نسرين</v>
          </cell>
          <cell r="E2024" t="str">
            <v>الثانية</v>
          </cell>
        </row>
        <row r="2025">
          <cell r="A2025">
            <v>527204</v>
          </cell>
          <cell r="B2025" t="str">
            <v>ردينا ابو خير</v>
          </cell>
          <cell r="C2025" t="str">
            <v>نايف</v>
          </cell>
          <cell r="D2025" t="str">
            <v>سهاد</v>
          </cell>
          <cell r="E2025" t="str">
            <v>الثانية</v>
          </cell>
        </row>
        <row r="2026">
          <cell r="A2026">
            <v>527208</v>
          </cell>
          <cell r="B2026" t="str">
            <v>سلمى عون</v>
          </cell>
          <cell r="C2026" t="str">
            <v>نور الدين</v>
          </cell>
          <cell r="D2026" t="str">
            <v>تمره</v>
          </cell>
          <cell r="E2026" t="str">
            <v>الثانية</v>
          </cell>
        </row>
        <row r="2027">
          <cell r="A2027">
            <v>527209</v>
          </cell>
          <cell r="B2027" t="str">
            <v>سماهر شله</v>
          </cell>
          <cell r="C2027" t="str">
            <v>عثمان</v>
          </cell>
          <cell r="D2027" t="str">
            <v>وداد</v>
          </cell>
          <cell r="E2027" t="str">
            <v>الثانية</v>
          </cell>
        </row>
        <row r="2028">
          <cell r="A2028">
            <v>527210</v>
          </cell>
          <cell r="B2028" t="str">
            <v>سهى ابراهيم</v>
          </cell>
          <cell r="C2028" t="str">
            <v>ممدوح</v>
          </cell>
          <cell r="D2028" t="str">
            <v>سجيعه</v>
          </cell>
          <cell r="E2028" t="str">
            <v>الثالثة حديث</v>
          </cell>
          <cell r="F2028">
            <v>406</v>
          </cell>
          <cell r="G2028">
            <v>409</v>
          </cell>
          <cell r="J2028" t="str">
            <v>م</v>
          </cell>
        </row>
        <row r="2029">
          <cell r="A2029">
            <v>527211</v>
          </cell>
          <cell r="B2029" t="str">
            <v>سيريناد اليوسف</v>
          </cell>
          <cell r="C2029" t="str">
            <v>سعد</v>
          </cell>
          <cell r="D2029" t="str">
            <v>ورده</v>
          </cell>
          <cell r="E2029" t="str">
            <v>الثانية</v>
          </cell>
        </row>
        <row r="2030">
          <cell r="A2030">
            <v>527212</v>
          </cell>
          <cell r="B2030" t="str">
            <v>شذا خليل</v>
          </cell>
          <cell r="C2030" t="str">
            <v>احمد</v>
          </cell>
          <cell r="D2030" t="str">
            <v>ماجده</v>
          </cell>
          <cell r="E2030" t="str">
            <v>الثانية</v>
          </cell>
        </row>
        <row r="2031">
          <cell r="A2031">
            <v>527214</v>
          </cell>
          <cell r="B2031" t="str">
            <v>عليا العر</v>
          </cell>
          <cell r="C2031" t="str">
            <v>حسين</v>
          </cell>
          <cell r="D2031" t="str">
            <v>صفاء</v>
          </cell>
          <cell r="E2031" t="str">
            <v>الثانية</v>
          </cell>
        </row>
        <row r="2032">
          <cell r="A2032">
            <v>527215</v>
          </cell>
          <cell r="B2032" t="str">
            <v>غرام عريج</v>
          </cell>
          <cell r="C2032" t="str">
            <v>رفيق</v>
          </cell>
          <cell r="D2032" t="str">
            <v>خلود</v>
          </cell>
          <cell r="E2032" t="str">
            <v>الثانية</v>
          </cell>
        </row>
        <row r="2033">
          <cell r="A2033">
            <v>527217</v>
          </cell>
          <cell r="B2033" t="str">
            <v>فاطمة الكيلاني</v>
          </cell>
          <cell r="C2033" t="str">
            <v>محمد</v>
          </cell>
          <cell r="D2033" t="str">
            <v>لطيفه</v>
          </cell>
          <cell r="E2033" t="str">
            <v>الثانية</v>
          </cell>
        </row>
        <row r="2034">
          <cell r="A2034">
            <v>527218</v>
          </cell>
          <cell r="B2034" t="str">
            <v>فاطمة قعدان</v>
          </cell>
          <cell r="C2034" t="str">
            <v>محمد علي</v>
          </cell>
          <cell r="D2034" t="str">
            <v>رقيه</v>
          </cell>
          <cell r="E2034" t="str">
            <v>الثانية</v>
          </cell>
        </row>
        <row r="2035">
          <cell r="A2035">
            <v>527219</v>
          </cell>
          <cell r="B2035" t="str">
            <v>كارول ديوب</v>
          </cell>
          <cell r="C2035" t="str">
            <v>سليمان</v>
          </cell>
          <cell r="D2035" t="str">
            <v>ميسون</v>
          </cell>
          <cell r="E2035" t="str">
            <v>الثالثة</v>
          </cell>
        </row>
        <row r="2036">
          <cell r="A2036">
            <v>527220</v>
          </cell>
          <cell r="B2036" t="str">
            <v>لما الراعي</v>
          </cell>
          <cell r="C2036" t="str">
            <v>سليم</v>
          </cell>
          <cell r="D2036" t="str">
            <v>سمر</v>
          </cell>
          <cell r="E2036" t="str">
            <v>الثانية</v>
          </cell>
        </row>
        <row r="2037">
          <cell r="A2037">
            <v>527221</v>
          </cell>
          <cell r="B2037" t="str">
            <v>لمى الشيخه</v>
          </cell>
          <cell r="C2037" t="str">
            <v>صالح</v>
          </cell>
          <cell r="D2037" t="str">
            <v>رويده</v>
          </cell>
          <cell r="E2037" t="str">
            <v>الثالثة</v>
          </cell>
        </row>
        <row r="2038">
          <cell r="A2038">
            <v>527222</v>
          </cell>
          <cell r="B2038" t="str">
            <v>ليالي علي</v>
          </cell>
          <cell r="C2038" t="str">
            <v>علي</v>
          </cell>
          <cell r="D2038" t="str">
            <v>الهام</v>
          </cell>
          <cell r="E2038" t="str">
            <v>الثالثة</v>
          </cell>
        </row>
        <row r="2039">
          <cell r="A2039">
            <v>527223</v>
          </cell>
          <cell r="B2039" t="str">
            <v>ليندا شاهين</v>
          </cell>
          <cell r="C2039" t="str">
            <v>شاهين</v>
          </cell>
          <cell r="D2039" t="str">
            <v>فيروز</v>
          </cell>
          <cell r="E2039" t="str">
            <v>الثانية</v>
          </cell>
        </row>
        <row r="2040">
          <cell r="A2040">
            <v>527224</v>
          </cell>
          <cell r="B2040" t="str">
            <v>ليندا علي</v>
          </cell>
          <cell r="C2040" t="str">
            <v>جميل</v>
          </cell>
          <cell r="D2040" t="str">
            <v>سجيعه</v>
          </cell>
          <cell r="E2040" t="str">
            <v>الثانية</v>
          </cell>
        </row>
        <row r="2041">
          <cell r="A2041">
            <v>527225</v>
          </cell>
          <cell r="B2041" t="str">
            <v>مايا احمد</v>
          </cell>
          <cell r="C2041" t="str">
            <v xml:space="preserve">غياث </v>
          </cell>
          <cell r="D2041" t="str">
            <v>سهام</v>
          </cell>
          <cell r="E2041" t="str">
            <v>الثانية</v>
          </cell>
        </row>
        <row r="2042">
          <cell r="A2042">
            <v>527226</v>
          </cell>
          <cell r="B2042" t="str">
            <v>مرح البارودي</v>
          </cell>
          <cell r="C2042" t="str">
            <v>شريف</v>
          </cell>
          <cell r="D2042" t="str">
            <v>رفيقة</v>
          </cell>
          <cell r="E2042" t="str">
            <v>الثانية</v>
          </cell>
        </row>
        <row r="2043">
          <cell r="A2043">
            <v>527227</v>
          </cell>
          <cell r="B2043" t="str">
            <v>مرح سلامي</v>
          </cell>
          <cell r="C2043" t="str">
            <v>احمد</v>
          </cell>
          <cell r="D2043" t="str">
            <v>لينا</v>
          </cell>
          <cell r="E2043" t="str">
            <v>الثانية</v>
          </cell>
        </row>
        <row r="2044">
          <cell r="A2044">
            <v>527228</v>
          </cell>
          <cell r="B2044" t="str">
            <v>مروه العبد العمر</v>
          </cell>
          <cell r="C2044" t="str">
            <v>محمد</v>
          </cell>
          <cell r="D2044" t="str">
            <v>خولة</v>
          </cell>
          <cell r="E2044" t="str">
            <v>الثانية</v>
          </cell>
        </row>
        <row r="2045">
          <cell r="A2045">
            <v>527229</v>
          </cell>
          <cell r="B2045" t="str">
            <v>معطيه زيدان</v>
          </cell>
          <cell r="C2045" t="str">
            <v>مروان</v>
          </cell>
          <cell r="D2045" t="str">
            <v>مسعوده</v>
          </cell>
          <cell r="E2045" t="str">
            <v>الثانية</v>
          </cell>
        </row>
        <row r="2046">
          <cell r="A2046">
            <v>527230</v>
          </cell>
          <cell r="B2046" t="str">
            <v>ميرفت الكاتب</v>
          </cell>
          <cell r="C2046" t="str">
            <v>فايز</v>
          </cell>
          <cell r="D2046" t="str">
            <v>سميره</v>
          </cell>
          <cell r="E2046" t="str">
            <v>الثانية</v>
          </cell>
        </row>
        <row r="2047">
          <cell r="A2047">
            <v>527231</v>
          </cell>
          <cell r="B2047" t="str">
            <v>نادين الدكاك</v>
          </cell>
          <cell r="C2047" t="str">
            <v>بدر</v>
          </cell>
          <cell r="D2047" t="str">
            <v>ايمان</v>
          </cell>
          <cell r="E2047" t="str">
            <v>الثانية</v>
          </cell>
        </row>
        <row r="2048">
          <cell r="A2048">
            <v>527232</v>
          </cell>
          <cell r="B2048" t="str">
            <v>نجوى النمر</v>
          </cell>
          <cell r="C2048" t="str">
            <v>ياسين</v>
          </cell>
          <cell r="D2048" t="str">
            <v>زهيرة</v>
          </cell>
          <cell r="E2048" t="str">
            <v>الثانية</v>
          </cell>
        </row>
        <row r="2049">
          <cell r="A2049">
            <v>527233</v>
          </cell>
          <cell r="B2049" t="str">
            <v>نور الوافي</v>
          </cell>
          <cell r="C2049" t="str">
            <v>زياد</v>
          </cell>
          <cell r="D2049" t="str">
            <v>رفيقه</v>
          </cell>
          <cell r="E2049" t="str">
            <v>الثانية</v>
          </cell>
        </row>
        <row r="2050">
          <cell r="A2050">
            <v>527234</v>
          </cell>
          <cell r="B2050" t="str">
            <v>هبه عريج</v>
          </cell>
          <cell r="C2050" t="str">
            <v>شفيق</v>
          </cell>
          <cell r="D2050" t="str">
            <v>هيفاء</v>
          </cell>
          <cell r="E2050" t="str">
            <v>الثانية</v>
          </cell>
        </row>
        <row r="2051">
          <cell r="A2051">
            <v>527235</v>
          </cell>
          <cell r="B2051" t="str">
            <v>هلا رمضان</v>
          </cell>
          <cell r="C2051" t="str">
            <v>يونس</v>
          </cell>
          <cell r="D2051" t="str">
            <v>سعده</v>
          </cell>
          <cell r="E2051" t="str">
            <v>الثانية</v>
          </cell>
        </row>
        <row r="2052">
          <cell r="A2052">
            <v>527236</v>
          </cell>
          <cell r="B2052" t="str">
            <v>هناء طويل</v>
          </cell>
          <cell r="C2052" t="str">
            <v>احمد</v>
          </cell>
          <cell r="D2052" t="str">
            <v>وفاء</v>
          </cell>
          <cell r="E2052" t="str">
            <v>الثالثة</v>
          </cell>
        </row>
        <row r="2053">
          <cell r="A2053">
            <v>527237</v>
          </cell>
          <cell r="B2053" t="str">
            <v>هيام الساعي</v>
          </cell>
          <cell r="C2053" t="str">
            <v xml:space="preserve">ناظم </v>
          </cell>
          <cell r="D2053" t="str">
            <v>خديجه</v>
          </cell>
          <cell r="E2053" t="str">
            <v>الثانية</v>
          </cell>
        </row>
        <row r="2054">
          <cell r="A2054">
            <v>527238</v>
          </cell>
          <cell r="B2054" t="str">
            <v>وداد صدقه</v>
          </cell>
          <cell r="C2054" t="str">
            <v>سليمان</v>
          </cell>
          <cell r="D2054" t="str">
            <v>بديعه</v>
          </cell>
          <cell r="E2054" t="str">
            <v>الثالثة حديث</v>
          </cell>
          <cell r="F2054">
            <v>406</v>
          </cell>
          <cell r="G2054">
            <v>407</v>
          </cell>
          <cell r="H2054">
            <v>408</v>
          </cell>
          <cell r="J2054" t="str">
            <v>م</v>
          </cell>
        </row>
        <row r="2055">
          <cell r="A2055">
            <v>527239</v>
          </cell>
          <cell r="B2055" t="str">
            <v>وسام معلا</v>
          </cell>
          <cell r="C2055" t="str">
            <v>ابراهيم</v>
          </cell>
          <cell r="D2055" t="str">
            <v>ليلى</v>
          </cell>
          <cell r="E2055" t="str">
            <v>الثانية</v>
          </cell>
        </row>
        <row r="2056">
          <cell r="A2056">
            <v>527240</v>
          </cell>
          <cell r="B2056" t="str">
            <v>وعد الحسين</v>
          </cell>
          <cell r="C2056" t="str">
            <v>سليمان</v>
          </cell>
          <cell r="D2056" t="str">
            <v>غادا</v>
          </cell>
          <cell r="E2056" t="str">
            <v>الثانية</v>
          </cell>
        </row>
        <row r="2057">
          <cell r="A2057">
            <v>527241</v>
          </cell>
          <cell r="B2057" t="str">
            <v>وفاء  عريج</v>
          </cell>
          <cell r="C2057" t="str">
            <v>حسين</v>
          </cell>
          <cell r="D2057" t="str">
            <v>برهجان</v>
          </cell>
          <cell r="E2057" t="str">
            <v>الثانية</v>
          </cell>
        </row>
        <row r="2058">
          <cell r="A2058">
            <v>527242</v>
          </cell>
          <cell r="B2058" t="str">
            <v>ولاء النشواتي</v>
          </cell>
          <cell r="C2058" t="str">
            <v>محمد وليد</v>
          </cell>
          <cell r="D2058" t="str">
            <v>فاتن</v>
          </cell>
          <cell r="E2058" t="str">
            <v>الثانية</v>
          </cell>
        </row>
        <row r="2059">
          <cell r="A2059">
            <v>527243</v>
          </cell>
          <cell r="B2059" t="str">
            <v>يارا عواد</v>
          </cell>
          <cell r="C2059" t="str">
            <v>محمد</v>
          </cell>
          <cell r="D2059" t="str">
            <v>جهينه</v>
          </cell>
          <cell r="E2059" t="str">
            <v>الثانية</v>
          </cell>
        </row>
        <row r="2060">
          <cell r="A2060">
            <v>527244</v>
          </cell>
          <cell r="B2060" t="str">
            <v>مرح أبو مغضب</v>
          </cell>
          <cell r="C2060" t="str">
            <v>فارس</v>
          </cell>
          <cell r="D2060" t="str">
            <v>سميا</v>
          </cell>
          <cell r="E2060" t="str">
            <v>الثالثة</v>
          </cell>
        </row>
        <row r="2061">
          <cell r="A2061">
            <v>527245</v>
          </cell>
          <cell r="B2061" t="str">
            <v>احلام اسعد</v>
          </cell>
          <cell r="C2061" t="str">
            <v>سليم</v>
          </cell>
          <cell r="D2061" t="str">
            <v>زكيه</v>
          </cell>
          <cell r="E2061" t="str">
            <v>الثانية</v>
          </cell>
        </row>
        <row r="2062">
          <cell r="A2062">
            <v>527247</v>
          </cell>
          <cell r="B2062" t="str">
            <v>اسراء حجير</v>
          </cell>
          <cell r="C2062" t="str">
            <v>محمد</v>
          </cell>
          <cell r="D2062" t="str">
            <v>امال</v>
          </cell>
          <cell r="E2062" t="str">
            <v>الثانية</v>
          </cell>
        </row>
        <row r="2063">
          <cell r="A2063">
            <v>527251</v>
          </cell>
          <cell r="B2063" t="str">
            <v>الاء ابراهيم</v>
          </cell>
          <cell r="C2063" t="str">
            <v>محسن</v>
          </cell>
          <cell r="D2063" t="str">
            <v>هيفاء</v>
          </cell>
          <cell r="E2063" t="str">
            <v>الثانية</v>
          </cell>
        </row>
        <row r="2064">
          <cell r="A2064">
            <v>527253</v>
          </cell>
          <cell r="B2064" t="str">
            <v>اماني سلوم</v>
          </cell>
          <cell r="C2064" t="str">
            <v>محمد</v>
          </cell>
          <cell r="D2064" t="str">
            <v>مريم</v>
          </cell>
          <cell r="E2064" t="str">
            <v>الثانية</v>
          </cell>
        </row>
        <row r="2065">
          <cell r="A2065">
            <v>527254</v>
          </cell>
          <cell r="B2065" t="str">
            <v>امل عيون</v>
          </cell>
          <cell r="C2065" t="str">
            <v>سعيد</v>
          </cell>
          <cell r="D2065" t="str">
            <v>سهام</v>
          </cell>
          <cell r="E2065" t="str">
            <v>الثانية</v>
          </cell>
        </row>
        <row r="2066">
          <cell r="A2066">
            <v>527256</v>
          </cell>
          <cell r="B2066" t="str">
            <v>انتصار سرور</v>
          </cell>
          <cell r="C2066" t="str">
            <v>عبدالهادي</v>
          </cell>
          <cell r="D2066" t="str">
            <v>هدى</v>
          </cell>
          <cell r="E2066" t="str">
            <v>الثانية</v>
          </cell>
        </row>
        <row r="2067">
          <cell r="A2067">
            <v>527258</v>
          </cell>
          <cell r="B2067" t="str">
            <v>ايفلين حبيب</v>
          </cell>
          <cell r="C2067" t="str">
            <v>محمد</v>
          </cell>
          <cell r="D2067" t="str">
            <v>ميساء</v>
          </cell>
          <cell r="E2067" t="str">
            <v>الثانية</v>
          </cell>
        </row>
        <row r="2068">
          <cell r="A2068">
            <v>527260</v>
          </cell>
          <cell r="B2068" t="str">
            <v>ايمان جعاره</v>
          </cell>
          <cell r="C2068" t="str">
            <v>محمد</v>
          </cell>
          <cell r="D2068" t="str">
            <v>روضه</v>
          </cell>
          <cell r="E2068" t="str">
            <v>الثانية حديث</v>
          </cell>
          <cell r="F2068">
            <v>205</v>
          </cell>
          <cell r="G2068">
            <v>206</v>
          </cell>
          <cell r="H2068">
            <v>208</v>
          </cell>
          <cell r="J2068" t="str">
            <v>م</v>
          </cell>
        </row>
        <row r="2069">
          <cell r="A2069">
            <v>527261</v>
          </cell>
          <cell r="B2069" t="str">
            <v>ايمان خضور</v>
          </cell>
          <cell r="C2069" t="str">
            <v>يوسف</v>
          </cell>
          <cell r="D2069" t="str">
            <v>شفيقه</v>
          </cell>
          <cell r="E2069" t="str">
            <v>الثانية</v>
          </cell>
        </row>
        <row r="2070">
          <cell r="A2070">
            <v>527262</v>
          </cell>
          <cell r="B2070" t="str">
            <v>ايمان صفيه</v>
          </cell>
          <cell r="C2070" t="str">
            <v>عبدالقادر</v>
          </cell>
          <cell r="D2070" t="str">
            <v>شيخه</v>
          </cell>
          <cell r="E2070" t="str">
            <v>الثانية</v>
          </cell>
        </row>
        <row r="2071">
          <cell r="A2071">
            <v>527270</v>
          </cell>
          <cell r="B2071" t="str">
            <v>أماني طيان</v>
          </cell>
          <cell r="C2071" t="str">
            <v>محمود</v>
          </cell>
          <cell r="D2071" t="str">
            <v>فاطمة</v>
          </cell>
          <cell r="E2071" t="str">
            <v>الثانية</v>
          </cell>
        </row>
        <row r="2072">
          <cell r="A2072">
            <v>527271</v>
          </cell>
          <cell r="B2072" t="str">
            <v>أميرة خطاب</v>
          </cell>
          <cell r="C2072" t="str">
            <v>نبيل</v>
          </cell>
          <cell r="D2072" t="str">
            <v>عائشة</v>
          </cell>
          <cell r="E2072" t="str">
            <v>الثانية</v>
          </cell>
        </row>
        <row r="2073">
          <cell r="A2073">
            <v>527273</v>
          </cell>
          <cell r="B2073" t="str">
            <v>آلاء البكري</v>
          </cell>
          <cell r="C2073" t="str">
            <v>محمد</v>
          </cell>
          <cell r="D2073" t="str">
            <v>زهرية</v>
          </cell>
          <cell r="E2073" t="str">
            <v>الثانية</v>
          </cell>
        </row>
        <row r="2074">
          <cell r="A2074">
            <v>527274</v>
          </cell>
          <cell r="B2074" t="str">
            <v>آلاء الخطيب</v>
          </cell>
          <cell r="C2074" t="str">
            <v>محمد</v>
          </cell>
          <cell r="D2074" t="str">
            <v>زهره</v>
          </cell>
          <cell r="E2074" t="str">
            <v>الثانية</v>
          </cell>
        </row>
        <row r="2075">
          <cell r="A2075">
            <v>527275</v>
          </cell>
          <cell r="B2075" t="str">
            <v>آلاء الشعار</v>
          </cell>
          <cell r="C2075" t="str">
            <v>جلال</v>
          </cell>
          <cell r="D2075" t="str">
            <v>رنه</v>
          </cell>
          <cell r="E2075" t="str">
            <v>الثانية</v>
          </cell>
        </row>
        <row r="2076">
          <cell r="A2076">
            <v>527277</v>
          </cell>
          <cell r="B2076" t="str">
            <v>آلاء حبيجان</v>
          </cell>
          <cell r="C2076" t="str">
            <v>عبدالكريم</v>
          </cell>
          <cell r="D2076" t="str">
            <v>عسليه</v>
          </cell>
          <cell r="E2076" t="str">
            <v>الثانية</v>
          </cell>
        </row>
        <row r="2077">
          <cell r="A2077">
            <v>527282</v>
          </cell>
          <cell r="B2077" t="str">
            <v>آيات حيدر</v>
          </cell>
          <cell r="C2077" t="str">
            <v>محمد ناصر</v>
          </cell>
          <cell r="D2077" t="str">
            <v>بشرى</v>
          </cell>
          <cell r="E2077" t="str">
            <v>الثانية</v>
          </cell>
        </row>
        <row r="2078">
          <cell r="A2078">
            <v>527283</v>
          </cell>
          <cell r="B2078" t="str">
            <v>آية مهاوش</v>
          </cell>
          <cell r="C2078" t="str">
            <v>عبد الكريم</v>
          </cell>
          <cell r="D2078" t="str">
            <v>سعاد</v>
          </cell>
          <cell r="E2078" t="str">
            <v>الثانية</v>
          </cell>
        </row>
        <row r="2079">
          <cell r="A2079">
            <v>527285</v>
          </cell>
          <cell r="B2079" t="str">
            <v>بتول صالحاني</v>
          </cell>
          <cell r="C2079" t="str">
            <v>محمود</v>
          </cell>
          <cell r="D2079" t="str">
            <v>سمية</v>
          </cell>
          <cell r="E2079" t="str">
            <v>الثانية</v>
          </cell>
        </row>
        <row r="2080">
          <cell r="A2080">
            <v>527290</v>
          </cell>
          <cell r="B2080" t="str">
            <v>بشرى اسماعيل</v>
          </cell>
          <cell r="C2080" t="str">
            <v>امين</v>
          </cell>
          <cell r="D2080" t="str">
            <v>زوات</v>
          </cell>
          <cell r="E2080" t="str">
            <v>الثانية</v>
          </cell>
        </row>
        <row r="2081">
          <cell r="A2081">
            <v>527291</v>
          </cell>
          <cell r="B2081" t="str">
            <v>بشرى الدنيا</v>
          </cell>
          <cell r="C2081" t="str">
            <v>محرز</v>
          </cell>
          <cell r="D2081" t="str">
            <v>ليلا</v>
          </cell>
          <cell r="E2081" t="str">
            <v>الثانية</v>
          </cell>
        </row>
        <row r="2082">
          <cell r="A2082">
            <v>527292</v>
          </cell>
          <cell r="B2082" t="str">
            <v>بشرى النايف</v>
          </cell>
          <cell r="C2082" t="str">
            <v>احمد</v>
          </cell>
          <cell r="D2082" t="str">
            <v>الهام</v>
          </cell>
          <cell r="E2082" t="str">
            <v>الثانية</v>
          </cell>
        </row>
        <row r="2083">
          <cell r="A2083">
            <v>527296</v>
          </cell>
          <cell r="B2083" t="str">
            <v>تسنيم الخشه</v>
          </cell>
          <cell r="C2083" t="str">
            <v>يوسف</v>
          </cell>
          <cell r="D2083" t="str">
            <v>كوثر</v>
          </cell>
          <cell r="E2083" t="str">
            <v>الثانية</v>
          </cell>
        </row>
        <row r="2084">
          <cell r="A2084">
            <v>527297</v>
          </cell>
          <cell r="B2084" t="str">
            <v>تسنيم عيد</v>
          </cell>
          <cell r="C2084" t="str">
            <v>بسام</v>
          </cell>
          <cell r="D2084" t="str">
            <v>غزل</v>
          </cell>
          <cell r="E2084" t="str">
            <v>الثانية حديث</v>
          </cell>
          <cell r="F2084">
            <v>208</v>
          </cell>
          <cell r="J2084" t="str">
            <v>م</v>
          </cell>
        </row>
        <row r="2085">
          <cell r="A2085">
            <v>527299</v>
          </cell>
          <cell r="B2085" t="str">
            <v>ثناء سليمان</v>
          </cell>
          <cell r="C2085" t="str">
            <v>وفيق</v>
          </cell>
          <cell r="D2085" t="str">
            <v>صديقة</v>
          </cell>
          <cell r="E2085" t="str">
            <v>الثانية</v>
          </cell>
        </row>
        <row r="2086">
          <cell r="A2086">
            <v>527301</v>
          </cell>
          <cell r="B2086" t="str">
            <v>جواهر الطويل</v>
          </cell>
          <cell r="C2086" t="str">
            <v>محمد</v>
          </cell>
          <cell r="D2086" t="str">
            <v>شهيرة</v>
          </cell>
          <cell r="E2086" t="str">
            <v>الثانية حديث</v>
          </cell>
          <cell r="F2086">
            <v>205</v>
          </cell>
          <cell r="G2086">
            <v>208</v>
          </cell>
          <cell r="J2086" t="str">
            <v>م</v>
          </cell>
        </row>
        <row r="2087">
          <cell r="A2087">
            <v>527303</v>
          </cell>
          <cell r="B2087" t="str">
            <v>حسناء الناصر</v>
          </cell>
          <cell r="C2087" t="str">
            <v>عبد الرحمن</v>
          </cell>
          <cell r="D2087" t="str">
            <v>اميره</v>
          </cell>
          <cell r="E2087" t="str">
            <v>الثانية</v>
          </cell>
        </row>
        <row r="2088">
          <cell r="A2088">
            <v>527306</v>
          </cell>
          <cell r="B2088" t="str">
            <v>حنين ابو خرمه</v>
          </cell>
          <cell r="C2088" t="str">
            <v>محمد خالد</v>
          </cell>
          <cell r="D2088" t="str">
            <v>حليمه</v>
          </cell>
          <cell r="E2088" t="str">
            <v>الثانية</v>
          </cell>
        </row>
        <row r="2089">
          <cell r="A2089">
            <v>527307</v>
          </cell>
          <cell r="B2089" t="str">
            <v>حنين اليوسف</v>
          </cell>
          <cell r="C2089" t="str">
            <v>علي</v>
          </cell>
          <cell r="D2089" t="str">
            <v>انصاف</v>
          </cell>
          <cell r="E2089" t="str">
            <v>الثانية</v>
          </cell>
        </row>
        <row r="2090">
          <cell r="A2090">
            <v>527314</v>
          </cell>
          <cell r="B2090" t="str">
            <v>داليه الحلاق</v>
          </cell>
          <cell r="C2090" t="str">
            <v>علي</v>
          </cell>
          <cell r="D2090" t="str">
            <v>عربيه</v>
          </cell>
          <cell r="E2090" t="str">
            <v>الثانية</v>
          </cell>
        </row>
        <row r="2091">
          <cell r="A2091">
            <v>527315</v>
          </cell>
          <cell r="B2091" t="str">
            <v>دعاء الزهر</v>
          </cell>
          <cell r="C2091" t="str">
            <v>علي</v>
          </cell>
          <cell r="D2091" t="str">
            <v>فاطمة</v>
          </cell>
          <cell r="E2091" t="str">
            <v>الثانية</v>
          </cell>
        </row>
        <row r="2092">
          <cell r="A2092">
            <v>527317</v>
          </cell>
          <cell r="B2092" t="str">
            <v>دعاء حمصي</v>
          </cell>
          <cell r="C2092" t="str">
            <v>محمدزياد</v>
          </cell>
          <cell r="D2092" t="str">
            <v>سميره</v>
          </cell>
          <cell r="E2092" t="str">
            <v>الثانية</v>
          </cell>
        </row>
        <row r="2093">
          <cell r="A2093">
            <v>527318</v>
          </cell>
          <cell r="B2093" t="str">
            <v>دعاء خضر</v>
          </cell>
          <cell r="C2093" t="str">
            <v>بكر</v>
          </cell>
          <cell r="D2093" t="str">
            <v>صفاء</v>
          </cell>
          <cell r="E2093" t="str">
            <v>الثانية</v>
          </cell>
        </row>
        <row r="2094">
          <cell r="A2094">
            <v>527320</v>
          </cell>
          <cell r="B2094" t="str">
            <v>دلال عودة</v>
          </cell>
          <cell r="C2094" t="str">
            <v>احمد</v>
          </cell>
          <cell r="D2094" t="str">
            <v>زهريه شعبان</v>
          </cell>
          <cell r="E2094" t="str">
            <v>الثانية</v>
          </cell>
        </row>
        <row r="2095">
          <cell r="A2095">
            <v>527321</v>
          </cell>
          <cell r="B2095" t="str">
            <v>دموع ورده</v>
          </cell>
          <cell r="C2095" t="str">
            <v>نبيل</v>
          </cell>
          <cell r="D2095" t="str">
            <v>نوال</v>
          </cell>
          <cell r="E2095" t="str">
            <v>الثانية</v>
          </cell>
        </row>
        <row r="2096">
          <cell r="A2096">
            <v>527322</v>
          </cell>
          <cell r="B2096" t="str">
            <v>ديانا الخليل</v>
          </cell>
          <cell r="C2096" t="str">
            <v>يونس</v>
          </cell>
          <cell r="D2096" t="str">
            <v>زهور</v>
          </cell>
          <cell r="E2096" t="str">
            <v>الثانية</v>
          </cell>
        </row>
        <row r="2097">
          <cell r="A2097">
            <v>527328</v>
          </cell>
          <cell r="B2097" t="str">
            <v>راما ملا</v>
          </cell>
          <cell r="C2097" t="str">
            <v>سعيد</v>
          </cell>
          <cell r="D2097" t="str">
            <v>باسمه</v>
          </cell>
          <cell r="E2097" t="str">
            <v>الثانية</v>
          </cell>
        </row>
        <row r="2098">
          <cell r="A2098">
            <v>527329</v>
          </cell>
          <cell r="B2098" t="str">
            <v>راما مهدي</v>
          </cell>
          <cell r="C2098" t="str">
            <v>نزير</v>
          </cell>
          <cell r="D2098" t="str">
            <v>صفيه</v>
          </cell>
          <cell r="E2098" t="str">
            <v>الثانية</v>
          </cell>
        </row>
        <row r="2099">
          <cell r="A2099">
            <v>527332</v>
          </cell>
          <cell r="B2099" t="str">
            <v>رانيا نصرالله</v>
          </cell>
          <cell r="C2099" t="str">
            <v>خالد</v>
          </cell>
          <cell r="D2099" t="str">
            <v>حنان</v>
          </cell>
          <cell r="E2099" t="str">
            <v>الثانية</v>
          </cell>
        </row>
        <row r="2100">
          <cell r="A2100">
            <v>527334</v>
          </cell>
          <cell r="B2100" t="str">
            <v>ربا الحلاق اوضه باشي</v>
          </cell>
          <cell r="C2100" t="str">
            <v>ايمن</v>
          </cell>
          <cell r="D2100" t="str">
            <v>سوسن</v>
          </cell>
          <cell r="E2100" t="str">
            <v>الثانية</v>
          </cell>
        </row>
        <row r="2101">
          <cell r="A2101">
            <v>527335</v>
          </cell>
          <cell r="B2101" t="str">
            <v>ربا دياب</v>
          </cell>
          <cell r="C2101" t="str">
            <v>سهيل</v>
          </cell>
          <cell r="D2101" t="str">
            <v>منى</v>
          </cell>
          <cell r="E2101" t="str">
            <v>الثانية</v>
          </cell>
        </row>
        <row r="2102">
          <cell r="A2102">
            <v>527336</v>
          </cell>
          <cell r="B2102" t="str">
            <v>ربان الحناش</v>
          </cell>
          <cell r="C2102" t="str">
            <v>عواد</v>
          </cell>
          <cell r="D2102" t="str">
            <v>خالديه</v>
          </cell>
          <cell r="E2102" t="str">
            <v>الثانية</v>
          </cell>
        </row>
        <row r="2103">
          <cell r="A2103">
            <v>527337</v>
          </cell>
          <cell r="B2103" t="str">
            <v>رجاء اسعد</v>
          </cell>
          <cell r="C2103" t="str">
            <v>احمد</v>
          </cell>
          <cell r="D2103" t="str">
            <v>خديجه</v>
          </cell>
          <cell r="E2103" t="str">
            <v>الثانية</v>
          </cell>
        </row>
        <row r="2104">
          <cell r="A2104">
            <v>527338</v>
          </cell>
          <cell r="B2104" t="str">
            <v>رحاب الحوراني</v>
          </cell>
          <cell r="C2104" t="str">
            <v>محمد غسان</v>
          </cell>
          <cell r="D2104" t="str">
            <v>ساميه</v>
          </cell>
          <cell r="E2104" t="str">
            <v>الثانية</v>
          </cell>
        </row>
        <row r="2105">
          <cell r="A2105">
            <v>527342</v>
          </cell>
          <cell r="B2105" t="str">
            <v>رغد العضم</v>
          </cell>
          <cell r="C2105" t="str">
            <v>عبد الرحمن</v>
          </cell>
          <cell r="D2105" t="str">
            <v>سمر</v>
          </cell>
          <cell r="E2105" t="str">
            <v>الثانية</v>
          </cell>
        </row>
        <row r="2106">
          <cell r="A2106">
            <v>527345</v>
          </cell>
          <cell r="B2106" t="str">
            <v>رفعه السلام</v>
          </cell>
          <cell r="C2106" t="str">
            <v>جاسم</v>
          </cell>
          <cell r="D2106" t="str">
            <v>رحمه</v>
          </cell>
          <cell r="E2106" t="str">
            <v>الثانية</v>
          </cell>
        </row>
        <row r="2107">
          <cell r="A2107">
            <v>527347</v>
          </cell>
          <cell r="B2107" t="str">
            <v>رنا حميدان</v>
          </cell>
          <cell r="C2107" t="str">
            <v>أمين</v>
          </cell>
          <cell r="D2107" t="str">
            <v>نهيدة</v>
          </cell>
          <cell r="E2107" t="str">
            <v>الثانية</v>
          </cell>
        </row>
        <row r="2108">
          <cell r="A2108">
            <v>527350</v>
          </cell>
          <cell r="B2108" t="str">
            <v>رنده عباس</v>
          </cell>
          <cell r="C2108" t="str">
            <v>نعيم</v>
          </cell>
          <cell r="D2108" t="str">
            <v>غاده</v>
          </cell>
          <cell r="E2108" t="str">
            <v>الثانية</v>
          </cell>
        </row>
        <row r="2109">
          <cell r="A2109">
            <v>527351</v>
          </cell>
          <cell r="B2109" t="str">
            <v>رنده مصلط</v>
          </cell>
          <cell r="C2109" t="str">
            <v>مسلط</v>
          </cell>
          <cell r="D2109" t="str">
            <v>تبارك</v>
          </cell>
          <cell r="E2109" t="str">
            <v>الثانية حديث</v>
          </cell>
          <cell r="F2109">
            <v>103</v>
          </cell>
          <cell r="G2109">
            <v>205</v>
          </cell>
          <cell r="H2109">
            <v>207</v>
          </cell>
          <cell r="I2109">
            <v>208</v>
          </cell>
          <cell r="J2109" t="str">
            <v>م</v>
          </cell>
        </row>
        <row r="2110">
          <cell r="A2110">
            <v>527352</v>
          </cell>
          <cell r="B2110" t="str">
            <v>رنيم اطليبي</v>
          </cell>
          <cell r="C2110" t="str">
            <v>خالد</v>
          </cell>
          <cell r="D2110" t="str">
            <v>منال</v>
          </cell>
          <cell r="E2110" t="str">
            <v>الثانية</v>
          </cell>
        </row>
        <row r="2111">
          <cell r="A2111">
            <v>527354</v>
          </cell>
          <cell r="B2111" t="str">
            <v>رنيم سليمان</v>
          </cell>
          <cell r="C2111" t="str">
            <v>عمادالدين</v>
          </cell>
          <cell r="D2111" t="str">
            <v>اميره</v>
          </cell>
          <cell r="E2111" t="str">
            <v>الثانية</v>
          </cell>
        </row>
        <row r="2112">
          <cell r="A2112">
            <v>527357</v>
          </cell>
          <cell r="B2112" t="str">
            <v>رهام ميهوب</v>
          </cell>
          <cell r="C2112" t="str">
            <v>هيثم</v>
          </cell>
          <cell r="D2112" t="str">
            <v>جمانه</v>
          </cell>
          <cell r="E2112" t="str">
            <v>الثانية</v>
          </cell>
        </row>
        <row r="2113">
          <cell r="A2113">
            <v>527360</v>
          </cell>
          <cell r="B2113" t="str">
            <v>روبى الجراح</v>
          </cell>
          <cell r="C2113" t="str">
            <v>محمدفاروق</v>
          </cell>
          <cell r="D2113" t="str">
            <v>رندة</v>
          </cell>
          <cell r="E2113" t="str">
            <v>الثانية</v>
          </cell>
        </row>
        <row r="2114">
          <cell r="A2114">
            <v>527362</v>
          </cell>
          <cell r="B2114" t="str">
            <v>رولا الحسن الشيخ تركاوي</v>
          </cell>
          <cell r="C2114" t="str">
            <v>محمد عصام</v>
          </cell>
          <cell r="D2114" t="str">
            <v>لينا</v>
          </cell>
          <cell r="E2114" t="str">
            <v>الثانية</v>
          </cell>
        </row>
        <row r="2115">
          <cell r="A2115">
            <v>527363</v>
          </cell>
          <cell r="B2115" t="str">
            <v>رولا بني المرجه</v>
          </cell>
          <cell r="C2115" t="str">
            <v>عمر</v>
          </cell>
          <cell r="D2115" t="str">
            <v>نجاح</v>
          </cell>
          <cell r="E2115" t="str">
            <v>الثانية</v>
          </cell>
        </row>
        <row r="2116">
          <cell r="A2116">
            <v>527365</v>
          </cell>
          <cell r="B2116" t="str">
            <v>رولا رفاعي</v>
          </cell>
          <cell r="C2116" t="str">
            <v>عماد</v>
          </cell>
          <cell r="D2116" t="str">
            <v>آمنة</v>
          </cell>
          <cell r="E2116" t="str">
            <v>الثانية</v>
          </cell>
        </row>
        <row r="2117">
          <cell r="A2117">
            <v>527366</v>
          </cell>
          <cell r="B2117" t="str">
            <v>روند الزربا</v>
          </cell>
          <cell r="C2117" t="str">
            <v>يوسف</v>
          </cell>
          <cell r="D2117" t="str">
            <v>فلك</v>
          </cell>
          <cell r="E2117" t="str">
            <v>الثانية</v>
          </cell>
        </row>
        <row r="2118">
          <cell r="A2118">
            <v>527367</v>
          </cell>
          <cell r="B2118" t="str">
            <v>رويده العيسى</v>
          </cell>
          <cell r="C2118" t="str">
            <v>محمد</v>
          </cell>
          <cell r="D2118" t="str">
            <v>وضحه</v>
          </cell>
          <cell r="E2118" t="str">
            <v>الثانية</v>
          </cell>
        </row>
        <row r="2119">
          <cell r="A2119">
            <v>527369</v>
          </cell>
          <cell r="B2119" t="str">
            <v>رؤى محمد</v>
          </cell>
          <cell r="C2119" t="str">
            <v>ابراهيم</v>
          </cell>
          <cell r="D2119" t="str">
            <v>عزيزة</v>
          </cell>
          <cell r="E2119" t="str">
            <v>الثانية</v>
          </cell>
        </row>
        <row r="2120">
          <cell r="A2120">
            <v>527370</v>
          </cell>
          <cell r="B2120" t="str">
            <v>ريم الحسن</v>
          </cell>
          <cell r="C2120" t="str">
            <v>ياسر</v>
          </cell>
          <cell r="D2120" t="str">
            <v>هيفاء</v>
          </cell>
          <cell r="E2120" t="str">
            <v>الثانية</v>
          </cell>
        </row>
        <row r="2121">
          <cell r="A2121">
            <v>527373</v>
          </cell>
          <cell r="B2121" t="str">
            <v>ريم حيدر</v>
          </cell>
          <cell r="C2121" t="str">
            <v>محمدسالم</v>
          </cell>
          <cell r="D2121" t="str">
            <v>صباح</v>
          </cell>
          <cell r="E2121" t="str">
            <v>الثانية</v>
          </cell>
        </row>
        <row r="2122">
          <cell r="A2122">
            <v>527374</v>
          </cell>
          <cell r="B2122" t="str">
            <v>ريم ناعمة</v>
          </cell>
          <cell r="C2122" t="str">
            <v>جهاد</v>
          </cell>
          <cell r="D2122" t="str">
            <v>عليه</v>
          </cell>
          <cell r="E2122" t="str">
            <v>الثانية</v>
          </cell>
        </row>
        <row r="2123">
          <cell r="A2123">
            <v>527375</v>
          </cell>
          <cell r="B2123" t="str">
            <v>ريما الرشيدات</v>
          </cell>
          <cell r="C2123" t="str">
            <v>أنور</v>
          </cell>
          <cell r="D2123" t="str">
            <v>جميلة</v>
          </cell>
          <cell r="E2123" t="str">
            <v>الثانية</v>
          </cell>
        </row>
        <row r="2124">
          <cell r="A2124">
            <v>527377</v>
          </cell>
          <cell r="B2124" t="str">
            <v>زلفى حموده</v>
          </cell>
          <cell r="C2124" t="str">
            <v>محمد مطيع</v>
          </cell>
          <cell r="D2124" t="str">
            <v>سمر</v>
          </cell>
          <cell r="E2124" t="str">
            <v>الثانية</v>
          </cell>
        </row>
        <row r="2125">
          <cell r="A2125">
            <v>527378</v>
          </cell>
          <cell r="B2125" t="str">
            <v>زهرة الحموي</v>
          </cell>
          <cell r="C2125" t="str">
            <v>مصطفى</v>
          </cell>
          <cell r="D2125" t="str">
            <v>فرزات</v>
          </cell>
          <cell r="E2125" t="str">
            <v>الثانية</v>
          </cell>
        </row>
        <row r="2126">
          <cell r="A2126">
            <v>527384</v>
          </cell>
          <cell r="B2126" t="str">
            <v>ساره ذياب الزراق</v>
          </cell>
          <cell r="C2126" t="str">
            <v>محمد</v>
          </cell>
          <cell r="D2126" t="str">
            <v>هند الاحمد</v>
          </cell>
          <cell r="E2126" t="str">
            <v>الثانية حديث</v>
          </cell>
          <cell r="F2126">
            <v>204</v>
          </cell>
          <cell r="G2126">
            <v>205</v>
          </cell>
          <cell r="H2126">
            <v>208</v>
          </cell>
          <cell r="J2126" t="str">
            <v>م</v>
          </cell>
        </row>
        <row r="2127">
          <cell r="A2127">
            <v>527387</v>
          </cell>
          <cell r="B2127" t="str">
            <v>سائره الزين</v>
          </cell>
          <cell r="C2127" t="str">
            <v>محمد</v>
          </cell>
          <cell r="D2127" t="str">
            <v>وفيقه</v>
          </cell>
          <cell r="E2127" t="str">
            <v>الثانية حديث</v>
          </cell>
          <cell r="F2127">
            <v>104</v>
          </cell>
          <cell r="G2127">
            <v>205</v>
          </cell>
          <cell r="H2127">
            <v>206</v>
          </cell>
          <cell r="I2127">
            <v>208</v>
          </cell>
          <cell r="J2127" t="str">
            <v>م</v>
          </cell>
        </row>
        <row r="2128">
          <cell r="A2128">
            <v>527388</v>
          </cell>
          <cell r="B2128" t="str">
            <v>سبال مكاوي</v>
          </cell>
          <cell r="C2128" t="str">
            <v>محمد</v>
          </cell>
          <cell r="D2128" t="str">
            <v>انعام</v>
          </cell>
          <cell r="E2128" t="str">
            <v>الثانية</v>
          </cell>
        </row>
        <row r="2129">
          <cell r="A2129">
            <v>527389</v>
          </cell>
          <cell r="B2129" t="str">
            <v>سجى الصياد</v>
          </cell>
          <cell r="C2129" t="str">
            <v>عبد الرزاق</v>
          </cell>
          <cell r="D2129" t="str">
            <v>منى</v>
          </cell>
          <cell r="E2129" t="str">
            <v>الثانية</v>
          </cell>
        </row>
        <row r="2130">
          <cell r="A2130">
            <v>527390</v>
          </cell>
          <cell r="B2130" t="str">
            <v>سدرة شاهين</v>
          </cell>
          <cell r="C2130" t="str">
            <v>يوسف</v>
          </cell>
          <cell r="D2130" t="str">
            <v>هيام</v>
          </cell>
          <cell r="E2130" t="str">
            <v>الثانية</v>
          </cell>
        </row>
        <row r="2131">
          <cell r="A2131">
            <v>527391</v>
          </cell>
          <cell r="B2131" t="str">
            <v>سرات يوسف</v>
          </cell>
          <cell r="C2131" t="str">
            <v>رياض</v>
          </cell>
          <cell r="D2131" t="str">
            <v>زليخه</v>
          </cell>
          <cell r="E2131" t="str">
            <v>الثانية</v>
          </cell>
        </row>
        <row r="2132">
          <cell r="A2132">
            <v>527393</v>
          </cell>
          <cell r="B2132" t="str">
            <v>سلمى سرور</v>
          </cell>
          <cell r="C2132" t="str">
            <v>راشد</v>
          </cell>
          <cell r="D2132" t="str">
            <v>فاطمه</v>
          </cell>
          <cell r="E2132" t="str">
            <v>الثانية</v>
          </cell>
        </row>
        <row r="2133">
          <cell r="A2133">
            <v>527394</v>
          </cell>
          <cell r="B2133" t="str">
            <v>سلمى عال</v>
          </cell>
          <cell r="C2133" t="str">
            <v>هشام</v>
          </cell>
          <cell r="D2133" t="str">
            <v>سميره</v>
          </cell>
          <cell r="E2133" t="str">
            <v>الثانية</v>
          </cell>
        </row>
        <row r="2134">
          <cell r="A2134">
            <v>527396</v>
          </cell>
          <cell r="B2134" t="str">
            <v>سماهر الحموي</v>
          </cell>
          <cell r="C2134" t="str">
            <v>محمدشحاده</v>
          </cell>
          <cell r="D2134" t="str">
            <v>فايزه</v>
          </cell>
          <cell r="E2134" t="str">
            <v>الثانية</v>
          </cell>
        </row>
        <row r="2135">
          <cell r="A2135">
            <v>527400</v>
          </cell>
          <cell r="B2135" t="str">
            <v>سمر محمد</v>
          </cell>
          <cell r="C2135" t="str">
            <v>وفيق</v>
          </cell>
          <cell r="D2135" t="str">
            <v>فدوى</v>
          </cell>
          <cell r="E2135" t="str">
            <v>الثانية</v>
          </cell>
        </row>
        <row r="2136">
          <cell r="A2136">
            <v>527404</v>
          </cell>
          <cell r="B2136" t="str">
            <v>سوزان الخطايبي</v>
          </cell>
          <cell r="C2136" t="str">
            <v>اكرم</v>
          </cell>
          <cell r="D2136" t="str">
            <v>سعاد</v>
          </cell>
          <cell r="E2136" t="str">
            <v>الثانية</v>
          </cell>
        </row>
        <row r="2137">
          <cell r="A2137">
            <v>527407</v>
          </cell>
          <cell r="B2137" t="str">
            <v>سوسن الابراهيم</v>
          </cell>
          <cell r="C2137" t="str">
            <v>عماد</v>
          </cell>
          <cell r="D2137" t="str">
            <v>هيام</v>
          </cell>
          <cell r="E2137" t="str">
            <v>الثانية</v>
          </cell>
        </row>
        <row r="2138">
          <cell r="A2138">
            <v>527413</v>
          </cell>
          <cell r="B2138" t="str">
            <v>شهيره الخالدي</v>
          </cell>
          <cell r="C2138" t="str">
            <v>محمدعلي</v>
          </cell>
          <cell r="D2138" t="str">
            <v>ثناء</v>
          </cell>
          <cell r="E2138" t="str">
            <v>الثانية</v>
          </cell>
        </row>
        <row r="2139">
          <cell r="A2139">
            <v>527414</v>
          </cell>
          <cell r="B2139" t="str">
            <v>صالحه عبد الغني</v>
          </cell>
          <cell r="C2139" t="str">
            <v>صالح</v>
          </cell>
          <cell r="D2139" t="str">
            <v>شريفه</v>
          </cell>
          <cell r="E2139" t="str">
            <v>الثانية</v>
          </cell>
        </row>
        <row r="2140">
          <cell r="A2140">
            <v>527415</v>
          </cell>
          <cell r="B2140" t="str">
            <v>صبا النيساني</v>
          </cell>
          <cell r="C2140" t="str">
            <v>رمضان</v>
          </cell>
          <cell r="D2140" t="str">
            <v>سوسن</v>
          </cell>
          <cell r="E2140" t="str">
            <v>الثانية</v>
          </cell>
        </row>
        <row r="2141">
          <cell r="A2141">
            <v>527417</v>
          </cell>
          <cell r="B2141" t="str">
            <v>صفا العلي</v>
          </cell>
          <cell r="C2141" t="str">
            <v>فواز</v>
          </cell>
          <cell r="D2141" t="str">
            <v>فايزه</v>
          </cell>
          <cell r="E2141" t="str">
            <v>الثانية</v>
          </cell>
        </row>
        <row r="2142">
          <cell r="A2142">
            <v>527422</v>
          </cell>
          <cell r="B2142" t="str">
            <v>ضحى حيدر</v>
          </cell>
          <cell r="C2142" t="str">
            <v>محمدراتب</v>
          </cell>
          <cell r="D2142" t="str">
            <v>نادره</v>
          </cell>
          <cell r="E2142" t="str">
            <v>الثانية</v>
          </cell>
        </row>
        <row r="2143">
          <cell r="A2143">
            <v>527423</v>
          </cell>
          <cell r="B2143" t="str">
            <v>عائشه المهرجي</v>
          </cell>
          <cell r="C2143" t="str">
            <v>احمد</v>
          </cell>
          <cell r="D2143" t="str">
            <v>مريم</v>
          </cell>
          <cell r="E2143" t="str">
            <v>الثانية</v>
          </cell>
        </row>
        <row r="2144">
          <cell r="A2144">
            <v>527426</v>
          </cell>
          <cell r="B2144" t="str">
            <v>عبير ويحا</v>
          </cell>
          <cell r="C2144" t="str">
            <v>جمال</v>
          </cell>
          <cell r="D2144" t="str">
            <v>هيام</v>
          </cell>
          <cell r="E2144" t="str">
            <v>الثانية</v>
          </cell>
        </row>
        <row r="2145">
          <cell r="A2145">
            <v>527427</v>
          </cell>
          <cell r="B2145" t="str">
            <v>عتاب الحومه</v>
          </cell>
          <cell r="C2145" t="str">
            <v>حسن</v>
          </cell>
          <cell r="D2145" t="str">
            <v>ايمان</v>
          </cell>
          <cell r="E2145" t="str">
            <v>الثانية</v>
          </cell>
        </row>
        <row r="2146">
          <cell r="A2146">
            <v>527430</v>
          </cell>
          <cell r="B2146" t="str">
            <v>علا ابو حسنه</v>
          </cell>
          <cell r="C2146" t="str">
            <v>غسان</v>
          </cell>
          <cell r="D2146" t="str">
            <v>فاطمه</v>
          </cell>
          <cell r="E2146" t="str">
            <v>الثانية</v>
          </cell>
        </row>
        <row r="2147">
          <cell r="A2147">
            <v>527431</v>
          </cell>
          <cell r="B2147" t="str">
            <v>علا ابورشيد</v>
          </cell>
          <cell r="C2147" t="str">
            <v>عبدالرزاق</v>
          </cell>
          <cell r="D2147" t="str">
            <v>نهى</v>
          </cell>
          <cell r="E2147" t="str">
            <v>الثانية</v>
          </cell>
        </row>
        <row r="2148">
          <cell r="A2148">
            <v>527432</v>
          </cell>
          <cell r="B2148" t="str">
            <v>علا الدهبي</v>
          </cell>
          <cell r="C2148" t="str">
            <v>هلال</v>
          </cell>
          <cell r="D2148" t="str">
            <v>ملك</v>
          </cell>
          <cell r="E2148" t="str">
            <v>الثانية</v>
          </cell>
        </row>
        <row r="2149">
          <cell r="A2149">
            <v>527433</v>
          </cell>
          <cell r="B2149" t="str">
            <v>علا جمعه</v>
          </cell>
          <cell r="C2149" t="str">
            <v>عبدالرحمن</v>
          </cell>
          <cell r="D2149" t="str">
            <v>راجحه</v>
          </cell>
          <cell r="E2149" t="str">
            <v>الثانية</v>
          </cell>
        </row>
        <row r="2150">
          <cell r="A2150">
            <v>527436</v>
          </cell>
          <cell r="B2150" t="str">
            <v>غاليه المصري</v>
          </cell>
          <cell r="C2150" t="str">
            <v>أحمد</v>
          </cell>
          <cell r="D2150" t="str">
            <v>حنان</v>
          </cell>
          <cell r="E2150" t="str">
            <v>الثانية</v>
          </cell>
        </row>
        <row r="2151">
          <cell r="A2151">
            <v>527437</v>
          </cell>
          <cell r="B2151" t="str">
            <v>غاليه بارودي</v>
          </cell>
          <cell r="C2151" t="str">
            <v>محمدزكريا</v>
          </cell>
          <cell r="D2151" t="str">
            <v>منتهى</v>
          </cell>
          <cell r="E2151" t="str">
            <v>الثانية</v>
          </cell>
        </row>
        <row r="2152">
          <cell r="A2152">
            <v>527438</v>
          </cell>
          <cell r="B2152" t="str">
            <v>غاليه خوله</v>
          </cell>
          <cell r="C2152" t="str">
            <v>مأمون</v>
          </cell>
          <cell r="D2152" t="str">
            <v>خديجه</v>
          </cell>
          <cell r="E2152" t="str">
            <v>الثانية حديث</v>
          </cell>
          <cell r="F2152">
            <v>204</v>
          </cell>
          <cell r="G2152">
            <v>205</v>
          </cell>
          <cell r="H2152">
            <v>207</v>
          </cell>
          <cell r="I2152">
            <v>208</v>
          </cell>
          <cell r="J2152" t="str">
            <v>م</v>
          </cell>
        </row>
        <row r="2153">
          <cell r="A2153">
            <v>527443</v>
          </cell>
          <cell r="B2153" t="str">
            <v>فاطمة الطربوش</v>
          </cell>
          <cell r="C2153" t="str">
            <v>محمود</v>
          </cell>
          <cell r="D2153" t="str">
            <v>كوثر</v>
          </cell>
          <cell r="E2153" t="str">
            <v>الثانية حديث</v>
          </cell>
          <cell r="F2153">
            <v>205</v>
          </cell>
          <cell r="G2153">
            <v>206</v>
          </cell>
          <cell r="H2153">
            <v>208</v>
          </cell>
          <cell r="J2153" t="str">
            <v>م</v>
          </cell>
        </row>
        <row r="2154">
          <cell r="A2154">
            <v>527445</v>
          </cell>
          <cell r="B2154" t="str">
            <v>فاطمة عمرالاحمدالخليل</v>
          </cell>
          <cell r="C2154" t="str">
            <v>محمود</v>
          </cell>
          <cell r="D2154" t="str">
            <v>نوفة</v>
          </cell>
          <cell r="E2154" t="str">
            <v>الثانية</v>
          </cell>
        </row>
        <row r="2155">
          <cell r="A2155">
            <v>527447</v>
          </cell>
          <cell r="B2155" t="str">
            <v>فاطمه العكله</v>
          </cell>
          <cell r="C2155" t="str">
            <v>حرب</v>
          </cell>
          <cell r="D2155" t="str">
            <v>ساميه</v>
          </cell>
          <cell r="E2155" t="str">
            <v>الثانية</v>
          </cell>
        </row>
        <row r="2156">
          <cell r="A2156">
            <v>527450</v>
          </cell>
          <cell r="B2156" t="str">
            <v>فايزه همشري</v>
          </cell>
          <cell r="C2156" t="str">
            <v>احمد</v>
          </cell>
          <cell r="D2156" t="str">
            <v>فاطمة</v>
          </cell>
          <cell r="E2156" t="str">
            <v>الثانية</v>
          </cell>
        </row>
        <row r="2157">
          <cell r="A2157">
            <v>527451</v>
          </cell>
          <cell r="B2157" t="str">
            <v>فرح السلمو</v>
          </cell>
          <cell r="C2157" t="str">
            <v>علي</v>
          </cell>
          <cell r="D2157" t="str">
            <v>لمياء</v>
          </cell>
          <cell r="E2157" t="str">
            <v>الثانية</v>
          </cell>
        </row>
        <row r="2158">
          <cell r="A2158">
            <v>527460</v>
          </cell>
          <cell r="B2158" t="str">
            <v>كفاء صمود</v>
          </cell>
          <cell r="C2158" t="str">
            <v>سليمان</v>
          </cell>
          <cell r="D2158" t="str">
            <v>مها</v>
          </cell>
          <cell r="E2158" t="str">
            <v>الثانية</v>
          </cell>
        </row>
        <row r="2159">
          <cell r="A2159">
            <v>527465</v>
          </cell>
          <cell r="B2159" t="str">
            <v>لمى الصوفي</v>
          </cell>
          <cell r="C2159" t="str">
            <v>محمد ضياء الدين</v>
          </cell>
          <cell r="D2159" t="str">
            <v>وديعه</v>
          </cell>
          <cell r="E2159" t="str">
            <v>الثانية</v>
          </cell>
        </row>
        <row r="2160">
          <cell r="A2160">
            <v>527469</v>
          </cell>
          <cell r="B2160" t="str">
            <v>لينة السيداه</v>
          </cell>
          <cell r="C2160" t="str">
            <v>فراس</v>
          </cell>
          <cell r="D2160" t="str">
            <v>أماني</v>
          </cell>
          <cell r="E2160" t="str">
            <v>الثانية</v>
          </cell>
        </row>
        <row r="2161">
          <cell r="A2161">
            <v>527471</v>
          </cell>
          <cell r="B2161" t="str">
            <v>ماجدة الابراهيم</v>
          </cell>
          <cell r="C2161" t="str">
            <v>فريد</v>
          </cell>
          <cell r="D2161" t="str">
            <v>شهرو</v>
          </cell>
          <cell r="E2161" t="str">
            <v>الثانية</v>
          </cell>
        </row>
        <row r="2162">
          <cell r="A2162">
            <v>527476</v>
          </cell>
          <cell r="B2162" t="str">
            <v>مرام الحريري</v>
          </cell>
          <cell r="C2162" t="str">
            <v>محمدخير</v>
          </cell>
          <cell r="D2162" t="str">
            <v>منى</v>
          </cell>
          <cell r="E2162" t="str">
            <v>الثانية حديث</v>
          </cell>
          <cell r="F2162">
            <v>104</v>
          </cell>
          <cell r="G2162">
            <v>204</v>
          </cell>
          <cell r="H2162">
            <v>206</v>
          </cell>
          <cell r="I2162">
            <v>208</v>
          </cell>
          <cell r="J2162" t="str">
            <v>م</v>
          </cell>
        </row>
        <row r="2163">
          <cell r="A2163">
            <v>527478</v>
          </cell>
          <cell r="B2163" t="str">
            <v>مرام سويدان</v>
          </cell>
          <cell r="C2163" t="str">
            <v>محمد</v>
          </cell>
          <cell r="D2163" t="str">
            <v>امينه</v>
          </cell>
          <cell r="E2163" t="str">
            <v>الثانية</v>
          </cell>
        </row>
        <row r="2164">
          <cell r="A2164">
            <v>527480</v>
          </cell>
          <cell r="B2164" t="str">
            <v>مرام مناد</v>
          </cell>
          <cell r="C2164" t="str">
            <v>منصور</v>
          </cell>
          <cell r="D2164" t="str">
            <v>أمل</v>
          </cell>
          <cell r="E2164" t="str">
            <v>الثانية</v>
          </cell>
        </row>
        <row r="2165">
          <cell r="A2165">
            <v>527484</v>
          </cell>
          <cell r="B2165" t="str">
            <v>مرح عيسى</v>
          </cell>
          <cell r="C2165" t="str">
            <v>زياد</v>
          </cell>
          <cell r="D2165" t="str">
            <v>صفاء</v>
          </cell>
          <cell r="E2165" t="str">
            <v>الثانية</v>
          </cell>
        </row>
        <row r="2166">
          <cell r="A2166">
            <v>527487</v>
          </cell>
          <cell r="B2166" t="str">
            <v>مروه قزاز</v>
          </cell>
          <cell r="C2166" t="str">
            <v>عدنان</v>
          </cell>
          <cell r="D2166" t="str">
            <v>ناديا</v>
          </cell>
          <cell r="E2166" t="str">
            <v>الثانية</v>
          </cell>
        </row>
        <row r="2167">
          <cell r="A2167">
            <v>527488</v>
          </cell>
          <cell r="B2167" t="str">
            <v>مريم الببيلي</v>
          </cell>
          <cell r="C2167" t="str">
            <v>عبدالقادر</v>
          </cell>
          <cell r="D2167" t="str">
            <v>فاتنه</v>
          </cell>
          <cell r="E2167" t="str">
            <v>الثانية حديث</v>
          </cell>
          <cell r="F2167">
            <v>206</v>
          </cell>
          <cell r="G2167">
            <v>207</v>
          </cell>
          <cell r="H2167">
            <v>208</v>
          </cell>
          <cell r="J2167" t="str">
            <v>م</v>
          </cell>
        </row>
        <row r="2168">
          <cell r="A2168">
            <v>527490</v>
          </cell>
          <cell r="B2168" t="str">
            <v>مريم علي</v>
          </cell>
          <cell r="C2168" t="str">
            <v>نعيم</v>
          </cell>
          <cell r="D2168" t="str">
            <v>بدريه</v>
          </cell>
          <cell r="E2168" t="str">
            <v>الثانية</v>
          </cell>
        </row>
        <row r="2169">
          <cell r="A2169">
            <v>527492</v>
          </cell>
          <cell r="B2169" t="str">
            <v>مزينه الموصلي</v>
          </cell>
          <cell r="C2169" t="str">
            <v>فواز</v>
          </cell>
          <cell r="D2169" t="str">
            <v>جهينه</v>
          </cell>
          <cell r="E2169" t="str">
            <v>الثانية</v>
          </cell>
        </row>
        <row r="2170">
          <cell r="A2170">
            <v>527501</v>
          </cell>
          <cell r="B2170" t="str">
            <v>ميرنا السماره</v>
          </cell>
          <cell r="C2170" t="str">
            <v>ياسر</v>
          </cell>
          <cell r="D2170" t="str">
            <v>سمره</v>
          </cell>
          <cell r="E2170" t="str">
            <v>الثانية</v>
          </cell>
        </row>
        <row r="2171">
          <cell r="A2171">
            <v>527502</v>
          </cell>
          <cell r="B2171" t="str">
            <v>ميس طويل</v>
          </cell>
          <cell r="C2171" t="str">
            <v>محمد</v>
          </cell>
          <cell r="D2171" t="str">
            <v>حسنا</v>
          </cell>
          <cell r="E2171" t="str">
            <v>الثانية</v>
          </cell>
        </row>
        <row r="2172">
          <cell r="A2172">
            <v>527505</v>
          </cell>
          <cell r="B2172" t="str">
            <v>نادين الكحلوني</v>
          </cell>
          <cell r="C2172" t="str">
            <v>نبيل</v>
          </cell>
          <cell r="D2172" t="str">
            <v>سونيا</v>
          </cell>
          <cell r="E2172" t="str">
            <v>الثانية</v>
          </cell>
        </row>
        <row r="2173">
          <cell r="A2173">
            <v>527507</v>
          </cell>
          <cell r="B2173" t="str">
            <v>ناريمان الجابر</v>
          </cell>
          <cell r="C2173" t="str">
            <v>جابر</v>
          </cell>
          <cell r="D2173" t="str">
            <v>رجاء</v>
          </cell>
          <cell r="E2173" t="str">
            <v>الثانية حديث</v>
          </cell>
          <cell r="F2173">
            <v>208</v>
          </cell>
          <cell r="J2173" t="str">
            <v>م</v>
          </cell>
        </row>
        <row r="2174">
          <cell r="A2174">
            <v>527508</v>
          </cell>
          <cell r="B2174" t="str">
            <v>ناريمان علي</v>
          </cell>
          <cell r="C2174" t="str">
            <v>محمود</v>
          </cell>
          <cell r="D2174" t="str">
            <v>ماجده</v>
          </cell>
          <cell r="E2174" t="str">
            <v>الثانية</v>
          </cell>
        </row>
        <row r="2175">
          <cell r="A2175">
            <v>527509</v>
          </cell>
          <cell r="B2175" t="str">
            <v>ناريمان نصر</v>
          </cell>
          <cell r="C2175" t="str">
            <v>عامر</v>
          </cell>
          <cell r="D2175" t="str">
            <v>سهيله</v>
          </cell>
          <cell r="E2175" t="str">
            <v>الثانية حديث</v>
          </cell>
          <cell r="F2175">
            <v>205</v>
          </cell>
          <cell r="G2175">
            <v>206</v>
          </cell>
          <cell r="H2175">
            <v>207</v>
          </cell>
          <cell r="I2175">
            <v>208</v>
          </cell>
          <cell r="J2175" t="str">
            <v>م</v>
          </cell>
        </row>
        <row r="2176">
          <cell r="A2176">
            <v>527510</v>
          </cell>
          <cell r="B2176" t="str">
            <v>نانسي مصرى</v>
          </cell>
          <cell r="C2176" t="str">
            <v>ميشيل</v>
          </cell>
          <cell r="D2176" t="str">
            <v>منى</v>
          </cell>
          <cell r="E2176" t="str">
            <v>الثانية</v>
          </cell>
        </row>
        <row r="2177">
          <cell r="A2177">
            <v>527512</v>
          </cell>
          <cell r="B2177" t="str">
            <v>نبال المعيوف</v>
          </cell>
          <cell r="C2177" t="str">
            <v>ذاكر</v>
          </cell>
          <cell r="D2177" t="str">
            <v>فوزه</v>
          </cell>
          <cell r="E2177" t="str">
            <v>الثانية</v>
          </cell>
        </row>
        <row r="2178">
          <cell r="A2178">
            <v>527513</v>
          </cell>
          <cell r="B2178" t="str">
            <v>نجوى الملا</v>
          </cell>
          <cell r="C2178" t="str">
            <v>عمر</v>
          </cell>
          <cell r="D2178" t="str">
            <v>غاده</v>
          </cell>
          <cell r="E2178" t="str">
            <v>الثانية</v>
          </cell>
        </row>
        <row r="2179">
          <cell r="A2179">
            <v>527514</v>
          </cell>
          <cell r="B2179" t="str">
            <v>نداء نورالدين</v>
          </cell>
          <cell r="C2179" t="str">
            <v>مروان</v>
          </cell>
          <cell r="D2179" t="str">
            <v>ختام</v>
          </cell>
          <cell r="E2179" t="str">
            <v>الثانية</v>
          </cell>
        </row>
        <row r="2180">
          <cell r="A2180">
            <v>527515</v>
          </cell>
          <cell r="B2180" t="str">
            <v>ندى أبو ليلى</v>
          </cell>
          <cell r="C2180" t="str">
            <v>يوسف</v>
          </cell>
          <cell r="D2180" t="str">
            <v>سميه</v>
          </cell>
          <cell r="E2180" t="str">
            <v>الثانية</v>
          </cell>
        </row>
        <row r="2181">
          <cell r="A2181">
            <v>527517</v>
          </cell>
          <cell r="B2181" t="str">
            <v>نرمين حبيب</v>
          </cell>
          <cell r="C2181" t="str">
            <v>محمد</v>
          </cell>
          <cell r="D2181" t="str">
            <v>ميساء</v>
          </cell>
          <cell r="E2181" t="str">
            <v>الثانية</v>
          </cell>
        </row>
        <row r="2182">
          <cell r="A2182">
            <v>527519</v>
          </cell>
          <cell r="B2182" t="str">
            <v>نغم الأحمر</v>
          </cell>
          <cell r="C2182" t="str">
            <v>أحمد</v>
          </cell>
          <cell r="D2182" t="str">
            <v>انتصار</v>
          </cell>
          <cell r="E2182" t="str">
            <v>الثانية</v>
          </cell>
        </row>
        <row r="2183">
          <cell r="A2183">
            <v>527521</v>
          </cell>
          <cell r="B2183" t="str">
            <v>نور الطيلوني</v>
          </cell>
          <cell r="C2183" t="str">
            <v>فريز</v>
          </cell>
          <cell r="D2183" t="str">
            <v>سلوى</v>
          </cell>
          <cell r="E2183" t="str">
            <v>الثانية</v>
          </cell>
        </row>
        <row r="2184">
          <cell r="A2184">
            <v>527523</v>
          </cell>
          <cell r="B2184" t="str">
            <v>نور حسين</v>
          </cell>
          <cell r="C2184" t="str">
            <v>بدر</v>
          </cell>
          <cell r="D2184" t="str">
            <v>سوسن</v>
          </cell>
          <cell r="E2184" t="str">
            <v>الثانية</v>
          </cell>
        </row>
        <row r="2185">
          <cell r="A2185">
            <v>527528</v>
          </cell>
          <cell r="B2185" t="str">
            <v>نورا عامر</v>
          </cell>
          <cell r="C2185" t="str">
            <v>كنج</v>
          </cell>
          <cell r="D2185" t="str">
            <v>ميله</v>
          </cell>
          <cell r="E2185" t="str">
            <v>الثانية حديث</v>
          </cell>
          <cell r="F2185">
            <v>205</v>
          </cell>
          <cell r="G2185">
            <v>206</v>
          </cell>
          <cell r="H2185">
            <v>208</v>
          </cell>
          <cell r="J2185" t="str">
            <v>م</v>
          </cell>
        </row>
        <row r="2186">
          <cell r="A2186">
            <v>527532</v>
          </cell>
          <cell r="B2186" t="str">
            <v>هبه احمد</v>
          </cell>
          <cell r="C2186" t="str">
            <v>هلال</v>
          </cell>
          <cell r="D2186" t="str">
            <v>مطيعه</v>
          </cell>
          <cell r="E2186" t="str">
            <v>الثانية</v>
          </cell>
        </row>
        <row r="2187">
          <cell r="A2187">
            <v>527534</v>
          </cell>
          <cell r="B2187" t="str">
            <v>هبه العيد</v>
          </cell>
          <cell r="C2187" t="str">
            <v>عماد</v>
          </cell>
          <cell r="D2187" t="str">
            <v>هلا</v>
          </cell>
          <cell r="E2187" t="str">
            <v>الثانية</v>
          </cell>
        </row>
        <row r="2188">
          <cell r="A2188">
            <v>527538</v>
          </cell>
          <cell r="B2188" t="str">
            <v>هبه معلا</v>
          </cell>
          <cell r="C2188" t="str">
            <v>طاهر</v>
          </cell>
          <cell r="D2188" t="str">
            <v>اميمه</v>
          </cell>
          <cell r="E2188" t="str">
            <v>الثانية</v>
          </cell>
        </row>
        <row r="2189">
          <cell r="A2189">
            <v>527539</v>
          </cell>
          <cell r="B2189" t="str">
            <v>هبه نمور</v>
          </cell>
          <cell r="C2189" t="str">
            <v>محمداحسان</v>
          </cell>
          <cell r="D2189" t="str">
            <v>صباح</v>
          </cell>
          <cell r="E2189" t="str">
            <v>الثانية حديث</v>
          </cell>
          <cell r="F2189">
            <v>104</v>
          </cell>
          <cell r="G2189">
            <v>204</v>
          </cell>
          <cell r="H2189">
            <v>205</v>
          </cell>
          <cell r="I2189">
            <v>208</v>
          </cell>
          <cell r="J2189" t="str">
            <v>م</v>
          </cell>
        </row>
        <row r="2190">
          <cell r="A2190">
            <v>527544</v>
          </cell>
          <cell r="B2190" t="str">
            <v>هلا البابا</v>
          </cell>
          <cell r="C2190" t="str">
            <v>محمد خير</v>
          </cell>
          <cell r="D2190" t="str">
            <v>فائزة</v>
          </cell>
          <cell r="E2190" t="str">
            <v>الثانية</v>
          </cell>
        </row>
        <row r="2191">
          <cell r="A2191">
            <v>527550</v>
          </cell>
          <cell r="B2191" t="str">
            <v>وجدان السويداني</v>
          </cell>
          <cell r="C2191" t="str">
            <v>نعيم</v>
          </cell>
          <cell r="D2191" t="str">
            <v>نهاد</v>
          </cell>
          <cell r="E2191" t="str">
            <v>الثانية حديث</v>
          </cell>
          <cell r="F2191">
            <v>204</v>
          </cell>
          <cell r="G2191">
            <v>205</v>
          </cell>
          <cell r="H2191">
            <v>208</v>
          </cell>
          <cell r="J2191" t="str">
            <v>م</v>
          </cell>
        </row>
        <row r="2192">
          <cell r="A2192">
            <v>527553</v>
          </cell>
          <cell r="B2192" t="str">
            <v>وفاء الدنيفات</v>
          </cell>
          <cell r="C2192" t="str">
            <v>يونس</v>
          </cell>
          <cell r="D2192" t="str">
            <v>فوزيه</v>
          </cell>
          <cell r="E2192" t="str">
            <v>الثانية</v>
          </cell>
        </row>
        <row r="2193">
          <cell r="A2193">
            <v>527555</v>
          </cell>
          <cell r="B2193" t="str">
            <v>ولاء الحسن</v>
          </cell>
          <cell r="C2193" t="str">
            <v>مفيد</v>
          </cell>
          <cell r="D2193" t="str">
            <v>هناء</v>
          </cell>
          <cell r="E2193" t="str">
            <v>الثانية</v>
          </cell>
        </row>
        <row r="2194">
          <cell r="A2194">
            <v>527557</v>
          </cell>
          <cell r="B2194" t="str">
            <v>ولاء المصطفى</v>
          </cell>
          <cell r="C2194" t="str">
            <v>عبسي</v>
          </cell>
          <cell r="D2194" t="str">
            <v>امينة</v>
          </cell>
          <cell r="E2194" t="str">
            <v>الثانية حديث</v>
          </cell>
          <cell r="F2194">
            <v>205</v>
          </cell>
          <cell r="G2194">
            <v>207</v>
          </cell>
          <cell r="H2194">
            <v>208</v>
          </cell>
          <cell r="J2194" t="str">
            <v>م</v>
          </cell>
        </row>
        <row r="2195">
          <cell r="A2195">
            <v>527558</v>
          </cell>
          <cell r="B2195" t="str">
            <v>ولاء دللول</v>
          </cell>
          <cell r="C2195" t="str">
            <v>عبدالناصر</v>
          </cell>
          <cell r="D2195" t="str">
            <v>ساميا</v>
          </cell>
          <cell r="E2195" t="str">
            <v>الثانية</v>
          </cell>
        </row>
        <row r="2196">
          <cell r="A2196">
            <v>527560</v>
          </cell>
          <cell r="B2196" t="str">
            <v>ولاء عبدالمجيد</v>
          </cell>
          <cell r="C2196" t="str">
            <v>ياسر</v>
          </cell>
          <cell r="D2196" t="str">
            <v>منى</v>
          </cell>
          <cell r="E2196" t="str">
            <v>الثانية حديث</v>
          </cell>
          <cell r="F2196">
            <v>107</v>
          </cell>
          <cell r="G2196">
            <v>204</v>
          </cell>
          <cell r="H2196">
            <v>206</v>
          </cell>
          <cell r="I2196">
            <v>208</v>
          </cell>
          <cell r="J2196" t="str">
            <v>م</v>
          </cell>
        </row>
        <row r="2197">
          <cell r="A2197">
            <v>527561</v>
          </cell>
          <cell r="B2197" t="str">
            <v>ولاء نصر</v>
          </cell>
          <cell r="C2197" t="str">
            <v>علي</v>
          </cell>
          <cell r="D2197" t="str">
            <v>ميس</v>
          </cell>
          <cell r="E2197" t="str">
            <v>الثانية</v>
          </cell>
        </row>
        <row r="2198">
          <cell r="A2198">
            <v>527563</v>
          </cell>
          <cell r="B2198" t="str">
            <v>وئام الصفدي</v>
          </cell>
          <cell r="C2198" t="str">
            <v>فؤاد</v>
          </cell>
          <cell r="D2198" t="str">
            <v>نوال</v>
          </cell>
          <cell r="E2198" t="str">
            <v>الثانية</v>
          </cell>
        </row>
        <row r="2199">
          <cell r="A2199">
            <v>527566</v>
          </cell>
          <cell r="B2199" t="str">
            <v>يارا مريشه</v>
          </cell>
          <cell r="C2199" t="str">
            <v>علي</v>
          </cell>
          <cell r="D2199" t="str">
            <v>اكتمال</v>
          </cell>
          <cell r="E2199" t="str">
            <v>الثانية</v>
          </cell>
        </row>
        <row r="2200">
          <cell r="A2200">
            <v>527567</v>
          </cell>
          <cell r="B2200" t="str">
            <v>ياسمين زيود</v>
          </cell>
          <cell r="C2200" t="str">
            <v>محمد</v>
          </cell>
          <cell r="D2200" t="str">
            <v>خدوج</v>
          </cell>
          <cell r="E2200" t="str">
            <v>الثانية</v>
          </cell>
        </row>
        <row r="2201">
          <cell r="A2201">
            <v>527572</v>
          </cell>
          <cell r="B2201" t="str">
            <v>رغد ديوب</v>
          </cell>
          <cell r="C2201" t="str">
            <v>حسين</v>
          </cell>
          <cell r="D2201" t="str">
            <v>صبريه</v>
          </cell>
          <cell r="E2201" t="str">
            <v>الثانية</v>
          </cell>
        </row>
        <row r="2202">
          <cell r="A2202">
            <v>527573</v>
          </cell>
          <cell r="B2202" t="str">
            <v>ماسه قصص</v>
          </cell>
          <cell r="C2202" t="str">
            <v>محمد اياد</v>
          </cell>
          <cell r="D2202" t="str">
            <v>منال</v>
          </cell>
          <cell r="E2202" t="str">
            <v>الثانية</v>
          </cell>
        </row>
        <row r="2203">
          <cell r="A2203">
            <v>527574</v>
          </cell>
          <cell r="B2203" t="str">
            <v>سوسن عبدالله</v>
          </cell>
          <cell r="C2203" t="str">
            <v>محمود</v>
          </cell>
          <cell r="D2203" t="str">
            <v>نجاح</v>
          </cell>
          <cell r="E2203" t="str">
            <v>الثانية</v>
          </cell>
        </row>
        <row r="2204">
          <cell r="A2204">
            <v>527575</v>
          </cell>
          <cell r="B2204" t="str">
            <v>داليه رشيد</v>
          </cell>
          <cell r="C2204" t="str">
            <v>مفيد</v>
          </cell>
          <cell r="D2204" t="str">
            <v>ريحاب</v>
          </cell>
          <cell r="E2204" t="str">
            <v>الثانية حديث</v>
          </cell>
          <cell r="F2204">
            <v>205</v>
          </cell>
          <cell r="J2204" t="str">
            <v>م</v>
          </cell>
        </row>
        <row r="2205">
          <cell r="A2205">
            <v>527577</v>
          </cell>
          <cell r="B2205" t="str">
            <v>أمل فراج الشوفي</v>
          </cell>
          <cell r="C2205" t="str">
            <v>منير</v>
          </cell>
          <cell r="D2205" t="str">
            <v>سناء</v>
          </cell>
          <cell r="E2205" t="str">
            <v>الثانية</v>
          </cell>
        </row>
        <row r="2206">
          <cell r="A2206">
            <v>527578</v>
          </cell>
          <cell r="B2206" t="str">
            <v>زينب النميرى</v>
          </cell>
          <cell r="C2206" t="str">
            <v>أحمد</v>
          </cell>
          <cell r="D2206" t="str">
            <v>آمنة</v>
          </cell>
          <cell r="E2206" t="str">
            <v>الثانية</v>
          </cell>
        </row>
        <row r="2207">
          <cell r="A2207">
            <v>527869</v>
          </cell>
          <cell r="B2207" t="str">
            <v>آيه قنيش</v>
          </cell>
          <cell r="C2207" t="str">
            <v>عمار</v>
          </cell>
          <cell r="D2207" t="str">
            <v>علا</v>
          </cell>
          <cell r="E2207" t="str">
            <v>الثانية</v>
          </cell>
        </row>
        <row r="2208">
          <cell r="A2208">
            <v>527870</v>
          </cell>
          <cell r="B2208" t="str">
            <v>تولين دربي</v>
          </cell>
          <cell r="C2208" t="str">
            <v>يوسف</v>
          </cell>
          <cell r="D2208" t="str">
            <v>منال</v>
          </cell>
          <cell r="E2208" t="str">
            <v>الثانية</v>
          </cell>
        </row>
        <row r="2209">
          <cell r="A2209">
            <v>527871</v>
          </cell>
          <cell r="B2209" t="str">
            <v>رانيه حديدي</v>
          </cell>
          <cell r="C2209" t="str">
            <v xml:space="preserve">احمد </v>
          </cell>
          <cell r="D2209" t="str">
            <v>ناديه</v>
          </cell>
          <cell r="E2209" t="str">
            <v>الثانية</v>
          </cell>
        </row>
        <row r="2210">
          <cell r="A2210">
            <v>527872</v>
          </cell>
          <cell r="B2210" t="str">
            <v>علا قربعيه</v>
          </cell>
          <cell r="C2210" t="str">
            <v>مصباح</v>
          </cell>
          <cell r="D2210" t="str">
            <v>ندى</v>
          </cell>
          <cell r="E2210" t="str">
            <v>الثانية</v>
          </cell>
        </row>
        <row r="2211">
          <cell r="A2211">
            <v>527873</v>
          </cell>
          <cell r="B2211" t="str">
            <v>غالية السلوم</v>
          </cell>
          <cell r="C2211" t="str">
            <v>عبد الرحمن</v>
          </cell>
          <cell r="D2211" t="str">
            <v>عواش</v>
          </cell>
          <cell r="E2211" t="str">
            <v>الثانية</v>
          </cell>
        </row>
        <row r="2212">
          <cell r="A2212">
            <v>527874</v>
          </cell>
          <cell r="B2212" t="str">
            <v>لجين االشيني</v>
          </cell>
          <cell r="C2212" t="str">
            <v>خضر</v>
          </cell>
          <cell r="D2212" t="str">
            <v>الهام</v>
          </cell>
          <cell r="E2212" t="str">
            <v>الثانية</v>
          </cell>
        </row>
        <row r="2213">
          <cell r="A2213">
            <v>527875</v>
          </cell>
          <cell r="B2213" t="str">
            <v>لميس سليمان</v>
          </cell>
          <cell r="C2213" t="str">
            <v>أحمد</v>
          </cell>
          <cell r="D2213" t="str">
            <v>نجاح</v>
          </cell>
          <cell r="E2213" t="str">
            <v>الثانية</v>
          </cell>
        </row>
        <row r="2214">
          <cell r="A2214">
            <v>527876</v>
          </cell>
          <cell r="B2214" t="str">
            <v>مرام رحيم</v>
          </cell>
          <cell r="C2214" t="str">
            <v>عبد الستار</v>
          </cell>
          <cell r="D2214" t="str">
            <v>هند</v>
          </cell>
          <cell r="E2214" t="str">
            <v>الثانية</v>
          </cell>
        </row>
        <row r="2215">
          <cell r="A2215">
            <v>527877</v>
          </cell>
          <cell r="B2215" t="str">
            <v>مطيعة يسين</v>
          </cell>
          <cell r="C2215" t="str">
            <v>محمد</v>
          </cell>
          <cell r="D2215" t="str">
            <v>بتول</v>
          </cell>
          <cell r="E2215" t="str">
            <v>الثالثة</v>
          </cell>
        </row>
        <row r="2216">
          <cell r="A2216">
            <v>527882</v>
          </cell>
          <cell r="B2216" t="str">
            <v>زينب الصفوك</v>
          </cell>
          <cell r="C2216" t="str">
            <v>عبدالله</v>
          </cell>
          <cell r="E2216" t="str">
            <v>الثانية</v>
          </cell>
        </row>
        <row r="2217">
          <cell r="A2217">
            <v>529967</v>
          </cell>
          <cell r="B2217" t="str">
            <v>عبير كبول</v>
          </cell>
          <cell r="C2217" t="str">
            <v>محمد</v>
          </cell>
          <cell r="D2217" t="str">
            <v>الهام</v>
          </cell>
          <cell r="E2217" t="str">
            <v>الثانية</v>
          </cell>
        </row>
        <row r="2218">
          <cell r="A2218">
            <v>5270275</v>
          </cell>
          <cell r="B2218" t="str">
            <v>ميساء حمدي</v>
          </cell>
          <cell r="C2218" t="str">
            <v>صالح</v>
          </cell>
          <cell r="D2218" t="str">
            <v>صباح</v>
          </cell>
          <cell r="E2218" t="str">
            <v>الثانية</v>
          </cell>
        </row>
        <row r="2219">
          <cell r="A2219">
            <v>524183</v>
          </cell>
          <cell r="B2219" t="str">
            <v>ابتسام دعبول</v>
          </cell>
          <cell r="C2219" t="str">
            <v>فايز</v>
          </cell>
          <cell r="D2219" t="str">
            <v>اميرة</v>
          </cell>
          <cell r="E2219" t="str">
            <v>الرابعة</v>
          </cell>
        </row>
        <row r="2220">
          <cell r="A2220">
            <v>524188</v>
          </cell>
          <cell r="B2220" t="str">
            <v>اجواء مصلح</v>
          </cell>
          <cell r="C2220" t="str">
            <v>احمد</v>
          </cell>
          <cell r="D2220" t="str">
            <v>غانه</v>
          </cell>
          <cell r="E2220" t="str">
            <v>الرابعة</v>
          </cell>
        </row>
        <row r="2221">
          <cell r="A2221">
            <v>524191</v>
          </cell>
          <cell r="B2221" t="str">
            <v>احمد الاحمد</v>
          </cell>
          <cell r="C2221" t="str">
            <v>حسن</v>
          </cell>
          <cell r="D2221" t="str">
            <v>صباح</v>
          </cell>
          <cell r="E2221" t="str">
            <v>الرابعة</v>
          </cell>
        </row>
        <row r="2222">
          <cell r="A2222">
            <v>524253</v>
          </cell>
          <cell r="B2222" t="str">
            <v>اكابر هنيدي</v>
          </cell>
          <cell r="C2222" t="str">
            <v>فيصل</v>
          </cell>
          <cell r="D2222" t="str">
            <v>منيرة</v>
          </cell>
          <cell r="E2222" t="str">
            <v>الرابعة</v>
          </cell>
        </row>
        <row r="2223">
          <cell r="A2223">
            <v>524262</v>
          </cell>
          <cell r="B2223" t="str">
            <v>الاء الكاتب</v>
          </cell>
          <cell r="C2223" t="str">
            <v>رياض</v>
          </cell>
          <cell r="D2223" t="str">
            <v>ناجيه</v>
          </cell>
          <cell r="E2223" t="str">
            <v>الرابعة</v>
          </cell>
        </row>
        <row r="2224">
          <cell r="A2224">
            <v>524263</v>
          </cell>
          <cell r="B2224" t="str">
            <v>الاء الكردي</v>
          </cell>
          <cell r="C2224" t="str">
            <v>زهير</v>
          </cell>
          <cell r="D2224" t="str">
            <v>ملك</v>
          </cell>
          <cell r="E2224" t="str">
            <v>الرابعة</v>
          </cell>
        </row>
        <row r="2225">
          <cell r="A2225">
            <v>524268</v>
          </cell>
          <cell r="B2225" t="str">
            <v>الاء جبوليه</v>
          </cell>
          <cell r="C2225" t="str">
            <v>غسان</v>
          </cell>
          <cell r="D2225" t="str">
            <v>هنادي</v>
          </cell>
          <cell r="E2225" t="str">
            <v>الرابعة</v>
          </cell>
        </row>
        <row r="2226">
          <cell r="A2226">
            <v>524271</v>
          </cell>
          <cell r="B2226" t="str">
            <v>الاء دعبل</v>
          </cell>
          <cell r="C2226" t="str">
            <v>محمدعزالدين</v>
          </cell>
          <cell r="D2226" t="str">
            <v>فاطمه</v>
          </cell>
          <cell r="E2226" t="str">
            <v>الرابعة</v>
          </cell>
        </row>
        <row r="2227">
          <cell r="A2227">
            <v>524276</v>
          </cell>
          <cell r="B2227" t="str">
            <v>الاء قدور</v>
          </cell>
          <cell r="C2227" t="str">
            <v>خيرالله</v>
          </cell>
          <cell r="D2227" t="str">
            <v>اميرة</v>
          </cell>
          <cell r="E2227" t="str">
            <v>الرابعة</v>
          </cell>
        </row>
        <row r="2228">
          <cell r="A2228">
            <v>524277</v>
          </cell>
          <cell r="B2228" t="str">
            <v>الاء قطف</v>
          </cell>
          <cell r="C2228" t="str">
            <v>نايف</v>
          </cell>
          <cell r="D2228" t="str">
            <v>بهيجه</v>
          </cell>
          <cell r="E2228" t="str">
            <v>الرابعة</v>
          </cell>
        </row>
        <row r="2229">
          <cell r="A2229">
            <v>524285</v>
          </cell>
          <cell r="B2229" t="str">
            <v>العنود العويتي</v>
          </cell>
          <cell r="C2229" t="str">
            <v>بركات</v>
          </cell>
          <cell r="D2229" t="str">
            <v>عائشه</v>
          </cell>
          <cell r="E2229" t="str">
            <v>الرابعة</v>
          </cell>
        </row>
        <row r="2230">
          <cell r="A2230">
            <v>524293</v>
          </cell>
          <cell r="B2230" t="str">
            <v>الهام عرابي</v>
          </cell>
          <cell r="C2230" t="str">
            <v>خالد</v>
          </cell>
          <cell r="D2230" t="str">
            <v>اتحاد</v>
          </cell>
          <cell r="E2230" t="str">
            <v>الرابعة</v>
          </cell>
        </row>
        <row r="2231">
          <cell r="A2231">
            <v>524301</v>
          </cell>
          <cell r="B2231" t="str">
            <v>اماني بطحه</v>
          </cell>
          <cell r="C2231" t="str">
            <v>محمد</v>
          </cell>
          <cell r="D2231" t="str">
            <v>ميسون</v>
          </cell>
          <cell r="E2231" t="str">
            <v>الرابعة</v>
          </cell>
        </row>
        <row r="2232">
          <cell r="A2232">
            <v>524312</v>
          </cell>
          <cell r="B2232" t="str">
            <v>امل العقاد</v>
          </cell>
          <cell r="C2232" t="str">
            <v>حمزة</v>
          </cell>
          <cell r="D2232" t="str">
            <v>سمر</v>
          </cell>
          <cell r="E2232" t="str">
            <v>الرابعة</v>
          </cell>
        </row>
        <row r="2233">
          <cell r="A2233">
            <v>524319</v>
          </cell>
          <cell r="B2233" t="str">
            <v>امنه الحسين</v>
          </cell>
          <cell r="C2233" t="str">
            <v>حسين</v>
          </cell>
          <cell r="D2233" t="str">
            <v>هدى</v>
          </cell>
          <cell r="E2233" t="str">
            <v>الرابعة</v>
          </cell>
        </row>
        <row r="2234">
          <cell r="A2234">
            <v>524331</v>
          </cell>
          <cell r="B2234" t="str">
            <v>اميرة الحامض</v>
          </cell>
          <cell r="C2234" t="str">
            <v>محمود</v>
          </cell>
          <cell r="D2234" t="str">
            <v>وحيده</v>
          </cell>
          <cell r="E2234" t="str">
            <v>الرابعة</v>
          </cell>
        </row>
        <row r="2235">
          <cell r="A2235">
            <v>524335</v>
          </cell>
          <cell r="B2235" t="str">
            <v>اميره صالح</v>
          </cell>
          <cell r="C2235" t="str">
            <v>مفلح</v>
          </cell>
          <cell r="D2235" t="str">
            <v>حسنه</v>
          </cell>
          <cell r="E2235" t="str">
            <v>الرابعة</v>
          </cell>
        </row>
        <row r="2236">
          <cell r="A2236">
            <v>524351</v>
          </cell>
          <cell r="B2236" t="str">
            <v>انصاف سليمان</v>
          </cell>
          <cell r="C2236" t="str">
            <v>منيف</v>
          </cell>
          <cell r="D2236" t="str">
            <v>جهينا</v>
          </cell>
          <cell r="E2236" t="str">
            <v>الرابعة</v>
          </cell>
        </row>
        <row r="2237">
          <cell r="A2237">
            <v>524364</v>
          </cell>
          <cell r="B2237" t="str">
            <v>ايات بياض</v>
          </cell>
          <cell r="C2237" t="str">
            <v>عمر</v>
          </cell>
          <cell r="D2237" t="str">
            <v>فاديه</v>
          </cell>
          <cell r="E2237" t="str">
            <v>الرابعة</v>
          </cell>
        </row>
        <row r="2238">
          <cell r="A2238">
            <v>524365</v>
          </cell>
          <cell r="B2238" t="str">
            <v>ايات درويش</v>
          </cell>
          <cell r="C2238" t="str">
            <v>نبيل</v>
          </cell>
          <cell r="D2238" t="str">
            <v>عفاف</v>
          </cell>
          <cell r="E2238" t="str">
            <v>الرابعة</v>
          </cell>
        </row>
        <row r="2239">
          <cell r="A2239">
            <v>524366</v>
          </cell>
          <cell r="B2239" t="str">
            <v>ايات شامية</v>
          </cell>
          <cell r="C2239" t="str">
            <v>عدنان</v>
          </cell>
          <cell r="D2239" t="str">
            <v>لينا</v>
          </cell>
          <cell r="E2239" t="str">
            <v>الرابعة</v>
          </cell>
        </row>
        <row r="2240">
          <cell r="A2240">
            <v>524367</v>
          </cell>
          <cell r="B2240" t="str">
            <v>ايات شعيريه</v>
          </cell>
          <cell r="C2240" t="str">
            <v>عبدالكريم</v>
          </cell>
          <cell r="D2240" t="str">
            <v>ميساء</v>
          </cell>
          <cell r="E2240" t="str">
            <v>الرابعة</v>
          </cell>
        </row>
        <row r="2241">
          <cell r="A2241">
            <v>524378</v>
          </cell>
          <cell r="B2241" t="str">
            <v>ايفلين حسينو</v>
          </cell>
          <cell r="C2241" t="str">
            <v>جميل</v>
          </cell>
          <cell r="D2241" t="str">
            <v>خديجه</v>
          </cell>
          <cell r="E2241" t="str">
            <v>الرابعة</v>
          </cell>
        </row>
        <row r="2242">
          <cell r="A2242">
            <v>524380</v>
          </cell>
          <cell r="B2242" t="str">
            <v>ايمان الحجلي</v>
          </cell>
          <cell r="C2242" t="str">
            <v>كمال</v>
          </cell>
          <cell r="D2242" t="str">
            <v>هيله</v>
          </cell>
          <cell r="E2242" t="str">
            <v>الرابعة</v>
          </cell>
        </row>
        <row r="2243">
          <cell r="A2243">
            <v>524399</v>
          </cell>
          <cell r="B2243" t="str">
            <v>ايناس الحسين</v>
          </cell>
          <cell r="C2243" t="str">
            <v>محمد</v>
          </cell>
          <cell r="D2243" t="str">
            <v>امل</v>
          </cell>
          <cell r="E2243" t="str">
            <v>الرابعة</v>
          </cell>
        </row>
        <row r="2244">
          <cell r="A2244">
            <v>524403</v>
          </cell>
          <cell r="B2244" t="str">
            <v>ايناس النجار</v>
          </cell>
          <cell r="C2244" t="str">
            <v>عمر</v>
          </cell>
          <cell r="D2244" t="str">
            <v>عائشه</v>
          </cell>
          <cell r="E2244" t="str">
            <v>الرابعة</v>
          </cell>
        </row>
        <row r="2245">
          <cell r="A2245">
            <v>524407</v>
          </cell>
          <cell r="B2245" t="str">
            <v>ايه المحاسنه</v>
          </cell>
          <cell r="C2245" t="str">
            <v>اسامه</v>
          </cell>
          <cell r="D2245" t="str">
            <v>بدريه</v>
          </cell>
          <cell r="E2245" t="str">
            <v>الرابعة</v>
          </cell>
        </row>
        <row r="2246">
          <cell r="A2246">
            <v>524414</v>
          </cell>
          <cell r="B2246" t="str">
            <v>اية يونس</v>
          </cell>
          <cell r="C2246" t="str">
            <v>محمد</v>
          </cell>
          <cell r="E2246" t="str">
            <v>الرابعة</v>
          </cell>
        </row>
        <row r="2247">
          <cell r="A2247">
            <v>524415</v>
          </cell>
          <cell r="B2247" t="str">
            <v>ايهم برغوث</v>
          </cell>
          <cell r="C2247" t="str">
            <v>خالد</v>
          </cell>
          <cell r="D2247" t="str">
            <v>صفاء</v>
          </cell>
          <cell r="E2247" t="str">
            <v>الرابعة</v>
          </cell>
        </row>
        <row r="2248">
          <cell r="A2248">
            <v>524424</v>
          </cell>
          <cell r="B2248" t="str">
            <v>بتول الصالح</v>
          </cell>
          <cell r="C2248" t="str">
            <v>عايد</v>
          </cell>
          <cell r="D2248" t="str">
            <v>امينه</v>
          </cell>
          <cell r="E2248" t="str">
            <v>الرابعة</v>
          </cell>
        </row>
        <row r="2249">
          <cell r="A2249">
            <v>524426</v>
          </cell>
          <cell r="B2249" t="str">
            <v>بتول القويدر</v>
          </cell>
          <cell r="C2249" t="str">
            <v>يونس</v>
          </cell>
          <cell r="D2249" t="str">
            <v>بثينه</v>
          </cell>
          <cell r="E2249" t="str">
            <v>الرابعة</v>
          </cell>
        </row>
        <row r="2250">
          <cell r="A2250">
            <v>524431</v>
          </cell>
          <cell r="B2250" t="str">
            <v>بتول صطوف</v>
          </cell>
          <cell r="C2250" t="str">
            <v>محمد</v>
          </cell>
          <cell r="D2250" t="str">
            <v>عليا</v>
          </cell>
          <cell r="E2250" t="str">
            <v>الرابعة</v>
          </cell>
        </row>
        <row r="2251">
          <cell r="A2251">
            <v>524443</v>
          </cell>
          <cell r="B2251" t="str">
            <v>براءة شعار</v>
          </cell>
          <cell r="C2251" t="str">
            <v>عامر</v>
          </cell>
          <cell r="D2251" t="str">
            <v>هيفاء</v>
          </cell>
          <cell r="E2251" t="str">
            <v>الرابعة</v>
          </cell>
        </row>
        <row r="2252">
          <cell r="A2252">
            <v>524444</v>
          </cell>
          <cell r="B2252" t="str">
            <v>براءة كحلوس</v>
          </cell>
          <cell r="C2252" t="str">
            <v>عبدالرؤوف</v>
          </cell>
          <cell r="D2252" t="str">
            <v>امل</v>
          </cell>
          <cell r="E2252" t="str">
            <v>الرابعة</v>
          </cell>
        </row>
        <row r="2253">
          <cell r="A2253">
            <v>524445</v>
          </cell>
          <cell r="B2253" t="str">
            <v>براءه الدهبي</v>
          </cell>
          <cell r="C2253" t="str">
            <v>خالد</v>
          </cell>
          <cell r="D2253" t="str">
            <v>لينا</v>
          </cell>
          <cell r="E2253" t="str">
            <v>الرابعة</v>
          </cell>
        </row>
        <row r="2254">
          <cell r="A2254">
            <v>524446</v>
          </cell>
          <cell r="B2254" t="str">
            <v>براءه السيبراني</v>
          </cell>
          <cell r="C2254" t="str">
            <v>محمد</v>
          </cell>
          <cell r="D2254" t="str">
            <v>بثينه</v>
          </cell>
          <cell r="E2254" t="str">
            <v>الرابعة</v>
          </cell>
        </row>
        <row r="2255">
          <cell r="A2255">
            <v>524455</v>
          </cell>
          <cell r="B2255" t="str">
            <v>بشرى السيد</v>
          </cell>
          <cell r="C2255" t="str">
            <v>رضوان</v>
          </cell>
          <cell r="D2255" t="str">
            <v>غاده</v>
          </cell>
          <cell r="E2255" t="str">
            <v>الرابعة</v>
          </cell>
        </row>
        <row r="2256">
          <cell r="A2256">
            <v>524458</v>
          </cell>
          <cell r="B2256" t="str">
            <v>بشرى العيسى</v>
          </cell>
          <cell r="C2256" t="str">
            <v>زعيان</v>
          </cell>
          <cell r="D2256" t="str">
            <v>وضحيه</v>
          </cell>
          <cell r="E2256" t="str">
            <v>الرابعة</v>
          </cell>
        </row>
        <row r="2257">
          <cell r="A2257">
            <v>524467</v>
          </cell>
          <cell r="B2257" t="str">
            <v>بشرى عبد القادر</v>
          </cell>
          <cell r="C2257" t="str">
            <v>احمد</v>
          </cell>
          <cell r="D2257" t="str">
            <v>زينه</v>
          </cell>
          <cell r="E2257" t="str">
            <v>الرابعة</v>
          </cell>
        </row>
        <row r="2258">
          <cell r="A2258">
            <v>524469</v>
          </cell>
          <cell r="B2258" t="str">
            <v>بشرى محمد</v>
          </cell>
          <cell r="C2258" t="str">
            <v>عبد الحميد</v>
          </cell>
          <cell r="D2258" t="str">
            <v>خديجه</v>
          </cell>
          <cell r="E2258" t="str">
            <v>الرابعة</v>
          </cell>
        </row>
        <row r="2259">
          <cell r="A2259">
            <v>524487</v>
          </cell>
          <cell r="B2259" t="str">
            <v>تغريد صوان</v>
          </cell>
          <cell r="C2259" t="str">
            <v>محمد</v>
          </cell>
          <cell r="D2259" t="str">
            <v>سهير</v>
          </cell>
          <cell r="E2259" t="str">
            <v>الرابعة</v>
          </cell>
        </row>
        <row r="2260">
          <cell r="A2260">
            <v>524488</v>
          </cell>
          <cell r="B2260" t="str">
            <v>تغريد نحله</v>
          </cell>
          <cell r="C2260" t="str">
            <v>ايمن</v>
          </cell>
          <cell r="D2260" t="str">
            <v>سحر</v>
          </cell>
          <cell r="E2260" t="str">
            <v>الرابعة</v>
          </cell>
        </row>
        <row r="2261">
          <cell r="A2261">
            <v>524491</v>
          </cell>
          <cell r="B2261" t="str">
            <v>تماره محمد</v>
          </cell>
          <cell r="C2261" t="str">
            <v>جهاد</v>
          </cell>
          <cell r="D2261" t="str">
            <v>سوسن</v>
          </cell>
          <cell r="E2261" t="str">
            <v>الرابعة</v>
          </cell>
        </row>
        <row r="2262">
          <cell r="A2262">
            <v>524493</v>
          </cell>
          <cell r="B2262" t="str">
            <v>تمام عاشور</v>
          </cell>
          <cell r="C2262" t="str">
            <v>عبد اللطيف</v>
          </cell>
          <cell r="D2262" t="str">
            <v>رقيه</v>
          </cell>
          <cell r="E2262" t="str">
            <v>الرابعة</v>
          </cell>
        </row>
        <row r="2263">
          <cell r="A2263">
            <v>524497</v>
          </cell>
          <cell r="B2263" t="str">
            <v>تيماء الاغواني</v>
          </cell>
          <cell r="C2263" t="str">
            <v>نبيل</v>
          </cell>
          <cell r="D2263" t="str">
            <v>لبانه</v>
          </cell>
          <cell r="E2263" t="str">
            <v>الرابعة</v>
          </cell>
        </row>
        <row r="2264">
          <cell r="A2264">
            <v>524500</v>
          </cell>
          <cell r="B2264" t="str">
            <v>ثراء بركه</v>
          </cell>
          <cell r="C2264" t="str">
            <v>جمال</v>
          </cell>
          <cell r="D2264" t="str">
            <v>الهام</v>
          </cell>
          <cell r="E2264" t="str">
            <v>الرابعة</v>
          </cell>
        </row>
        <row r="2265">
          <cell r="A2265">
            <v>524503</v>
          </cell>
          <cell r="B2265" t="str">
            <v>ثناء محمود</v>
          </cell>
          <cell r="C2265" t="str">
            <v>احمد</v>
          </cell>
          <cell r="D2265" t="str">
            <v>الهام</v>
          </cell>
          <cell r="E2265" t="str">
            <v>الرابعة</v>
          </cell>
        </row>
        <row r="2266">
          <cell r="A2266">
            <v>524504</v>
          </cell>
          <cell r="B2266" t="str">
            <v>ثنيه العبدالله</v>
          </cell>
          <cell r="C2266" t="str">
            <v>عبدالله</v>
          </cell>
          <cell r="D2266" t="str">
            <v>امنه</v>
          </cell>
          <cell r="E2266" t="str">
            <v>الرابعة</v>
          </cell>
        </row>
        <row r="2267">
          <cell r="A2267">
            <v>524508</v>
          </cell>
          <cell r="B2267" t="str">
            <v>جمان السوادي</v>
          </cell>
          <cell r="C2267" t="str">
            <v>اديب</v>
          </cell>
          <cell r="D2267" t="str">
            <v>ايمان</v>
          </cell>
          <cell r="E2267" t="str">
            <v>الرابعة</v>
          </cell>
        </row>
        <row r="2268">
          <cell r="A2268">
            <v>524519</v>
          </cell>
          <cell r="B2268" t="str">
            <v>جودي القزاز</v>
          </cell>
          <cell r="C2268" t="str">
            <v>غسان</v>
          </cell>
          <cell r="D2268" t="str">
            <v>فاديا</v>
          </cell>
          <cell r="E2268" t="str">
            <v>الرابعة</v>
          </cell>
        </row>
        <row r="2269">
          <cell r="A2269">
            <v>524524</v>
          </cell>
          <cell r="B2269" t="str">
            <v>جولين جرجس</v>
          </cell>
          <cell r="C2269" t="str">
            <v>جميل</v>
          </cell>
          <cell r="D2269" t="str">
            <v>جومانا</v>
          </cell>
          <cell r="E2269" t="str">
            <v>الرابعة</v>
          </cell>
        </row>
        <row r="2270">
          <cell r="A2270">
            <v>524531</v>
          </cell>
          <cell r="B2270" t="str">
            <v>حسناء شدود</v>
          </cell>
          <cell r="C2270" t="str">
            <v>يحيى</v>
          </cell>
          <cell r="D2270" t="str">
            <v>سحر</v>
          </cell>
          <cell r="E2270" t="str">
            <v>الرابعة</v>
          </cell>
        </row>
        <row r="2271">
          <cell r="A2271">
            <v>524536</v>
          </cell>
          <cell r="B2271" t="str">
            <v>حلا حتيتاني</v>
          </cell>
          <cell r="C2271" t="str">
            <v>معتز</v>
          </cell>
          <cell r="D2271" t="str">
            <v>روعه</v>
          </cell>
          <cell r="E2271" t="str">
            <v>الرابعة</v>
          </cell>
        </row>
        <row r="2272">
          <cell r="A2272">
            <v>524537</v>
          </cell>
          <cell r="B2272" t="str">
            <v>حلا فرج</v>
          </cell>
          <cell r="C2272" t="str">
            <v>علي</v>
          </cell>
          <cell r="D2272" t="str">
            <v>سميرة</v>
          </cell>
          <cell r="E2272" t="str">
            <v>الرابعة</v>
          </cell>
        </row>
        <row r="2273">
          <cell r="A2273">
            <v>524540</v>
          </cell>
          <cell r="B2273" t="str">
            <v>حمده غصن</v>
          </cell>
          <cell r="C2273" t="str">
            <v>محمد</v>
          </cell>
          <cell r="D2273" t="str">
            <v>هاله</v>
          </cell>
          <cell r="E2273" t="str">
            <v>الرابعة</v>
          </cell>
        </row>
        <row r="2274">
          <cell r="A2274">
            <v>524542</v>
          </cell>
          <cell r="B2274" t="str">
            <v>حميده المحمدالعابر</v>
          </cell>
          <cell r="C2274" t="str">
            <v>محمود</v>
          </cell>
          <cell r="D2274" t="str">
            <v>واجد</v>
          </cell>
          <cell r="E2274" t="str">
            <v>الرابعة</v>
          </cell>
        </row>
        <row r="2275">
          <cell r="A2275">
            <v>524548</v>
          </cell>
          <cell r="B2275" t="str">
            <v>حنان القواريط</v>
          </cell>
          <cell r="C2275" t="str">
            <v>جمال</v>
          </cell>
          <cell r="E2275" t="str">
            <v>الرابعة</v>
          </cell>
        </row>
        <row r="2276">
          <cell r="A2276">
            <v>524555</v>
          </cell>
          <cell r="B2276" t="str">
            <v>حنان رضوان</v>
          </cell>
          <cell r="C2276" t="str">
            <v>نجيب</v>
          </cell>
          <cell r="D2276" t="str">
            <v>افرنجيه</v>
          </cell>
          <cell r="E2276" t="str">
            <v>الرابعة</v>
          </cell>
        </row>
        <row r="2277">
          <cell r="A2277">
            <v>524558</v>
          </cell>
          <cell r="B2277" t="str">
            <v>حنان ملاعب</v>
          </cell>
          <cell r="C2277" t="str">
            <v>سهيل</v>
          </cell>
          <cell r="D2277" t="str">
            <v>وفاء</v>
          </cell>
          <cell r="E2277" t="str">
            <v>الرابعة</v>
          </cell>
        </row>
        <row r="2278">
          <cell r="A2278">
            <v>524565</v>
          </cell>
          <cell r="B2278" t="str">
            <v>حنين علي</v>
          </cell>
          <cell r="C2278" t="str">
            <v>حارس</v>
          </cell>
          <cell r="D2278" t="str">
            <v>اسيا</v>
          </cell>
          <cell r="E2278" t="str">
            <v>الرابعة</v>
          </cell>
        </row>
        <row r="2279">
          <cell r="A2279">
            <v>524571</v>
          </cell>
          <cell r="B2279" t="str">
            <v>ختام نداف</v>
          </cell>
          <cell r="C2279" t="str">
            <v>مصطفى</v>
          </cell>
          <cell r="D2279" t="str">
            <v>سميرة</v>
          </cell>
          <cell r="E2279" t="str">
            <v>الرابعة</v>
          </cell>
        </row>
        <row r="2280">
          <cell r="A2280">
            <v>524580</v>
          </cell>
          <cell r="B2280" t="str">
            <v>خلود دياب</v>
          </cell>
          <cell r="C2280" t="str">
            <v>محمد معتز</v>
          </cell>
          <cell r="D2280" t="str">
            <v>اماني</v>
          </cell>
          <cell r="E2280" t="str">
            <v>الرابعة</v>
          </cell>
        </row>
        <row r="2281">
          <cell r="A2281">
            <v>524590</v>
          </cell>
          <cell r="B2281" t="str">
            <v>خوله شعيريه</v>
          </cell>
          <cell r="C2281" t="str">
            <v>حمادة</v>
          </cell>
          <cell r="D2281" t="str">
            <v>مريم</v>
          </cell>
          <cell r="E2281" t="str">
            <v>الرابعة</v>
          </cell>
        </row>
        <row r="2282">
          <cell r="A2282">
            <v>524591</v>
          </cell>
          <cell r="B2282" t="str">
            <v>خيريه المطلق</v>
          </cell>
          <cell r="C2282" t="str">
            <v>محمد</v>
          </cell>
          <cell r="D2282" t="str">
            <v>حياة</v>
          </cell>
          <cell r="E2282" t="str">
            <v>الرابعة</v>
          </cell>
        </row>
        <row r="2283">
          <cell r="A2283">
            <v>524593</v>
          </cell>
          <cell r="B2283" t="str">
            <v>دارين دحلة</v>
          </cell>
          <cell r="C2283" t="str">
            <v>منصور</v>
          </cell>
          <cell r="D2283" t="str">
            <v>ديبه</v>
          </cell>
          <cell r="E2283" t="str">
            <v>الرابعة</v>
          </cell>
        </row>
        <row r="2284">
          <cell r="A2284">
            <v>524600</v>
          </cell>
          <cell r="B2284" t="str">
            <v>دانا محمد</v>
          </cell>
          <cell r="C2284" t="str">
            <v>محمد</v>
          </cell>
          <cell r="D2284" t="str">
            <v>اسيه</v>
          </cell>
          <cell r="E2284" t="str">
            <v>الرابعة</v>
          </cell>
        </row>
        <row r="2285">
          <cell r="A2285">
            <v>524604</v>
          </cell>
          <cell r="B2285" t="str">
            <v>دانيا خلوف</v>
          </cell>
          <cell r="C2285" t="str">
            <v>محمد</v>
          </cell>
          <cell r="D2285" t="str">
            <v>سعده</v>
          </cell>
          <cell r="E2285" t="str">
            <v>الرابعة</v>
          </cell>
        </row>
        <row r="2286">
          <cell r="A2286">
            <v>524606</v>
          </cell>
          <cell r="B2286" t="str">
            <v>دانيا ضاهر</v>
          </cell>
          <cell r="C2286" t="str">
            <v>عبدالهادي</v>
          </cell>
          <cell r="D2286" t="str">
            <v>ختام</v>
          </cell>
          <cell r="E2286" t="str">
            <v>الرابعة</v>
          </cell>
        </row>
        <row r="2287">
          <cell r="A2287">
            <v>524613</v>
          </cell>
          <cell r="B2287" t="str">
            <v>دعاء الحروب</v>
          </cell>
          <cell r="C2287" t="str">
            <v>ياسر</v>
          </cell>
          <cell r="D2287" t="str">
            <v>ياسمين</v>
          </cell>
          <cell r="E2287" t="str">
            <v>الرابعة</v>
          </cell>
        </row>
        <row r="2288">
          <cell r="A2288">
            <v>524627</v>
          </cell>
          <cell r="B2288" t="str">
            <v>دعاء وراق</v>
          </cell>
          <cell r="C2288" t="str">
            <v>جلال</v>
          </cell>
          <cell r="D2288" t="str">
            <v>وفاء</v>
          </cell>
          <cell r="E2288" t="str">
            <v>الرابعة</v>
          </cell>
        </row>
        <row r="2289">
          <cell r="A2289">
            <v>524638</v>
          </cell>
          <cell r="B2289" t="str">
            <v>ديانا صقر</v>
          </cell>
          <cell r="C2289" t="str">
            <v>حسين</v>
          </cell>
          <cell r="D2289" t="str">
            <v>فريال</v>
          </cell>
          <cell r="E2289" t="str">
            <v>الرابعة</v>
          </cell>
        </row>
        <row r="2290">
          <cell r="A2290">
            <v>524653</v>
          </cell>
          <cell r="B2290" t="str">
            <v>رؤى الدرويش</v>
          </cell>
          <cell r="C2290" t="str">
            <v>عبدالرزاق</v>
          </cell>
          <cell r="D2290" t="str">
            <v>روعه</v>
          </cell>
          <cell r="E2290" t="str">
            <v>الرابعة</v>
          </cell>
        </row>
        <row r="2291">
          <cell r="A2291">
            <v>524659</v>
          </cell>
          <cell r="B2291" t="str">
            <v>رؤى عبد الرؤف</v>
          </cell>
          <cell r="C2291" t="str">
            <v>حسن</v>
          </cell>
          <cell r="D2291" t="str">
            <v>سهانا</v>
          </cell>
          <cell r="E2291" t="str">
            <v>الرابعة</v>
          </cell>
        </row>
        <row r="2292">
          <cell r="A2292">
            <v>524666</v>
          </cell>
          <cell r="B2292" t="str">
            <v>راما الامير</v>
          </cell>
          <cell r="C2292" t="str">
            <v>علي</v>
          </cell>
          <cell r="D2292" t="str">
            <v>سوسن</v>
          </cell>
          <cell r="E2292" t="str">
            <v>الرابعة</v>
          </cell>
        </row>
        <row r="2293">
          <cell r="A2293">
            <v>524670</v>
          </cell>
          <cell r="B2293" t="str">
            <v>راما حواره</v>
          </cell>
          <cell r="C2293" t="str">
            <v>محمدهيثم</v>
          </cell>
          <cell r="D2293" t="str">
            <v>رضاء</v>
          </cell>
          <cell r="E2293" t="str">
            <v>الرابعة</v>
          </cell>
        </row>
        <row r="2294">
          <cell r="A2294">
            <v>524671</v>
          </cell>
          <cell r="B2294" t="str">
            <v>راما خضور</v>
          </cell>
          <cell r="C2294" t="str">
            <v>علي</v>
          </cell>
          <cell r="D2294" t="str">
            <v>سميرة</v>
          </cell>
          <cell r="E2294" t="str">
            <v>الرابعة</v>
          </cell>
        </row>
        <row r="2295">
          <cell r="A2295">
            <v>524677</v>
          </cell>
          <cell r="B2295" t="str">
            <v>راما فضه</v>
          </cell>
          <cell r="C2295" t="str">
            <v>احمد</v>
          </cell>
          <cell r="D2295" t="str">
            <v>عليا</v>
          </cell>
          <cell r="E2295" t="str">
            <v>الرابعة</v>
          </cell>
        </row>
        <row r="2296">
          <cell r="A2296">
            <v>524693</v>
          </cell>
          <cell r="B2296" t="str">
            <v>ربا المحايري</v>
          </cell>
          <cell r="C2296" t="str">
            <v>زهير</v>
          </cell>
          <cell r="D2296" t="str">
            <v>اسيمه</v>
          </cell>
          <cell r="E2296" t="str">
            <v>الرابعة</v>
          </cell>
        </row>
        <row r="2297">
          <cell r="A2297">
            <v>524698</v>
          </cell>
          <cell r="B2297" t="str">
            <v>رباب عبدالله</v>
          </cell>
          <cell r="C2297" t="str">
            <v>نديم</v>
          </cell>
          <cell r="D2297" t="str">
            <v>نهيده</v>
          </cell>
          <cell r="E2297" t="str">
            <v>الرابعة</v>
          </cell>
        </row>
        <row r="2298">
          <cell r="A2298">
            <v>524712</v>
          </cell>
          <cell r="B2298" t="str">
            <v>رزان حوراني</v>
          </cell>
          <cell r="C2298" t="str">
            <v>محمد</v>
          </cell>
          <cell r="D2298" t="str">
            <v>غاده</v>
          </cell>
          <cell r="E2298" t="str">
            <v>الرابعة</v>
          </cell>
        </row>
        <row r="2299">
          <cell r="A2299">
            <v>524715</v>
          </cell>
          <cell r="B2299" t="str">
            <v>رشا ابودقه</v>
          </cell>
          <cell r="C2299" t="str">
            <v>وليد</v>
          </cell>
          <cell r="D2299" t="str">
            <v>هيام</v>
          </cell>
          <cell r="E2299" t="str">
            <v>الرابعة</v>
          </cell>
        </row>
        <row r="2300">
          <cell r="A2300">
            <v>524722</v>
          </cell>
          <cell r="B2300" t="str">
            <v>رشا سكيكر</v>
          </cell>
          <cell r="C2300" t="str">
            <v>كمال</v>
          </cell>
          <cell r="D2300" t="str">
            <v>انتصار</v>
          </cell>
          <cell r="E2300" t="str">
            <v>الرابعة</v>
          </cell>
        </row>
        <row r="2301">
          <cell r="A2301">
            <v>524725</v>
          </cell>
          <cell r="B2301" t="str">
            <v>رشا عثمان</v>
          </cell>
          <cell r="C2301" t="str">
            <v>هاشم</v>
          </cell>
          <cell r="D2301" t="str">
            <v>امل</v>
          </cell>
          <cell r="E2301" t="str">
            <v>الرابعة</v>
          </cell>
        </row>
        <row r="2302">
          <cell r="A2302">
            <v>524726</v>
          </cell>
          <cell r="B2302" t="str">
            <v>رشا محمد</v>
          </cell>
          <cell r="C2302" t="str">
            <v>ديوب</v>
          </cell>
          <cell r="D2302" t="str">
            <v>مثيلا</v>
          </cell>
          <cell r="E2302" t="str">
            <v>الرابعة</v>
          </cell>
        </row>
        <row r="2303">
          <cell r="A2303">
            <v>524732</v>
          </cell>
          <cell r="B2303" t="str">
            <v>رغد الحايك</v>
          </cell>
          <cell r="C2303" t="str">
            <v>زياد</v>
          </cell>
          <cell r="D2303" t="str">
            <v>روضه</v>
          </cell>
          <cell r="E2303" t="str">
            <v>الرابعة</v>
          </cell>
        </row>
        <row r="2304">
          <cell r="A2304">
            <v>524733</v>
          </cell>
          <cell r="B2304" t="str">
            <v>رغد الحسنيه</v>
          </cell>
          <cell r="C2304" t="str">
            <v>فوزي</v>
          </cell>
          <cell r="D2304" t="str">
            <v>وفاء</v>
          </cell>
          <cell r="E2304" t="str">
            <v>الرابعة</v>
          </cell>
        </row>
        <row r="2305">
          <cell r="A2305">
            <v>524746</v>
          </cell>
          <cell r="B2305" t="str">
            <v>رفاه اسعدعلي</v>
          </cell>
          <cell r="C2305" t="str">
            <v>خضر</v>
          </cell>
          <cell r="D2305" t="str">
            <v>رتيبه</v>
          </cell>
          <cell r="E2305" t="str">
            <v>الرابعة</v>
          </cell>
        </row>
        <row r="2306">
          <cell r="A2306">
            <v>524748</v>
          </cell>
          <cell r="B2306" t="str">
            <v>رفاه خلف</v>
          </cell>
          <cell r="C2306" t="str">
            <v>نوري</v>
          </cell>
          <cell r="D2306" t="str">
            <v>سميرة</v>
          </cell>
          <cell r="E2306" t="str">
            <v>الرابعة</v>
          </cell>
        </row>
        <row r="2307">
          <cell r="A2307">
            <v>524750</v>
          </cell>
          <cell r="B2307" t="str">
            <v>رقيا عبدالفتاح</v>
          </cell>
          <cell r="C2307" t="str">
            <v>محمود</v>
          </cell>
          <cell r="D2307" t="str">
            <v>حمده</v>
          </cell>
          <cell r="E2307" t="str">
            <v>الرابعة</v>
          </cell>
        </row>
        <row r="2308">
          <cell r="A2308">
            <v>524751</v>
          </cell>
          <cell r="B2308" t="str">
            <v>رقية حسن</v>
          </cell>
          <cell r="C2308" t="str">
            <v>محمد</v>
          </cell>
          <cell r="D2308" t="str">
            <v>سوريه</v>
          </cell>
          <cell r="E2308" t="str">
            <v>الرابعة</v>
          </cell>
        </row>
        <row r="2309">
          <cell r="A2309">
            <v>524755</v>
          </cell>
          <cell r="B2309" t="str">
            <v>رنا البغا</v>
          </cell>
          <cell r="C2309" t="str">
            <v xml:space="preserve">محمد نبيل </v>
          </cell>
          <cell r="E2309" t="str">
            <v>الرابعة</v>
          </cell>
        </row>
        <row r="2310">
          <cell r="A2310">
            <v>524757</v>
          </cell>
          <cell r="B2310" t="str">
            <v>رنا الشالاتي</v>
          </cell>
          <cell r="C2310" t="str">
            <v>محمدمعتز</v>
          </cell>
          <cell r="D2310" t="str">
            <v>سوزان</v>
          </cell>
          <cell r="E2310" t="str">
            <v>الرابعة</v>
          </cell>
        </row>
        <row r="2311">
          <cell r="A2311">
            <v>524760</v>
          </cell>
          <cell r="B2311" t="str">
            <v>رنا أبوعائشه</v>
          </cell>
          <cell r="C2311" t="str">
            <v>علي</v>
          </cell>
          <cell r="D2311" t="str">
            <v>نوال</v>
          </cell>
          <cell r="E2311" t="str">
            <v>الرابعة</v>
          </cell>
        </row>
        <row r="2312">
          <cell r="A2312">
            <v>524765</v>
          </cell>
          <cell r="B2312" t="str">
            <v>رنا قسطي</v>
          </cell>
          <cell r="C2312" t="str">
            <v>ايمن</v>
          </cell>
          <cell r="D2312" t="str">
            <v>رقيه</v>
          </cell>
          <cell r="E2312" t="str">
            <v>الرابعة</v>
          </cell>
        </row>
        <row r="2313">
          <cell r="A2313">
            <v>524769</v>
          </cell>
          <cell r="B2313" t="str">
            <v>رندا علوش</v>
          </cell>
          <cell r="C2313" t="str">
            <v>بديع</v>
          </cell>
          <cell r="D2313" t="str">
            <v>نجديه</v>
          </cell>
          <cell r="E2313" t="str">
            <v>الرابعة</v>
          </cell>
        </row>
        <row r="2314">
          <cell r="A2314">
            <v>524773</v>
          </cell>
          <cell r="B2314" t="str">
            <v>رنيم احمد</v>
          </cell>
          <cell r="C2314" t="str">
            <v>وليد</v>
          </cell>
          <cell r="D2314" t="str">
            <v>فاتن</v>
          </cell>
          <cell r="E2314" t="str">
            <v>الرابعة</v>
          </cell>
        </row>
        <row r="2315">
          <cell r="A2315">
            <v>524777</v>
          </cell>
          <cell r="B2315" t="str">
            <v>رنيم حمزة</v>
          </cell>
          <cell r="C2315" t="str">
            <v>باسل</v>
          </cell>
          <cell r="D2315" t="str">
            <v>مرفت</v>
          </cell>
          <cell r="E2315" t="str">
            <v>الرابعة</v>
          </cell>
        </row>
        <row r="2316">
          <cell r="A2316">
            <v>524781</v>
          </cell>
          <cell r="B2316" t="str">
            <v>رهام ابو عراج</v>
          </cell>
          <cell r="C2316" t="str">
            <v>الياس</v>
          </cell>
          <cell r="D2316" t="str">
            <v>هند</v>
          </cell>
          <cell r="E2316" t="str">
            <v>الرابعة</v>
          </cell>
        </row>
        <row r="2317">
          <cell r="A2317">
            <v>524784</v>
          </cell>
          <cell r="B2317" t="str">
            <v>رهام صقر</v>
          </cell>
          <cell r="C2317" t="str">
            <v>عقل</v>
          </cell>
          <cell r="D2317" t="str">
            <v>مقبوله</v>
          </cell>
          <cell r="E2317" t="str">
            <v>الرابعة</v>
          </cell>
        </row>
        <row r="2318">
          <cell r="A2318">
            <v>524788</v>
          </cell>
          <cell r="B2318" t="str">
            <v>رهف أبوركبه</v>
          </cell>
          <cell r="C2318" t="str">
            <v>محمد</v>
          </cell>
          <cell r="D2318" t="str">
            <v>سلام</v>
          </cell>
          <cell r="E2318" t="str">
            <v>الرابعة</v>
          </cell>
        </row>
        <row r="2319">
          <cell r="A2319">
            <v>524790</v>
          </cell>
          <cell r="B2319" t="str">
            <v>رهف حبيب</v>
          </cell>
          <cell r="C2319" t="str">
            <v>محمد</v>
          </cell>
          <cell r="D2319" t="str">
            <v>ريمه</v>
          </cell>
          <cell r="E2319" t="str">
            <v>الرابعة</v>
          </cell>
        </row>
        <row r="2320">
          <cell r="A2320">
            <v>524793</v>
          </cell>
          <cell r="B2320" t="str">
            <v>رهف ضو</v>
          </cell>
          <cell r="C2320" t="str">
            <v>عصام</v>
          </cell>
          <cell r="D2320" t="str">
            <v>الماسه</v>
          </cell>
          <cell r="E2320" t="str">
            <v>الرابعة</v>
          </cell>
        </row>
        <row r="2321">
          <cell r="A2321">
            <v>524797</v>
          </cell>
          <cell r="B2321" t="str">
            <v>رهف مصطفى</v>
          </cell>
          <cell r="C2321" t="str">
            <v>محمود</v>
          </cell>
          <cell r="D2321" t="str">
            <v>خديجه</v>
          </cell>
          <cell r="E2321" t="str">
            <v>الرابعة</v>
          </cell>
        </row>
        <row r="2322">
          <cell r="A2322">
            <v>524798</v>
          </cell>
          <cell r="B2322" t="str">
            <v>روئه كيلاني</v>
          </cell>
          <cell r="C2322" t="str">
            <v>عدنان</v>
          </cell>
          <cell r="D2322" t="str">
            <v>روضه</v>
          </cell>
          <cell r="E2322" t="str">
            <v>الرابعة</v>
          </cell>
        </row>
        <row r="2323">
          <cell r="A2323">
            <v>524806</v>
          </cell>
          <cell r="B2323" t="str">
            <v>روزه عبد الرزاق</v>
          </cell>
          <cell r="C2323" t="str">
            <v>مروان</v>
          </cell>
          <cell r="D2323" t="str">
            <v>انتصار</v>
          </cell>
          <cell r="E2323" t="str">
            <v>الرابعة</v>
          </cell>
        </row>
        <row r="2324">
          <cell r="A2324">
            <v>524813</v>
          </cell>
          <cell r="B2324" t="str">
            <v>رولا ديب</v>
          </cell>
          <cell r="C2324" t="str">
            <v>احمد</v>
          </cell>
          <cell r="D2324" t="str">
            <v>نجات</v>
          </cell>
          <cell r="E2324" t="str">
            <v>الرابعة</v>
          </cell>
        </row>
        <row r="2325">
          <cell r="A2325">
            <v>524821</v>
          </cell>
          <cell r="B2325" t="str">
            <v>ريم البهلوان</v>
          </cell>
          <cell r="C2325" t="str">
            <v>مأمون</v>
          </cell>
          <cell r="D2325" t="str">
            <v>نجوى</v>
          </cell>
          <cell r="E2325" t="str">
            <v>الرابعة</v>
          </cell>
        </row>
        <row r="2326">
          <cell r="A2326">
            <v>524831</v>
          </cell>
          <cell r="B2326" t="str">
            <v>ريم جديد</v>
          </cell>
          <cell r="C2326" t="str">
            <v>علي</v>
          </cell>
          <cell r="D2326" t="str">
            <v>بهيه</v>
          </cell>
          <cell r="E2326" t="str">
            <v>الرابعة</v>
          </cell>
        </row>
        <row r="2327">
          <cell r="A2327">
            <v>524833</v>
          </cell>
          <cell r="B2327" t="str">
            <v>ريم ضاهر</v>
          </cell>
          <cell r="C2327" t="str">
            <v>نافذ</v>
          </cell>
          <cell r="D2327" t="str">
            <v>هنوى</v>
          </cell>
          <cell r="E2327" t="str">
            <v>الرابعة</v>
          </cell>
        </row>
        <row r="2328">
          <cell r="A2328">
            <v>524849</v>
          </cell>
          <cell r="B2328" t="str">
            <v>ريما ألاعور</v>
          </cell>
          <cell r="C2328" t="str">
            <v>عمار</v>
          </cell>
          <cell r="D2328" t="str">
            <v>منيره</v>
          </cell>
          <cell r="E2328" t="str">
            <v>الرابعة</v>
          </cell>
        </row>
        <row r="2329">
          <cell r="A2329">
            <v>524859</v>
          </cell>
          <cell r="B2329" t="str">
            <v>زبيده السيد</v>
          </cell>
          <cell r="C2329" t="str">
            <v>محمود</v>
          </cell>
          <cell r="D2329" t="str">
            <v>فاطمه</v>
          </cell>
          <cell r="E2329" t="str">
            <v>الرابعة</v>
          </cell>
        </row>
        <row r="2330">
          <cell r="A2330">
            <v>524861</v>
          </cell>
          <cell r="B2330" t="str">
            <v>زكية يبرودي</v>
          </cell>
          <cell r="C2330" t="str">
            <v>محمد عدنان</v>
          </cell>
          <cell r="D2330" t="str">
            <v>عائشه</v>
          </cell>
          <cell r="E2330" t="str">
            <v>الرابعة</v>
          </cell>
        </row>
        <row r="2331">
          <cell r="A2331">
            <v>524872</v>
          </cell>
          <cell r="B2331" t="str">
            <v>زينب رضا</v>
          </cell>
          <cell r="C2331" t="str">
            <v>علي</v>
          </cell>
          <cell r="D2331" t="str">
            <v>نجوى</v>
          </cell>
          <cell r="E2331" t="str">
            <v>الرابعة</v>
          </cell>
        </row>
        <row r="2332">
          <cell r="A2332">
            <v>524894</v>
          </cell>
          <cell r="B2332" t="str">
            <v>ساره نصر</v>
          </cell>
          <cell r="C2332" t="str">
            <v>ياسر</v>
          </cell>
          <cell r="D2332" t="str">
            <v>هيام</v>
          </cell>
          <cell r="E2332" t="str">
            <v>الرابعة</v>
          </cell>
        </row>
        <row r="2333">
          <cell r="A2333">
            <v>524911</v>
          </cell>
          <cell r="B2333" t="str">
            <v>سرور نور الدين</v>
          </cell>
          <cell r="C2333" t="str">
            <v>أحمد</v>
          </cell>
          <cell r="D2333" t="str">
            <v>زبيده</v>
          </cell>
          <cell r="E2333" t="str">
            <v>الرابعة</v>
          </cell>
        </row>
        <row r="2334">
          <cell r="A2334">
            <v>524920</v>
          </cell>
          <cell r="B2334" t="str">
            <v>سلام الاحمد</v>
          </cell>
          <cell r="C2334" t="str">
            <v>بركات</v>
          </cell>
          <cell r="D2334" t="str">
            <v>صبحه</v>
          </cell>
          <cell r="E2334" t="str">
            <v>الرابعة</v>
          </cell>
        </row>
        <row r="2335">
          <cell r="A2335">
            <v>524925</v>
          </cell>
          <cell r="B2335" t="str">
            <v>سلام رحيل</v>
          </cell>
          <cell r="C2335" t="str">
            <v>منصور</v>
          </cell>
          <cell r="D2335" t="str">
            <v>امنه</v>
          </cell>
          <cell r="E2335" t="str">
            <v>الرابعة</v>
          </cell>
        </row>
        <row r="2336">
          <cell r="A2336">
            <v>524936</v>
          </cell>
          <cell r="B2336" t="str">
            <v>سليمان الخطاب</v>
          </cell>
          <cell r="C2336" t="str">
            <v>محمد</v>
          </cell>
          <cell r="D2336" t="str">
            <v>زعيله</v>
          </cell>
          <cell r="E2336" t="str">
            <v>الرابعة</v>
          </cell>
        </row>
        <row r="2337">
          <cell r="A2337">
            <v>524937</v>
          </cell>
          <cell r="B2337" t="str">
            <v>سلين الغيث</v>
          </cell>
          <cell r="C2337" t="str">
            <v>وائل</v>
          </cell>
          <cell r="D2337" t="str">
            <v>فاديا</v>
          </cell>
          <cell r="E2337" t="str">
            <v>الرابعة</v>
          </cell>
        </row>
        <row r="2338">
          <cell r="A2338">
            <v>524940</v>
          </cell>
          <cell r="B2338" t="str">
            <v>سماح حامد</v>
          </cell>
          <cell r="C2338" t="str">
            <v>غازي</v>
          </cell>
          <cell r="D2338" t="str">
            <v>يمنى</v>
          </cell>
          <cell r="E2338" t="str">
            <v>الرابعة</v>
          </cell>
        </row>
        <row r="2339">
          <cell r="A2339">
            <v>524948</v>
          </cell>
          <cell r="B2339" t="str">
            <v>سمر ديبو</v>
          </cell>
          <cell r="C2339" t="str">
            <v>عزيز</v>
          </cell>
          <cell r="D2339" t="str">
            <v>نظميه</v>
          </cell>
          <cell r="E2339" t="str">
            <v>الرابعة</v>
          </cell>
        </row>
        <row r="2340">
          <cell r="A2340">
            <v>524949</v>
          </cell>
          <cell r="B2340" t="str">
            <v>سمر كتكوت</v>
          </cell>
          <cell r="C2340" t="str">
            <v>علي</v>
          </cell>
          <cell r="D2340" t="str">
            <v>نداء</v>
          </cell>
          <cell r="E2340" t="str">
            <v>الرابعة</v>
          </cell>
        </row>
        <row r="2341">
          <cell r="A2341">
            <v>524951</v>
          </cell>
          <cell r="B2341" t="str">
            <v>سمية هيشان</v>
          </cell>
          <cell r="C2341" t="str">
            <v>علي</v>
          </cell>
          <cell r="D2341" t="str">
            <v>حليمه</v>
          </cell>
          <cell r="E2341" t="str">
            <v>الرابعة</v>
          </cell>
        </row>
        <row r="2342">
          <cell r="A2342">
            <v>524961</v>
          </cell>
          <cell r="B2342" t="str">
            <v>سندس العلي</v>
          </cell>
          <cell r="C2342" t="str">
            <v>محمد</v>
          </cell>
          <cell r="D2342" t="str">
            <v>نجاح</v>
          </cell>
          <cell r="E2342" t="str">
            <v>الرابعة</v>
          </cell>
        </row>
        <row r="2343">
          <cell r="A2343">
            <v>524977</v>
          </cell>
          <cell r="B2343" t="str">
            <v>سوسن السعيد</v>
          </cell>
          <cell r="C2343" t="str">
            <v>محمود</v>
          </cell>
          <cell r="D2343" t="str">
            <v>سبته</v>
          </cell>
          <cell r="E2343" t="str">
            <v>الرابعة</v>
          </cell>
        </row>
        <row r="2344">
          <cell r="A2344">
            <v>524980</v>
          </cell>
          <cell r="B2344" t="str">
            <v>سوسن صقور</v>
          </cell>
          <cell r="C2344" t="str">
            <v>مالك</v>
          </cell>
          <cell r="D2344" t="str">
            <v>جمانه</v>
          </cell>
          <cell r="E2344" t="str">
            <v>الرابعة</v>
          </cell>
        </row>
        <row r="2345">
          <cell r="A2345">
            <v>524992</v>
          </cell>
          <cell r="B2345" t="str">
            <v>شذى بقدونس</v>
          </cell>
          <cell r="C2345" t="str">
            <v>محمدعمار</v>
          </cell>
          <cell r="D2345" t="str">
            <v>نسرين</v>
          </cell>
          <cell r="E2345" t="str">
            <v>الرابعة</v>
          </cell>
        </row>
        <row r="2346">
          <cell r="A2346">
            <v>524996</v>
          </cell>
          <cell r="B2346" t="str">
            <v>شروق الغصين</v>
          </cell>
          <cell r="C2346" t="str">
            <v>لؤي</v>
          </cell>
          <cell r="D2346" t="str">
            <v>هويده</v>
          </cell>
          <cell r="E2346" t="str">
            <v>الرابعة</v>
          </cell>
        </row>
        <row r="2347">
          <cell r="A2347">
            <v>525011</v>
          </cell>
          <cell r="B2347" t="str">
            <v>صفا شوربه</v>
          </cell>
          <cell r="C2347" t="str">
            <v>احمد</v>
          </cell>
          <cell r="D2347" t="str">
            <v>هيام</v>
          </cell>
          <cell r="E2347" t="str">
            <v>الرابعة</v>
          </cell>
        </row>
        <row r="2348">
          <cell r="A2348">
            <v>525015</v>
          </cell>
          <cell r="B2348" t="str">
            <v>صفاء القصيرالرفاعي</v>
          </cell>
          <cell r="C2348" t="str">
            <v>عبدالرحيم</v>
          </cell>
          <cell r="D2348" t="str">
            <v>منيره</v>
          </cell>
          <cell r="E2348" t="str">
            <v>الرابعة</v>
          </cell>
        </row>
        <row r="2349">
          <cell r="A2349">
            <v>525064</v>
          </cell>
          <cell r="B2349" t="str">
            <v>عصمت الفارس</v>
          </cell>
          <cell r="C2349" t="str">
            <v>عبد المجيد</v>
          </cell>
          <cell r="D2349" t="str">
            <v>امنه</v>
          </cell>
          <cell r="E2349" t="str">
            <v>الرابعة</v>
          </cell>
        </row>
        <row r="2350">
          <cell r="A2350">
            <v>525096</v>
          </cell>
          <cell r="B2350" t="str">
            <v>عنود ايوب</v>
          </cell>
          <cell r="C2350" t="str">
            <v>ايوب</v>
          </cell>
          <cell r="D2350" t="str">
            <v>مريم</v>
          </cell>
          <cell r="E2350" t="str">
            <v>الرابعة</v>
          </cell>
        </row>
        <row r="2351">
          <cell r="A2351">
            <v>525103</v>
          </cell>
          <cell r="B2351" t="str">
            <v>غاليه المصري</v>
          </cell>
          <cell r="C2351" t="str">
            <v>محمدفايز</v>
          </cell>
          <cell r="D2351" t="str">
            <v>ايمان</v>
          </cell>
          <cell r="E2351" t="str">
            <v>الرابعة</v>
          </cell>
        </row>
        <row r="2352">
          <cell r="A2352">
            <v>525109</v>
          </cell>
          <cell r="B2352" t="str">
            <v xml:space="preserve">غروب الرمان </v>
          </cell>
          <cell r="C2352" t="str">
            <v>مصطفى</v>
          </cell>
          <cell r="E2352" t="str">
            <v>الرابعة</v>
          </cell>
        </row>
        <row r="2353">
          <cell r="A2353">
            <v>525119</v>
          </cell>
          <cell r="B2353" t="str">
            <v>غفران الاحمد</v>
          </cell>
          <cell r="C2353" t="str">
            <v>عبد الفتاح</v>
          </cell>
          <cell r="D2353" t="str">
            <v>دلال</v>
          </cell>
          <cell r="E2353" t="str">
            <v>الرابعة</v>
          </cell>
        </row>
        <row r="2354">
          <cell r="A2354">
            <v>525120</v>
          </cell>
          <cell r="B2354" t="str">
            <v>غفران الباشا</v>
          </cell>
          <cell r="C2354" t="str">
            <v>حسين</v>
          </cell>
          <cell r="D2354" t="str">
            <v>ابتسام</v>
          </cell>
          <cell r="E2354" t="str">
            <v>الرابعة</v>
          </cell>
        </row>
        <row r="2355">
          <cell r="A2355">
            <v>525124</v>
          </cell>
          <cell r="B2355" t="str">
            <v>غفران عمار</v>
          </cell>
          <cell r="C2355" t="str">
            <v>ممدوح</v>
          </cell>
          <cell r="D2355" t="str">
            <v>بثينه</v>
          </cell>
          <cell r="E2355" t="str">
            <v>الرابعة</v>
          </cell>
        </row>
        <row r="2356">
          <cell r="A2356">
            <v>525129</v>
          </cell>
          <cell r="B2356" t="str">
            <v>غيث مهنا</v>
          </cell>
          <cell r="C2356" t="str">
            <v>ايلي</v>
          </cell>
          <cell r="D2356" t="str">
            <v>هند</v>
          </cell>
          <cell r="E2356" t="str">
            <v>الرابعة</v>
          </cell>
        </row>
        <row r="2357">
          <cell r="A2357">
            <v>525132</v>
          </cell>
          <cell r="B2357" t="str">
            <v>غيداء خصي</v>
          </cell>
          <cell r="C2357" t="str">
            <v>حسين</v>
          </cell>
          <cell r="D2357" t="str">
            <v>نوال</v>
          </cell>
          <cell r="E2357" t="str">
            <v>الرابعة</v>
          </cell>
        </row>
        <row r="2358">
          <cell r="A2358">
            <v>525136</v>
          </cell>
          <cell r="B2358" t="str">
            <v>فاتن شروف</v>
          </cell>
          <cell r="C2358" t="str">
            <v>راضي</v>
          </cell>
          <cell r="D2358" t="str">
            <v>هنا</v>
          </cell>
          <cell r="E2358" t="str">
            <v>الرابعة</v>
          </cell>
        </row>
        <row r="2359">
          <cell r="A2359">
            <v>525139</v>
          </cell>
          <cell r="B2359" t="str">
            <v>فاتن كهموز</v>
          </cell>
          <cell r="C2359" t="str">
            <v>محمد</v>
          </cell>
          <cell r="D2359" t="str">
            <v>فاطمه</v>
          </cell>
          <cell r="E2359" t="str">
            <v>الرابعة</v>
          </cell>
        </row>
        <row r="2360">
          <cell r="A2360">
            <v>525141</v>
          </cell>
          <cell r="B2360" t="str">
            <v>فاديه النزال</v>
          </cell>
          <cell r="C2360" t="str">
            <v>أيوب</v>
          </cell>
          <cell r="D2360" t="str">
            <v>رفقه</v>
          </cell>
          <cell r="E2360" t="str">
            <v>الرابعة</v>
          </cell>
        </row>
        <row r="2361">
          <cell r="A2361">
            <v>525147</v>
          </cell>
          <cell r="B2361" t="str">
            <v>فاطمة المطلق</v>
          </cell>
          <cell r="C2361" t="str">
            <v>مالك</v>
          </cell>
          <cell r="D2361" t="str">
            <v>ايمان</v>
          </cell>
          <cell r="E2361" t="str">
            <v>الرابعة</v>
          </cell>
        </row>
        <row r="2362">
          <cell r="A2362">
            <v>525150</v>
          </cell>
          <cell r="B2362" t="str">
            <v>فاطمة ملحم</v>
          </cell>
          <cell r="C2362" t="str">
            <v>محمد</v>
          </cell>
          <cell r="D2362" t="str">
            <v>رغدة</v>
          </cell>
          <cell r="E2362" t="str">
            <v>الرابعة</v>
          </cell>
        </row>
        <row r="2363">
          <cell r="A2363">
            <v>525154</v>
          </cell>
          <cell r="B2363" t="str">
            <v>فاطمه الاحمد</v>
          </cell>
          <cell r="C2363" t="str">
            <v>فيصل</v>
          </cell>
          <cell r="D2363" t="str">
            <v>عائشه</v>
          </cell>
          <cell r="E2363" t="str">
            <v>الرابعة</v>
          </cell>
        </row>
        <row r="2364">
          <cell r="A2364">
            <v>525157</v>
          </cell>
          <cell r="B2364" t="str">
            <v>فاطمه النوري</v>
          </cell>
          <cell r="C2364" t="str">
            <v>نبيل</v>
          </cell>
          <cell r="D2364" t="str">
            <v>هاديه</v>
          </cell>
          <cell r="E2364" t="str">
            <v>الرابعة</v>
          </cell>
        </row>
        <row r="2365">
          <cell r="A2365">
            <v>525163</v>
          </cell>
          <cell r="B2365" t="str">
            <v>فاطمه سنوبر</v>
          </cell>
          <cell r="C2365" t="str">
            <v>علي</v>
          </cell>
          <cell r="D2365" t="str">
            <v>قمر</v>
          </cell>
          <cell r="E2365" t="str">
            <v>الرابعة</v>
          </cell>
        </row>
        <row r="2366">
          <cell r="A2366">
            <v>525167</v>
          </cell>
          <cell r="B2366" t="str">
            <v>فايزه العبد</v>
          </cell>
          <cell r="C2366" t="str">
            <v>يوسف</v>
          </cell>
          <cell r="D2366" t="str">
            <v>مريم</v>
          </cell>
          <cell r="E2366" t="str">
            <v>الرابعة</v>
          </cell>
        </row>
        <row r="2367">
          <cell r="A2367">
            <v>525169</v>
          </cell>
          <cell r="B2367" t="str">
            <v>فتون قزيز</v>
          </cell>
          <cell r="C2367" t="str">
            <v>سمير</v>
          </cell>
          <cell r="D2367" t="str">
            <v>منا</v>
          </cell>
          <cell r="E2367" t="str">
            <v>الرابعة</v>
          </cell>
        </row>
        <row r="2368">
          <cell r="A2368">
            <v>525175</v>
          </cell>
          <cell r="B2368" t="str">
            <v>فرح سليمان</v>
          </cell>
          <cell r="C2368" t="str">
            <v>غسان</v>
          </cell>
          <cell r="D2368" t="str">
            <v>حنان</v>
          </cell>
          <cell r="E2368" t="str">
            <v>الرابعة</v>
          </cell>
        </row>
        <row r="2369">
          <cell r="A2369">
            <v>525176</v>
          </cell>
          <cell r="B2369" t="str">
            <v>فرح عنتابلي</v>
          </cell>
          <cell r="C2369" t="str">
            <v>عبد الفتاح</v>
          </cell>
          <cell r="D2369" t="str">
            <v>هدى</v>
          </cell>
          <cell r="E2369" t="str">
            <v>الرابعة</v>
          </cell>
        </row>
        <row r="2370">
          <cell r="A2370">
            <v>525177</v>
          </cell>
          <cell r="B2370" t="str">
            <v>فرح قاطوع</v>
          </cell>
          <cell r="C2370" t="str">
            <v>حسن</v>
          </cell>
          <cell r="D2370" t="str">
            <v>لينا</v>
          </cell>
          <cell r="E2370" t="str">
            <v>الرابعة</v>
          </cell>
        </row>
        <row r="2371">
          <cell r="A2371">
            <v>525178</v>
          </cell>
          <cell r="B2371" t="str">
            <v>فرح مصطفى</v>
          </cell>
          <cell r="C2371" t="str">
            <v>فيصل</v>
          </cell>
          <cell r="D2371" t="str">
            <v>جمانه</v>
          </cell>
          <cell r="E2371" t="str">
            <v>الرابعة</v>
          </cell>
        </row>
        <row r="2372">
          <cell r="A2372">
            <v>525181</v>
          </cell>
          <cell r="B2372" t="str">
            <v>فردوس الريس</v>
          </cell>
          <cell r="C2372" t="str">
            <v>محمد خير</v>
          </cell>
          <cell r="D2372" t="str">
            <v>ديبه</v>
          </cell>
          <cell r="E2372" t="str">
            <v>الرابعة</v>
          </cell>
        </row>
        <row r="2373">
          <cell r="A2373">
            <v>525194</v>
          </cell>
          <cell r="B2373" t="str">
            <v>كفا الحمود</v>
          </cell>
          <cell r="C2373" t="str">
            <v>حسين</v>
          </cell>
          <cell r="D2373" t="str">
            <v>فضيله</v>
          </cell>
          <cell r="E2373" t="str">
            <v>الرابعة</v>
          </cell>
        </row>
        <row r="2374">
          <cell r="A2374">
            <v>525195</v>
          </cell>
          <cell r="B2374" t="str">
            <v>كميليا عامر</v>
          </cell>
          <cell r="C2374" t="str">
            <v>عبدو</v>
          </cell>
          <cell r="D2374" t="str">
            <v>عسكريه</v>
          </cell>
          <cell r="E2374" t="str">
            <v>الرابعة</v>
          </cell>
        </row>
        <row r="2375">
          <cell r="A2375">
            <v>525216</v>
          </cell>
          <cell r="B2375" t="str">
            <v>لما الدالاتي</v>
          </cell>
          <cell r="C2375" t="str">
            <v>محمد سعيد</v>
          </cell>
          <cell r="D2375" t="str">
            <v>سميره</v>
          </cell>
          <cell r="E2375" t="str">
            <v>الرابعة</v>
          </cell>
        </row>
        <row r="2376">
          <cell r="A2376">
            <v>525218</v>
          </cell>
          <cell r="B2376" t="str">
            <v>لما شاهين</v>
          </cell>
          <cell r="C2376" t="str">
            <v>علي</v>
          </cell>
          <cell r="D2376" t="str">
            <v>سعاد</v>
          </cell>
          <cell r="E2376" t="str">
            <v>الرابعة</v>
          </cell>
        </row>
        <row r="2377">
          <cell r="A2377">
            <v>525226</v>
          </cell>
          <cell r="B2377" t="str">
            <v>لمى ناخوز</v>
          </cell>
          <cell r="C2377" t="str">
            <v>ابراهيم</v>
          </cell>
          <cell r="D2377" t="str">
            <v>خديجه</v>
          </cell>
          <cell r="E2377" t="str">
            <v>الرابعة</v>
          </cell>
        </row>
        <row r="2378">
          <cell r="A2378">
            <v>525233</v>
          </cell>
          <cell r="B2378" t="str">
            <v>لورا الاحمد</v>
          </cell>
          <cell r="C2378" t="str">
            <v>غازي</v>
          </cell>
          <cell r="D2378" t="str">
            <v>ميلان</v>
          </cell>
          <cell r="E2378" t="str">
            <v>الرابعة</v>
          </cell>
        </row>
        <row r="2379">
          <cell r="A2379">
            <v>525253</v>
          </cell>
          <cell r="B2379" t="str">
            <v>لينا النجار</v>
          </cell>
          <cell r="C2379" t="str">
            <v>اسماعيل</v>
          </cell>
          <cell r="D2379" t="str">
            <v>مروه</v>
          </cell>
          <cell r="E2379" t="str">
            <v>الرابعة</v>
          </cell>
        </row>
        <row r="2380">
          <cell r="A2380">
            <v>525255</v>
          </cell>
          <cell r="B2380" t="str">
            <v>لينا الياسين</v>
          </cell>
          <cell r="C2380" t="str">
            <v>حميد</v>
          </cell>
          <cell r="D2380" t="str">
            <v>عيوش</v>
          </cell>
          <cell r="E2380" t="str">
            <v>الرابعة</v>
          </cell>
        </row>
        <row r="2381">
          <cell r="A2381">
            <v>525263</v>
          </cell>
          <cell r="B2381" t="str">
            <v>ماجد المحاميد</v>
          </cell>
          <cell r="C2381" t="str">
            <v>علي</v>
          </cell>
          <cell r="D2381" t="str">
            <v>عيشه</v>
          </cell>
          <cell r="E2381" t="str">
            <v>الرابعة</v>
          </cell>
        </row>
        <row r="2382">
          <cell r="A2382">
            <v>525270</v>
          </cell>
          <cell r="B2382" t="str">
            <v>ماريا زياز</v>
          </cell>
          <cell r="C2382" t="str">
            <v>هشام</v>
          </cell>
          <cell r="D2382" t="str">
            <v>غصون</v>
          </cell>
          <cell r="E2382" t="str">
            <v>الرابعة</v>
          </cell>
        </row>
        <row r="2383">
          <cell r="A2383">
            <v>525271</v>
          </cell>
          <cell r="B2383" t="str">
            <v>مازنة طليعة</v>
          </cell>
          <cell r="C2383" t="str">
            <v>اسعد</v>
          </cell>
          <cell r="D2383" t="str">
            <v>اوصاف</v>
          </cell>
          <cell r="E2383" t="str">
            <v>الرابعة</v>
          </cell>
        </row>
        <row r="2384">
          <cell r="A2384">
            <v>525281</v>
          </cell>
          <cell r="B2384" t="str">
            <v>محاسن ابوالكاس</v>
          </cell>
          <cell r="C2384" t="str">
            <v>نورالدين</v>
          </cell>
          <cell r="D2384" t="str">
            <v>مفيده</v>
          </cell>
          <cell r="E2384" t="str">
            <v>الرابعة</v>
          </cell>
        </row>
        <row r="2385">
          <cell r="A2385">
            <v>525299</v>
          </cell>
          <cell r="B2385" t="str">
            <v>مرح الحوراني</v>
          </cell>
          <cell r="C2385" t="str">
            <v>عدنان</v>
          </cell>
          <cell r="D2385" t="str">
            <v>هيام</v>
          </cell>
          <cell r="E2385" t="str">
            <v>الرابعة</v>
          </cell>
        </row>
        <row r="2386">
          <cell r="A2386">
            <v>525300</v>
          </cell>
          <cell r="B2386" t="str">
            <v>مرح الصحناوي</v>
          </cell>
          <cell r="C2386" t="str">
            <v>اكرم</v>
          </cell>
          <cell r="D2386" t="str">
            <v>منيفه</v>
          </cell>
          <cell r="E2386" t="str">
            <v>الرابعة</v>
          </cell>
        </row>
        <row r="2387">
          <cell r="A2387">
            <v>525304</v>
          </cell>
          <cell r="B2387" t="str">
            <v>مرح رنكوسي</v>
          </cell>
          <cell r="C2387" t="str">
            <v>أحمد</v>
          </cell>
          <cell r="D2387" t="str">
            <v>سعديه</v>
          </cell>
          <cell r="E2387" t="str">
            <v>الرابعة</v>
          </cell>
        </row>
        <row r="2388">
          <cell r="A2388">
            <v>525305</v>
          </cell>
          <cell r="B2388" t="str">
            <v>مرح طاهر</v>
          </cell>
          <cell r="C2388" t="str">
            <v>هيثم</v>
          </cell>
          <cell r="D2388" t="str">
            <v>ثناء</v>
          </cell>
          <cell r="E2388" t="str">
            <v>الرابعة</v>
          </cell>
        </row>
        <row r="2389">
          <cell r="A2389">
            <v>525309</v>
          </cell>
          <cell r="B2389" t="str">
            <v>مركزان غصن</v>
          </cell>
          <cell r="C2389" t="str">
            <v>درغام</v>
          </cell>
          <cell r="D2389" t="str">
            <v>نزهة</v>
          </cell>
          <cell r="E2389" t="str">
            <v>الرابعة</v>
          </cell>
        </row>
        <row r="2390">
          <cell r="A2390">
            <v>525314</v>
          </cell>
          <cell r="B2390" t="str">
            <v>مروة تمساح</v>
          </cell>
          <cell r="C2390" t="str">
            <v>عدنان</v>
          </cell>
          <cell r="D2390" t="str">
            <v>امنه</v>
          </cell>
          <cell r="E2390" t="str">
            <v>الرابعة</v>
          </cell>
        </row>
        <row r="2391">
          <cell r="A2391">
            <v>525319</v>
          </cell>
          <cell r="B2391" t="str">
            <v>مروه البره جكلي</v>
          </cell>
          <cell r="C2391" t="str">
            <v>عماد</v>
          </cell>
          <cell r="E2391" t="str">
            <v>الرابعة</v>
          </cell>
        </row>
        <row r="2392">
          <cell r="A2392">
            <v>525320</v>
          </cell>
          <cell r="B2392" t="str">
            <v>مروه الصحناوي</v>
          </cell>
          <cell r="C2392" t="str">
            <v>سلمان</v>
          </cell>
          <cell r="D2392" t="str">
            <v>صباح</v>
          </cell>
          <cell r="E2392" t="str">
            <v>الرابعة</v>
          </cell>
        </row>
        <row r="2393">
          <cell r="A2393">
            <v>525321</v>
          </cell>
          <cell r="B2393" t="str">
            <v>مروه الفرخ</v>
          </cell>
          <cell r="C2393" t="str">
            <v>منير</v>
          </cell>
          <cell r="D2393" t="str">
            <v>وفيقة</v>
          </cell>
          <cell r="E2393" t="str">
            <v>الرابعة</v>
          </cell>
        </row>
        <row r="2394">
          <cell r="A2394">
            <v>525327</v>
          </cell>
          <cell r="B2394" t="str">
            <v>مريم الازعط</v>
          </cell>
          <cell r="C2394" t="str">
            <v>محمدنبيل</v>
          </cell>
          <cell r="D2394" t="str">
            <v>مها</v>
          </cell>
          <cell r="E2394" t="str">
            <v>الرابعة</v>
          </cell>
        </row>
        <row r="2395">
          <cell r="A2395">
            <v>525331</v>
          </cell>
          <cell r="B2395" t="str">
            <v>مريم الشيخ</v>
          </cell>
          <cell r="C2395" t="str">
            <v>أديب</v>
          </cell>
          <cell r="D2395" t="str">
            <v>فاطمه</v>
          </cell>
          <cell r="E2395" t="str">
            <v>الرابعة</v>
          </cell>
        </row>
        <row r="2396">
          <cell r="A2396">
            <v>525338</v>
          </cell>
          <cell r="B2396" t="str">
            <v>مريم علي</v>
          </cell>
          <cell r="C2396" t="str">
            <v>حسام</v>
          </cell>
          <cell r="D2396" t="str">
            <v>اريج</v>
          </cell>
          <cell r="E2396" t="str">
            <v>الرابعة</v>
          </cell>
        </row>
        <row r="2397">
          <cell r="A2397">
            <v>525347</v>
          </cell>
          <cell r="B2397" t="str">
            <v>ملك عواطه</v>
          </cell>
          <cell r="C2397" t="str">
            <v>جمال</v>
          </cell>
          <cell r="D2397" t="str">
            <v>منى</v>
          </cell>
          <cell r="E2397" t="str">
            <v>الرابعة</v>
          </cell>
        </row>
        <row r="2398">
          <cell r="A2398">
            <v>525363</v>
          </cell>
          <cell r="B2398" t="str">
            <v>منال عز الدين الصغير</v>
          </cell>
          <cell r="C2398" t="str">
            <v>زهير</v>
          </cell>
          <cell r="D2398" t="str">
            <v>فاديا</v>
          </cell>
          <cell r="E2398" t="str">
            <v>الرابعة</v>
          </cell>
        </row>
        <row r="2399">
          <cell r="A2399">
            <v>525368</v>
          </cell>
          <cell r="B2399" t="str">
            <v>منور دردري</v>
          </cell>
          <cell r="C2399" t="str">
            <v>محمد رجائي</v>
          </cell>
          <cell r="E2399" t="str">
            <v>الرابعة</v>
          </cell>
        </row>
        <row r="2400">
          <cell r="A2400">
            <v>525373</v>
          </cell>
          <cell r="B2400" t="str">
            <v>منى أبو شلة</v>
          </cell>
          <cell r="C2400" t="str">
            <v>عبد الله</v>
          </cell>
          <cell r="D2400" t="str">
            <v>عذره</v>
          </cell>
          <cell r="E2400" t="str">
            <v>الرابعة</v>
          </cell>
        </row>
        <row r="2401">
          <cell r="A2401">
            <v>525378</v>
          </cell>
          <cell r="B2401" t="str">
            <v>منى كهموز</v>
          </cell>
          <cell r="C2401" t="str">
            <v>محمد</v>
          </cell>
          <cell r="D2401" t="str">
            <v>فاطمه</v>
          </cell>
          <cell r="E2401" t="str">
            <v>الرابعة</v>
          </cell>
        </row>
        <row r="2402">
          <cell r="A2402">
            <v>525382</v>
          </cell>
          <cell r="B2402" t="str">
            <v>مها الحسن</v>
          </cell>
          <cell r="C2402" t="str">
            <v>احمد</v>
          </cell>
          <cell r="D2402" t="str">
            <v>امنه</v>
          </cell>
          <cell r="E2402" t="str">
            <v>الرابعة</v>
          </cell>
        </row>
        <row r="2403">
          <cell r="A2403">
            <v>525385</v>
          </cell>
          <cell r="B2403" t="str">
            <v>مها صالح</v>
          </cell>
          <cell r="C2403" t="str">
            <v>فواز</v>
          </cell>
          <cell r="D2403" t="str">
            <v>مريم</v>
          </cell>
          <cell r="E2403" t="str">
            <v>الرابعة</v>
          </cell>
        </row>
        <row r="2404">
          <cell r="A2404">
            <v>525391</v>
          </cell>
          <cell r="B2404" t="str">
            <v>مياده قريطم</v>
          </cell>
          <cell r="C2404" t="str">
            <v>حسن</v>
          </cell>
          <cell r="D2404" t="str">
            <v>مريم</v>
          </cell>
          <cell r="E2404" t="str">
            <v>الرابعة</v>
          </cell>
        </row>
        <row r="2405">
          <cell r="A2405">
            <v>525392</v>
          </cell>
          <cell r="B2405" t="str">
            <v>ميرا الطباع</v>
          </cell>
          <cell r="C2405" t="str">
            <v>محي الدين</v>
          </cell>
          <cell r="D2405" t="str">
            <v>غنا</v>
          </cell>
          <cell r="E2405" t="str">
            <v>الرابعة</v>
          </cell>
        </row>
        <row r="2406">
          <cell r="A2406">
            <v>525405</v>
          </cell>
          <cell r="B2406" t="str">
            <v>ميساء سرحان</v>
          </cell>
          <cell r="C2406" t="str">
            <v>نزار</v>
          </cell>
          <cell r="D2406" t="str">
            <v>اميره</v>
          </cell>
          <cell r="E2406" t="str">
            <v>الرابعة</v>
          </cell>
        </row>
        <row r="2407">
          <cell r="A2407">
            <v>525409</v>
          </cell>
          <cell r="B2407" t="str">
            <v>ميسم عبدالعال</v>
          </cell>
          <cell r="C2407" t="str">
            <v>نذير</v>
          </cell>
          <cell r="D2407" t="str">
            <v>غاده</v>
          </cell>
          <cell r="E2407" t="str">
            <v>الرابعة</v>
          </cell>
        </row>
        <row r="2408">
          <cell r="A2408">
            <v>525421</v>
          </cell>
          <cell r="B2408" t="str">
            <v>نادية العمري</v>
          </cell>
          <cell r="C2408" t="str">
            <v>محمود</v>
          </cell>
          <cell r="D2408" t="str">
            <v>نصره</v>
          </cell>
          <cell r="E2408" t="str">
            <v>الرابعة</v>
          </cell>
        </row>
        <row r="2409">
          <cell r="A2409">
            <v>525425</v>
          </cell>
          <cell r="B2409" t="str">
            <v>نارمين نصر</v>
          </cell>
          <cell r="C2409" t="str">
            <v>سيطان</v>
          </cell>
          <cell r="D2409" t="str">
            <v>منيره</v>
          </cell>
          <cell r="E2409" t="str">
            <v>الرابعة</v>
          </cell>
        </row>
        <row r="2410">
          <cell r="A2410">
            <v>525460</v>
          </cell>
          <cell r="B2410" t="str">
            <v>نسرين صنديد</v>
          </cell>
          <cell r="C2410" t="str">
            <v>يوسف</v>
          </cell>
          <cell r="D2410" t="str">
            <v>زبيدة</v>
          </cell>
          <cell r="E2410" t="str">
            <v>الرابعة</v>
          </cell>
        </row>
        <row r="2411">
          <cell r="A2411">
            <v>525463</v>
          </cell>
          <cell r="B2411" t="str">
            <v>نسرين نجم الدين</v>
          </cell>
          <cell r="C2411" t="str">
            <v>محمود</v>
          </cell>
          <cell r="D2411" t="str">
            <v>سميرة</v>
          </cell>
          <cell r="E2411" t="str">
            <v>الرابعة</v>
          </cell>
        </row>
        <row r="2412">
          <cell r="A2412">
            <v>525479</v>
          </cell>
          <cell r="B2412" t="str">
            <v>نور ابوعساف</v>
          </cell>
          <cell r="C2412" t="str">
            <v>هاني</v>
          </cell>
          <cell r="D2412" t="str">
            <v>انصاف</v>
          </cell>
          <cell r="E2412" t="str">
            <v>الرابعة</v>
          </cell>
        </row>
        <row r="2413">
          <cell r="A2413">
            <v>525481</v>
          </cell>
          <cell r="B2413" t="str">
            <v>نور الحبوس</v>
          </cell>
          <cell r="C2413" t="str">
            <v>زياد</v>
          </cell>
          <cell r="D2413" t="str">
            <v>فاطمة</v>
          </cell>
          <cell r="E2413" t="str">
            <v>الرابعة</v>
          </cell>
        </row>
        <row r="2414">
          <cell r="A2414">
            <v>517741</v>
          </cell>
          <cell r="B2414" t="str">
            <v>اقبال فياض</v>
          </cell>
          <cell r="C2414" t="str">
            <v>نديم</v>
          </cell>
          <cell r="D2414" t="str">
            <v>سهيلا</v>
          </cell>
          <cell r="E2414" t="str">
            <v>الرابعة</v>
          </cell>
          <cell r="J2414" t="str">
            <v xml:space="preserve">مستنفذ </v>
          </cell>
        </row>
        <row r="2415">
          <cell r="A2415">
            <v>524189</v>
          </cell>
          <cell r="B2415" t="str">
            <v>احلام المشوط</v>
          </cell>
          <cell r="C2415" t="str">
            <v>محمد</v>
          </cell>
          <cell r="D2415" t="str">
            <v>جورجيت</v>
          </cell>
          <cell r="E2415" t="str">
            <v>الاولى</v>
          </cell>
          <cell r="J2415" t="str">
            <v xml:space="preserve">مستنفذ </v>
          </cell>
        </row>
        <row r="2416">
          <cell r="A2416">
            <v>525499</v>
          </cell>
          <cell r="B2416" t="str">
            <v>نور بركه</v>
          </cell>
          <cell r="C2416" t="str">
            <v>نواف</v>
          </cell>
          <cell r="D2416" t="str">
            <v>اقبال</v>
          </cell>
          <cell r="E2416" t="str">
            <v>الرابعة</v>
          </cell>
        </row>
        <row r="2417">
          <cell r="A2417">
            <v>525501</v>
          </cell>
          <cell r="B2417" t="str">
            <v>نور جاموس</v>
          </cell>
          <cell r="C2417" t="str">
            <v>محمد</v>
          </cell>
          <cell r="D2417" t="str">
            <v>منا</v>
          </cell>
          <cell r="E2417" t="str">
            <v>الرابعة</v>
          </cell>
        </row>
        <row r="2418">
          <cell r="A2418">
            <v>525521</v>
          </cell>
          <cell r="B2418" t="str">
            <v>نور نضر</v>
          </cell>
          <cell r="C2418" t="str">
            <v>سيف الدين</v>
          </cell>
          <cell r="D2418" t="str">
            <v>ميسون</v>
          </cell>
          <cell r="E2418" t="str">
            <v>الرابعة</v>
          </cell>
        </row>
        <row r="2419">
          <cell r="A2419">
            <v>525526</v>
          </cell>
          <cell r="B2419" t="str">
            <v>نورالهدى فضل الله</v>
          </cell>
          <cell r="C2419" t="str">
            <v>محمد</v>
          </cell>
          <cell r="D2419" t="str">
            <v>هدى</v>
          </cell>
          <cell r="E2419" t="str">
            <v>الرابعة</v>
          </cell>
        </row>
        <row r="2420">
          <cell r="A2420">
            <v>525527</v>
          </cell>
          <cell r="B2420" t="str">
            <v>نورجين بلال</v>
          </cell>
          <cell r="C2420" t="str">
            <v>محمد علي</v>
          </cell>
          <cell r="D2420" t="str">
            <v>فريده</v>
          </cell>
          <cell r="E2420" t="str">
            <v>الرابعة</v>
          </cell>
        </row>
        <row r="2421">
          <cell r="A2421">
            <v>525531</v>
          </cell>
          <cell r="B2421" t="str">
            <v>نوره عبدالله</v>
          </cell>
          <cell r="C2421" t="str">
            <v>أمين</v>
          </cell>
          <cell r="D2421" t="str">
            <v>منيره</v>
          </cell>
          <cell r="E2421" t="str">
            <v>الرابعة</v>
          </cell>
        </row>
        <row r="2422">
          <cell r="A2422">
            <v>525535</v>
          </cell>
          <cell r="B2422" t="str">
            <v>نيرمان خضره</v>
          </cell>
          <cell r="C2422" t="str">
            <v>ناجح</v>
          </cell>
          <cell r="D2422" t="str">
            <v>ندوة</v>
          </cell>
          <cell r="E2422" t="str">
            <v>الرابعة</v>
          </cell>
        </row>
        <row r="2423">
          <cell r="A2423">
            <v>525539</v>
          </cell>
          <cell r="B2423" t="str">
            <v>هاله سعادة</v>
          </cell>
          <cell r="C2423" t="str">
            <v>عدنان</v>
          </cell>
          <cell r="D2423" t="str">
            <v>ابتسام</v>
          </cell>
          <cell r="E2423" t="str">
            <v>الرابعة</v>
          </cell>
        </row>
        <row r="2424">
          <cell r="A2424">
            <v>525543</v>
          </cell>
          <cell r="B2424" t="str">
            <v>هبا خلوف</v>
          </cell>
          <cell r="C2424" t="str">
            <v>لورنس</v>
          </cell>
          <cell r="D2424" t="str">
            <v>لما</v>
          </cell>
          <cell r="E2424" t="str">
            <v>الرابعة</v>
          </cell>
        </row>
        <row r="2425">
          <cell r="A2425">
            <v>525550</v>
          </cell>
          <cell r="B2425" t="str">
            <v>هبه الخضر</v>
          </cell>
          <cell r="C2425" t="str">
            <v>عيد</v>
          </cell>
          <cell r="D2425" t="str">
            <v>مها</v>
          </cell>
          <cell r="E2425" t="str">
            <v>الرابعة</v>
          </cell>
        </row>
        <row r="2426">
          <cell r="A2426">
            <v>525566</v>
          </cell>
          <cell r="B2426" t="str">
            <v>هدى الناصر</v>
          </cell>
          <cell r="C2426" t="str">
            <v>شريف</v>
          </cell>
          <cell r="D2426" t="str">
            <v>زغيه</v>
          </cell>
          <cell r="E2426" t="str">
            <v>الرابعة</v>
          </cell>
        </row>
        <row r="2427">
          <cell r="A2427">
            <v>525568</v>
          </cell>
          <cell r="B2427" t="str">
            <v>هدى درويش</v>
          </cell>
          <cell r="C2427" t="str">
            <v>اسامة</v>
          </cell>
          <cell r="D2427" t="str">
            <v>مؤمنه</v>
          </cell>
          <cell r="E2427" t="str">
            <v>الرابعة</v>
          </cell>
        </row>
        <row r="2428">
          <cell r="A2428">
            <v>525569</v>
          </cell>
          <cell r="B2428" t="str">
            <v>هدى صالح</v>
          </cell>
          <cell r="C2428" t="str">
            <v>عبده</v>
          </cell>
          <cell r="D2428" t="str">
            <v>فاطمه</v>
          </cell>
          <cell r="E2428" t="str">
            <v>الرابعة</v>
          </cell>
        </row>
        <row r="2429">
          <cell r="A2429">
            <v>525579</v>
          </cell>
          <cell r="B2429" t="str">
            <v>هديل ذياب الرفاعي</v>
          </cell>
          <cell r="C2429" t="str">
            <v>عبدالمحسن</v>
          </cell>
          <cell r="D2429" t="str">
            <v>عائشه</v>
          </cell>
          <cell r="E2429" t="str">
            <v>الرابعة</v>
          </cell>
        </row>
        <row r="2430">
          <cell r="A2430">
            <v>525583</v>
          </cell>
          <cell r="B2430" t="str">
            <v>هديه الله تواتي</v>
          </cell>
          <cell r="C2430" t="str">
            <v>محمد</v>
          </cell>
          <cell r="D2430" t="str">
            <v>ناديا</v>
          </cell>
          <cell r="E2430" t="str">
            <v>الرابعة</v>
          </cell>
        </row>
        <row r="2431">
          <cell r="A2431">
            <v>525598</v>
          </cell>
          <cell r="B2431" t="str">
            <v>هناء أبو شامه</v>
          </cell>
          <cell r="C2431" t="str">
            <v>محمد معتز</v>
          </cell>
          <cell r="E2431" t="str">
            <v>الرابعة</v>
          </cell>
        </row>
        <row r="2432">
          <cell r="A2432">
            <v>525601</v>
          </cell>
          <cell r="B2432" t="str">
            <v>هناء الديري</v>
          </cell>
          <cell r="C2432" t="str">
            <v>محمد</v>
          </cell>
          <cell r="D2432" t="str">
            <v>وفيقة</v>
          </cell>
          <cell r="E2432" t="str">
            <v>الرابعة</v>
          </cell>
        </row>
        <row r="2433">
          <cell r="A2433">
            <v>525642</v>
          </cell>
          <cell r="B2433" t="str">
            <v>وفيقة الدكاك</v>
          </cell>
          <cell r="C2433" t="str">
            <v>غزوان</v>
          </cell>
          <cell r="E2433" t="str">
            <v>الرابعة</v>
          </cell>
        </row>
        <row r="2434">
          <cell r="A2434">
            <v>525653</v>
          </cell>
          <cell r="B2434" t="str">
            <v>ولاء عبدالرزاق</v>
          </cell>
          <cell r="C2434" t="str">
            <v>احمد</v>
          </cell>
          <cell r="D2434" t="str">
            <v>ايمان</v>
          </cell>
          <cell r="E2434" t="str">
            <v>الرابعة</v>
          </cell>
        </row>
        <row r="2435">
          <cell r="A2435">
            <v>525656</v>
          </cell>
          <cell r="B2435" t="str">
            <v>ولاء يوسف</v>
          </cell>
          <cell r="C2435" t="str">
            <v>جميل</v>
          </cell>
          <cell r="D2435" t="str">
            <v>عائشه</v>
          </cell>
          <cell r="E2435" t="str">
            <v>الرابعة</v>
          </cell>
        </row>
        <row r="2436">
          <cell r="A2436">
            <v>525671</v>
          </cell>
          <cell r="B2436" t="str">
            <v>يسرى الحماده</v>
          </cell>
          <cell r="C2436" t="str">
            <v>محمد</v>
          </cell>
          <cell r="D2436" t="str">
            <v>منيره</v>
          </cell>
          <cell r="E2436" t="str">
            <v>الرابعة</v>
          </cell>
        </row>
        <row r="2437">
          <cell r="A2437">
            <v>525687</v>
          </cell>
          <cell r="B2437" t="str">
            <v>مروى ملقط</v>
          </cell>
          <cell r="C2437" t="str">
            <v>محمد</v>
          </cell>
          <cell r="D2437" t="str">
            <v>فاطمه</v>
          </cell>
          <cell r="E2437" t="str">
            <v>الرابعة</v>
          </cell>
        </row>
        <row r="2438">
          <cell r="A2438">
            <v>525707</v>
          </cell>
          <cell r="B2438" t="str">
            <v>اسراء حليوة</v>
          </cell>
          <cell r="C2438" t="str">
            <v xml:space="preserve">محمد </v>
          </cell>
          <cell r="D2438" t="str">
            <v>نديمه</v>
          </cell>
          <cell r="E2438" t="str">
            <v>الرابعة</v>
          </cell>
        </row>
        <row r="2439">
          <cell r="A2439">
            <v>525709</v>
          </cell>
          <cell r="B2439" t="str">
            <v>اسماء ابراهيم</v>
          </cell>
          <cell r="C2439" t="str">
            <v>علي</v>
          </cell>
          <cell r="D2439" t="str">
            <v>وفيقة</v>
          </cell>
          <cell r="E2439" t="str">
            <v>الرابعة</v>
          </cell>
        </row>
        <row r="2440">
          <cell r="A2440">
            <v>525731</v>
          </cell>
          <cell r="B2440" t="str">
            <v>الهام السوادي</v>
          </cell>
          <cell r="C2440" t="str">
            <v>درويش</v>
          </cell>
          <cell r="D2440" t="str">
            <v>حفيظة</v>
          </cell>
          <cell r="E2440" t="str">
            <v>الرابعة</v>
          </cell>
        </row>
        <row r="2441">
          <cell r="A2441">
            <v>525733</v>
          </cell>
          <cell r="B2441" t="str">
            <v>اليسار محمود</v>
          </cell>
          <cell r="C2441" t="str">
            <v>عبد الغفور</v>
          </cell>
          <cell r="D2441" t="str">
            <v>فاديه</v>
          </cell>
          <cell r="E2441" t="str">
            <v>الرابعة</v>
          </cell>
        </row>
        <row r="2442">
          <cell r="A2442">
            <v>525735</v>
          </cell>
          <cell r="B2442" t="str">
            <v>امال الشرع</v>
          </cell>
          <cell r="C2442" t="str">
            <v>رياض</v>
          </cell>
          <cell r="D2442" t="str">
            <v>فايزة</v>
          </cell>
          <cell r="E2442" t="str">
            <v>الرابعة</v>
          </cell>
        </row>
        <row r="2443">
          <cell r="A2443">
            <v>525749</v>
          </cell>
          <cell r="B2443" t="str">
            <v>اناس خضير</v>
          </cell>
          <cell r="C2443" t="str">
            <v>ماهر</v>
          </cell>
          <cell r="D2443" t="str">
            <v>ربا</v>
          </cell>
          <cell r="E2443" t="str">
            <v>الرابعة</v>
          </cell>
        </row>
        <row r="2444">
          <cell r="A2444">
            <v>525750</v>
          </cell>
          <cell r="B2444" t="str">
            <v>اناس شله</v>
          </cell>
          <cell r="C2444" t="str">
            <v>احمد</v>
          </cell>
          <cell r="D2444" t="str">
            <v>وفاء</v>
          </cell>
          <cell r="E2444" t="str">
            <v>الرابعة</v>
          </cell>
        </row>
        <row r="2445">
          <cell r="A2445">
            <v>525792</v>
          </cell>
          <cell r="B2445" t="str">
            <v>بشرى جعفر</v>
          </cell>
          <cell r="C2445" t="str">
            <v xml:space="preserve">رجب </v>
          </cell>
          <cell r="D2445" t="str">
            <v>وزيرة</v>
          </cell>
          <cell r="E2445" t="str">
            <v>الرابعة</v>
          </cell>
        </row>
        <row r="2446">
          <cell r="A2446">
            <v>525795</v>
          </cell>
          <cell r="B2446" t="str">
            <v>بيان شباط</v>
          </cell>
          <cell r="C2446" t="str">
            <v>خالد</v>
          </cell>
          <cell r="D2446" t="str">
            <v>فاطمه</v>
          </cell>
          <cell r="E2446" t="str">
            <v>الرابعة</v>
          </cell>
        </row>
        <row r="2447">
          <cell r="A2447">
            <v>525798</v>
          </cell>
          <cell r="B2447" t="str">
            <v>تهاني التيناوي</v>
          </cell>
          <cell r="C2447" t="str">
            <v>محمد خير</v>
          </cell>
          <cell r="D2447" t="str">
            <v>ايمان</v>
          </cell>
          <cell r="E2447" t="str">
            <v>الرابعة</v>
          </cell>
        </row>
        <row r="2448">
          <cell r="A2448">
            <v>525801</v>
          </cell>
          <cell r="B2448" t="str">
            <v>ثروه غانم</v>
          </cell>
          <cell r="C2448" t="str">
            <v>فوزي</v>
          </cell>
          <cell r="D2448" t="str">
            <v>امينه</v>
          </cell>
          <cell r="E2448" t="str">
            <v>الرابعة</v>
          </cell>
        </row>
        <row r="2449">
          <cell r="A2449">
            <v>525815</v>
          </cell>
          <cell r="B2449" t="str">
            <v>حنان الخطيب</v>
          </cell>
          <cell r="C2449" t="str">
            <v>رأفت</v>
          </cell>
          <cell r="D2449" t="str">
            <v>امل</v>
          </cell>
          <cell r="E2449" t="str">
            <v>الرابعة</v>
          </cell>
        </row>
        <row r="2450">
          <cell r="A2450">
            <v>525816</v>
          </cell>
          <cell r="B2450" t="str">
            <v>حنان الدكاك</v>
          </cell>
          <cell r="C2450" t="str">
            <v>محمد</v>
          </cell>
          <cell r="D2450" t="str">
            <v>مطيعه</v>
          </cell>
          <cell r="E2450" t="str">
            <v>الرابعة</v>
          </cell>
        </row>
        <row r="2451">
          <cell r="A2451">
            <v>525823</v>
          </cell>
          <cell r="B2451" t="str">
            <v>خديجة احمد</v>
          </cell>
          <cell r="C2451" t="str">
            <v>عارف</v>
          </cell>
          <cell r="D2451" t="str">
            <v>فاطمه</v>
          </cell>
          <cell r="E2451" t="str">
            <v>الرابعة</v>
          </cell>
        </row>
        <row r="2452">
          <cell r="A2452">
            <v>525824</v>
          </cell>
          <cell r="B2452" t="str">
            <v>خلود وهب</v>
          </cell>
          <cell r="C2452" t="str">
            <v>شكيب</v>
          </cell>
          <cell r="D2452" t="str">
            <v>يسيره</v>
          </cell>
          <cell r="E2452" t="str">
            <v>الرابعة</v>
          </cell>
        </row>
        <row r="2453">
          <cell r="A2453">
            <v>525825</v>
          </cell>
          <cell r="B2453" t="str">
            <v>دارين محسنه</v>
          </cell>
          <cell r="C2453" t="str">
            <v>مصطفى</v>
          </cell>
          <cell r="D2453" t="str">
            <v>صباح</v>
          </cell>
          <cell r="E2453" t="str">
            <v>الرابعة</v>
          </cell>
        </row>
        <row r="2454">
          <cell r="A2454">
            <v>525827</v>
          </cell>
          <cell r="B2454" t="str">
            <v>داليا الزهنان</v>
          </cell>
          <cell r="C2454" t="str">
            <v>شحادة</v>
          </cell>
          <cell r="D2454" t="str">
            <v>دلال</v>
          </cell>
          <cell r="E2454" t="str">
            <v>الرابعة</v>
          </cell>
        </row>
        <row r="2455">
          <cell r="A2455">
            <v>525835</v>
          </cell>
          <cell r="B2455" t="str">
            <v>دعاء خراط</v>
          </cell>
          <cell r="C2455" t="str">
            <v>محمد عادل</v>
          </cell>
          <cell r="D2455" t="str">
            <v>فاتن</v>
          </cell>
          <cell r="E2455" t="str">
            <v>الرابعة</v>
          </cell>
        </row>
        <row r="2456">
          <cell r="A2456">
            <v>525838</v>
          </cell>
          <cell r="B2456" t="str">
            <v>دنيا القزاز</v>
          </cell>
          <cell r="C2456" t="str">
            <v>حسين</v>
          </cell>
          <cell r="D2456" t="str">
            <v>رزان</v>
          </cell>
          <cell r="E2456" t="str">
            <v>الرابعة</v>
          </cell>
        </row>
        <row r="2457">
          <cell r="A2457">
            <v>525841</v>
          </cell>
          <cell r="B2457" t="str">
            <v>ديانا الطويل</v>
          </cell>
          <cell r="C2457" t="str">
            <v>انور</v>
          </cell>
          <cell r="D2457" t="str">
            <v>سلوى</v>
          </cell>
          <cell r="E2457" t="str">
            <v>الرابعة</v>
          </cell>
        </row>
        <row r="2458">
          <cell r="A2458">
            <v>525843</v>
          </cell>
          <cell r="B2458" t="str">
            <v>ديما عموره</v>
          </cell>
          <cell r="C2458" t="str">
            <v>زياد</v>
          </cell>
          <cell r="D2458" t="str">
            <v>عفاف</v>
          </cell>
          <cell r="E2458" t="str">
            <v>الرابعة</v>
          </cell>
        </row>
        <row r="2459">
          <cell r="A2459">
            <v>525852</v>
          </cell>
          <cell r="B2459" t="str">
            <v>راما خضره</v>
          </cell>
          <cell r="C2459" t="str">
            <v>ناجح</v>
          </cell>
          <cell r="D2459" t="str">
            <v>ندوه</v>
          </cell>
          <cell r="E2459" t="str">
            <v>الرابعة</v>
          </cell>
        </row>
        <row r="2460">
          <cell r="A2460">
            <v>525855</v>
          </cell>
          <cell r="B2460" t="str">
            <v>راما عبد الغني</v>
          </cell>
          <cell r="C2460" t="str">
            <v>ميسر</v>
          </cell>
          <cell r="D2460" t="str">
            <v>ربا</v>
          </cell>
          <cell r="E2460" t="str">
            <v>الرابعة</v>
          </cell>
        </row>
        <row r="2461">
          <cell r="A2461">
            <v>525858</v>
          </cell>
          <cell r="B2461" t="str">
            <v>راما ونيس</v>
          </cell>
          <cell r="C2461" t="str">
            <v>زهير</v>
          </cell>
          <cell r="D2461" t="str">
            <v>جمانة</v>
          </cell>
          <cell r="E2461" t="str">
            <v>الرابعة</v>
          </cell>
        </row>
        <row r="2462">
          <cell r="A2462">
            <v>525866</v>
          </cell>
          <cell r="B2462" t="str">
            <v>ربا المصطفى</v>
          </cell>
          <cell r="C2462" t="str">
            <v>ابراهيم</v>
          </cell>
          <cell r="D2462" t="str">
            <v>وضحه</v>
          </cell>
          <cell r="E2462" t="str">
            <v>الرابعة</v>
          </cell>
        </row>
        <row r="2463">
          <cell r="A2463">
            <v>525868</v>
          </cell>
          <cell r="B2463" t="str">
            <v>ربا كنعان</v>
          </cell>
          <cell r="C2463" t="str">
            <v>احمد</v>
          </cell>
          <cell r="D2463" t="str">
            <v>صبحه</v>
          </cell>
          <cell r="E2463" t="str">
            <v>الرابعة</v>
          </cell>
        </row>
        <row r="2464">
          <cell r="A2464">
            <v>525869</v>
          </cell>
          <cell r="B2464" t="str">
            <v>ربى الخطيب</v>
          </cell>
          <cell r="C2464" t="str">
            <v>وليد</v>
          </cell>
          <cell r="D2464" t="str">
            <v>نور الهدى</v>
          </cell>
          <cell r="E2464" t="str">
            <v>الرابعة</v>
          </cell>
        </row>
        <row r="2465">
          <cell r="A2465">
            <v>525874</v>
          </cell>
          <cell r="B2465" t="str">
            <v>رتيبه الوادي</v>
          </cell>
          <cell r="C2465" t="str">
            <v>عطيه</v>
          </cell>
          <cell r="D2465" t="str">
            <v>خديجه</v>
          </cell>
          <cell r="E2465" t="str">
            <v>الرابعة</v>
          </cell>
        </row>
        <row r="2466">
          <cell r="A2466">
            <v>525875</v>
          </cell>
          <cell r="B2466" t="str">
            <v>رزان ابو هايله</v>
          </cell>
          <cell r="C2466" t="str">
            <v>محمد خير</v>
          </cell>
          <cell r="D2466" t="str">
            <v>زينب</v>
          </cell>
          <cell r="E2466" t="str">
            <v>الرابعة</v>
          </cell>
        </row>
        <row r="2467">
          <cell r="A2467">
            <v>525876</v>
          </cell>
          <cell r="B2467" t="str">
            <v>رزان الكردي</v>
          </cell>
          <cell r="C2467" t="str">
            <v>محمد نذير</v>
          </cell>
          <cell r="D2467" t="str">
            <v>منا</v>
          </cell>
          <cell r="E2467" t="str">
            <v>الرابعة</v>
          </cell>
        </row>
        <row r="2468">
          <cell r="A2468">
            <v>525879</v>
          </cell>
          <cell r="B2468" t="str">
            <v>رزان عثمان</v>
          </cell>
          <cell r="C2468" t="str">
            <v>سامي</v>
          </cell>
          <cell r="D2468" t="str">
            <v>فاهره</v>
          </cell>
          <cell r="E2468" t="str">
            <v>الرابعة</v>
          </cell>
        </row>
        <row r="2469">
          <cell r="A2469">
            <v>525888</v>
          </cell>
          <cell r="B2469" t="str">
            <v>رشا قنبر</v>
          </cell>
          <cell r="C2469" t="str">
            <v>عبداللطيف</v>
          </cell>
          <cell r="D2469" t="str">
            <v>سوسن</v>
          </cell>
          <cell r="E2469" t="str">
            <v>الرابعة</v>
          </cell>
        </row>
        <row r="2470">
          <cell r="A2470">
            <v>525889</v>
          </cell>
          <cell r="B2470" t="str">
            <v>رشا وهبي</v>
          </cell>
          <cell r="C2470" t="str">
            <v>محمد</v>
          </cell>
          <cell r="D2470" t="str">
            <v>اميرا</v>
          </cell>
          <cell r="E2470" t="str">
            <v>الرابعة</v>
          </cell>
        </row>
        <row r="2471">
          <cell r="A2471">
            <v>525893</v>
          </cell>
          <cell r="B2471" t="str">
            <v>رغده مريمقول</v>
          </cell>
          <cell r="C2471" t="str">
            <v>نجدت</v>
          </cell>
          <cell r="D2471" t="str">
            <v>حياه</v>
          </cell>
          <cell r="E2471" t="str">
            <v>الرابعة</v>
          </cell>
        </row>
        <row r="2472">
          <cell r="A2472">
            <v>525895</v>
          </cell>
          <cell r="B2472" t="str">
            <v>رقيه محمد</v>
          </cell>
          <cell r="C2472" t="str">
            <v>محمد</v>
          </cell>
          <cell r="D2472" t="str">
            <v>حنان</v>
          </cell>
          <cell r="E2472" t="str">
            <v>الرابعة</v>
          </cell>
        </row>
        <row r="2473">
          <cell r="A2473">
            <v>525906</v>
          </cell>
          <cell r="B2473" t="str">
            <v>رنيم الطرح</v>
          </cell>
          <cell r="C2473" t="str">
            <v>محمد حسن</v>
          </cell>
          <cell r="D2473" t="str">
            <v>ريم</v>
          </cell>
          <cell r="E2473" t="str">
            <v>الرابعة</v>
          </cell>
        </row>
        <row r="2474">
          <cell r="A2474">
            <v>525908</v>
          </cell>
          <cell r="B2474" t="str">
            <v>رهام البكور</v>
          </cell>
          <cell r="C2474" t="str">
            <v>أحمد</v>
          </cell>
          <cell r="D2474" t="str">
            <v>نهله</v>
          </cell>
          <cell r="E2474" t="str">
            <v>الرابعة</v>
          </cell>
        </row>
        <row r="2475">
          <cell r="A2475">
            <v>525913</v>
          </cell>
          <cell r="B2475" t="str">
            <v>رهف القاسم</v>
          </cell>
          <cell r="C2475" t="str">
            <v>مصطفى</v>
          </cell>
          <cell r="D2475" t="str">
            <v>نوال</v>
          </cell>
          <cell r="E2475" t="str">
            <v>الرابعة</v>
          </cell>
        </row>
        <row r="2476">
          <cell r="A2476">
            <v>525918</v>
          </cell>
          <cell r="B2476" t="str">
            <v>روابي البكر</v>
          </cell>
          <cell r="C2476" t="str">
            <v>احمد</v>
          </cell>
          <cell r="D2476" t="str">
            <v>رسميه</v>
          </cell>
          <cell r="E2476" t="str">
            <v>الرابعة</v>
          </cell>
        </row>
        <row r="2477">
          <cell r="A2477">
            <v>525922</v>
          </cell>
          <cell r="B2477" t="str">
            <v>روان جعفر</v>
          </cell>
          <cell r="C2477" t="str">
            <v>شفيق</v>
          </cell>
          <cell r="D2477" t="str">
            <v>حرقه</v>
          </cell>
          <cell r="E2477" t="str">
            <v>الرابعة</v>
          </cell>
        </row>
        <row r="2478">
          <cell r="A2478">
            <v>525938</v>
          </cell>
          <cell r="B2478" t="str">
            <v>ريم الحبيب</v>
          </cell>
          <cell r="C2478" t="str">
            <v>احمد</v>
          </cell>
          <cell r="D2478" t="str">
            <v>شاديه</v>
          </cell>
          <cell r="E2478" t="str">
            <v>الرابعة</v>
          </cell>
        </row>
        <row r="2479">
          <cell r="A2479">
            <v>525947</v>
          </cell>
          <cell r="B2479" t="str">
            <v>ريما صوفان</v>
          </cell>
          <cell r="C2479" t="str">
            <v>ايمن</v>
          </cell>
          <cell r="D2479" t="str">
            <v>رويدا</v>
          </cell>
          <cell r="E2479" t="str">
            <v>الرابعة</v>
          </cell>
        </row>
        <row r="2480">
          <cell r="A2480">
            <v>525949</v>
          </cell>
          <cell r="B2480" t="str">
            <v>زين الراس</v>
          </cell>
          <cell r="C2480" t="str">
            <v>محمد ديب</v>
          </cell>
          <cell r="D2480" t="str">
            <v>حكيمه</v>
          </cell>
          <cell r="E2480" t="str">
            <v>الرابعة</v>
          </cell>
        </row>
        <row r="2481">
          <cell r="A2481">
            <v>525956</v>
          </cell>
          <cell r="B2481" t="str">
            <v>سحر الحسن</v>
          </cell>
          <cell r="C2481" t="str">
            <v>مرعي</v>
          </cell>
          <cell r="D2481" t="str">
            <v>فايزة</v>
          </cell>
          <cell r="E2481" t="str">
            <v>الرابعة</v>
          </cell>
        </row>
        <row r="2482">
          <cell r="A2482">
            <v>525963</v>
          </cell>
          <cell r="B2482" t="str">
            <v>سلام باكير</v>
          </cell>
          <cell r="C2482" t="str">
            <v>احمد</v>
          </cell>
          <cell r="D2482" t="str">
            <v>خديجه</v>
          </cell>
          <cell r="E2482" t="str">
            <v>الرابعة</v>
          </cell>
        </row>
        <row r="2483">
          <cell r="A2483">
            <v>525966</v>
          </cell>
          <cell r="B2483" t="str">
            <v>سلمى البصار</v>
          </cell>
          <cell r="C2483" t="str">
            <v>سعيد</v>
          </cell>
          <cell r="D2483" t="str">
            <v>علا</v>
          </cell>
          <cell r="E2483" t="str">
            <v>الرابعة</v>
          </cell>
        </row>
        <row r="2484">
          <cell r="A2484">
            <v>525970</v>
          </cell>
          <cell r="B2484" t="str">
            <v>سمر الرفاعي</v>
          </cell>
          <cell r="C2484" t="str">
            <v>عبد الله</v>
          </cell>
          <cell r="D2484" t="str">
            <v>عربيه</v>
          </cell>
          <cell r="E2484" t="str">
            <v>الرابعة</v>
          </cell>
        </row>
        <row r="2485">
          <cell r="A2485">
            <v>525971</v>
          </cell>
          <cell r="B2485" t="str">
            <v>سمر العلوش</v>
          </cell>
          <cell r="C2485" t="str">
            <v>حامد</v>
          </cell>
          <cell r="D2485" t="str">
            <v>مجيدة</v>
          </cell>
          <cell r="E2485" t="str">
            <v>الرابعة</v>
          </cell>
        </row>
        <row r="2486">
          <cell r="A2486">
            <v>525978</v>
          </cell>
          <cell r="B2486" t="str">
            <v>سناء ديوب</v>
          </cell>
          <cell r="C2486" t="str">
            <v>احمد</v>
          </cell>
          <cell r="D2486" t="str">
            <v>ام علي</v>
          </cell>
          <cell r="E2486" t="str">
            <v>الرابعة</v>
          </cell>
        </row>
        <row r="2487">
          <cell r="A2487">
            <v>525979</v>
          </cell>
          <cell r="B2487" t="str">
            <v>سناء طعمه</v>
          </cell>
          <cell r="C2487" t="str">
            <v>ابراهيم</v>
          </cell>
          <cell r="D2487" t="str">
            <v>نظيره</v>
          </cell>
          <cell r="E2487" t="str">
            <v>الرابعة</v>
          </cell>
        </row>
        <row r="2488">
          <cell r="A2488">
            <v>525984</v>
          </cell>
          <cell r="B2488" t="str">
            <v>سهى جمعة</v>
          </cell>
          <cell r="C2488" t="str">
            <v>محمد فواز</v>
          </cell>
          <cell r="D2488" t="str">
            <v>رجاء</v>
          </cell>
          <cell r="E2488" t="str">
            <v>الرابعة</v>
          </cell>
        </row>
        <row r="2489">
          <cell r="A2489">
            <v>525989</v>
          </cell>
          <cell r="B2489" t="str">
            <v>سونيا حمود</v>
          </cell>
          <cell r="C2489" t="str">
            <v>جمال</v>
          </cell>
          <cell r="D2489" t="str">
            <v>لطيفه</v>
          </cell>
          <cell r="E2489" t="str">
            <v>الرابعة</v>
          </cell>
        </row>
        <row r="2490">
          <cell r="A2490">
            <v>525995</v>
          </cell>
          <cell r="B2490" t="str">
            <v>شذى بسيكي</v>
          </cell>
          <cell r="C2490" t="str">
            <v>عبدو</v>
          </cell>
          <cell r="D2490" t="str">
            <v>ثناء</v>
          </cell>
          <cell r="E2490" t="str">
            <v>الرابعة</v>
          </cell>
        </row>
        <row r="2491">
          <cell r="A2491">
            <v>526007</v>
          </cell>
          <cell r="B2491" t="str">
            <v>صباح عبد الحي</v>
          </cell>
          <cell r="C2491" t="str">
            <v>عبد القادر</v>
          </cell>
          <cell r="D2491" t="str">
            <v>مريم</v>
          </cell>
          <cell r="E2491" t="str">
            <v>الرابعة</v>
          </cell>
        </row>
        <row r="2492">
          <cell r="A2492">
            <v>526012</v>
          </cell>
          <cell r="B2492" t="str">
            <v>صفاء الجاموس</v>
          </cell>
          <cell r="C2492" t="str">
            <v>وليد</v>
          </cell>
          <cell r="D2492" t="str">
            <v>عواطف</v>
          </cell>
          <cell r="E2492" t="str">
            <v>الرابعة</v>
          </cell>
        </row>
        <row r="2493">
          <cell r="A2493">
            <v>526015</v>
          </cell>
          <cell r="B2493" t="str">
            <v>ضحى سباهية</v>
          </cell>
          <cell r="C2493" t="str">
            <v>عبد السلام</v>
          </cell>
          <cell r="D2493" t="str">
            <v>بديعه</v>
          </cell>
          <cell r="E2493" t="str">
            <v>الرابعة</v>
          </cell>
        </row>
        <row r="2494">
          <cell r="A2494">
            <v>526023</v>
          </cell>
          <cell r="B2494" t="str">
            <v>عاليه الطرابيشي</v>
          </cell>
          <cell r="C2494" t="str">
            <v>مطاع</v>
          </cell>
          <cell r="D2494" t="str">
            <v>صباحه</v>
          </cell>
          <cell r="E2494" t="str">
            <v>الرابعة</v>
          </cell>
        </row>
        <row r="2495">
          <cell r="A2495">
            <v>526038</v>
          </cell>
          <cell r="B2495" t="str">
            <v>عبير مندو</v>
          </cell>
          <cell r="C2495" t="str">
            <v>علي</v>
          </cell>
          <cell r="D2495" t="str">
            <v>ديبه</v>
          </cell>
          <cell r="E2495" t="str">
            <v>الرابعة</v>
          </cell>
        </row>
        <row r="2496">
          <cell r="A2496">
            <v>526041</v>
          </cell>
          <cell r="B2496" t="str">
            <v>عزه احمد</v>
          </cell>
          <cell r="C2496" t="str">
            <v>سويد</v>
          </cell>
          <cell r="D2496" t="str">
            <v>سجيره</v>
          </cell>
          <cell r="E2496" t="str">
            <v>الرابعة</v>
          </cell>
        </row>
        <row r="2497">
          <cell r="A2497">
            <v>526043</v>
          </cell>
          <cell r="B2497" t="str">
            <v>علا ابراهيم</v>
          </cell>
          <cell r="C2497" t="str">
            <v>طالب</v>
          </cell>
          <cell r="D2497" t="str">
            <v>سحر</v>
          </cell>
          <cell r="E2497" t="str">
            <v>الرابعة</v>
          </cell>
        </row>
        <row r="2498">
          <cell r="A2498">
            <v>526048</v>
          </cell>
          <cell r="B2498" t="str">
            <v>علمية ابو اسعد</v>
          </cell>
          <cell r="C2498" t="str">
            <v>محمد</v>
          </cell>
          <cell r="D2498" t="str">
            <v>بهاء</v>
          </cell>
          <cell r="E2498" t="str">
            <v>الرابعة</v>
          </cell>
        </row>
        <row r="2499">
          <cell r="A2499">
            <v>526065</v>
          </cell>
          <cell r="B2499" t="str">
            <v>فاتن الخضراوي</v>
          </cell>
          <cell r="C2499" t="str">
            <v>عدنان</v>
          </cell>
          <cell r="D2499" t="str">
            <v>سعاد</v>
          </cell>
          <cell r="E2499" t="str">
            <v>الرابعة</v>
          </cell>
        </row>
        <row r="2500">
          <cell r="A2500">
            <v>526067</v>
          </cell>
          <cell r="B2500" t="str">
            <v>فاتن زاهد</v>
          </cell>
          <cell r="C2500" t="str">
            <v>محمد علي</v>
          </cell>
          <cell r="D2500" t="str">
            <v>حنان</v>
          </cell>
          <cell r="E2500" t="str">
            <v>الرابعة</v>
          </cell>
        </row>
        <row r="2501">
          <cell r="A2501">
            <v>526070</v>
          </cell>
          <cell r="B2501" t="str">
            <v>فاتن فلحوط</v>
          </cell>
          <cell r="C2501" t="str">
            <v>فؤاد</v>
          </cell>
          <cell r="D2501" t="str">
            <v>هنيه</v>
          </cell>
          <cell r="E2501" t="str">
            <v>الرابعة</v>
          </cell>
        </row>
        <row r="2502">
          <cell r="A2502">
            <v>526085</v>
          </cell>
          <cell r="B2502" t="str">
            <v>فاطمه الحو</v>
          </cell>
          <cell r="C2502" t="str">
            <v>خليل</v>
          </cell>
          <cell r="D2502" t="str">
            <v>وضحه</v>
          </cell>
          <cell r="E2502" t="str">
            <v>الرابعة</v>
          </cell>
        </row>
        <row r="2503">
          <cell r="A2503">
            <v>526087</v>
          </cell>
          <cell r="B2503" t="str">
            <v>فاطمه الشعباني</v>
          </cell>
          <cell r="C2503" t="str">
            <v>محمد</v>
          </cell>
          <cell r="D2503" t="str">
            <v>سميره</v>
          </cell>
          <cell r="E2503" t="str">
            <v>الرابعة</v>
          </cell>
        </row>
        <row r="2504">
          <cell r="A2504">
            <v>526096</v>
          </cell>
          <cell r="B2504" t="str">
            <v>فداء ميهوب</v>
          </cell>
          <cell r="C2504" t="str">
            <v>محمد</v>
          </cell>
          <cell r="D2504" t="str">
            <v>بديعه</v>
          </cell>
          <cell r="E2504" t="str">
            <v>الرابعة</v>
          </cell>
        </row>
        <row r="2505">
          <cell r="A2505">
            <v>526107</v>
          </cell>
          <cell r="B2505" t="str">
            <v>كروان عثمان</v>
          </cell>
          <cell r="C2505" t="str">
            <v>عبد الرحيم</v>
          </cell>
          <cell r="D2505" t="str">
            <v>سميره</v>
          </cell>
          <cell r="E2505" t="str">
            <v>الرابعة</v>
          </cell>
        </row>
        <row r="2506">
          <cell r="A2506">
            <v>526108</v>
          </cell>
          <cell r="B2506" t="str">
            <v>كنده رحمه</v>
          </cell>
          <cell r="C2506" t="str">
            <v>احمدزياد</v>
          </cell>
          <cell r="D2506" t="str">
            <v>دولت</v>
          </cell>
          <cell r="E2506" t="str">
            <v>الرابعة</v>
          </cell>
        </row>
        <row r="2507">
          <cell r="A2507">
            <v>526120</v>
          </cell>
          <cell r="B2507" t="str">
            <v>ليلى ابو رقطي</v>
          </cell>
          <cell r="C2507" t="str">
            <v>عبد المالك</v>
          </cell>
          <cell r="D2507" t="str">
            <v>فاطمه</v>
          </cell>
          <cell r="E2507" t="str">
            <v>الرابعة</v>
          </cell>
        </row>
        <row r="2508">
          <cell r="A2508">
            <v>526121</v>
          </cell>
          <cell r="B2508" t="str">
            <v>ليلى الاسدي</v>
          </cell>
          <cell r="C2508" t="str">
            <v>غاندي</v>
          </cell>
          <cell r="D2508" t="str">
            <v>دلال</v>
          </cell>
          <cell r="E2508" t="str">
            <v>الرابعة</v>
          </cell>
        </row>
        <row r="2509">
          <cell r="A2509">
            <v>526123</v>
          </cell>
          <cell r="B2509" t="str">
            <v>لينا حمدان</v>
          </cell>
          <cell r="C2509" t="str">
            <v>عزالدين</v>
          </cell>
          <cell r="D2509" t="str">
            <v>ريا</v>
          </cell>
          <cell r="E2509" t="str">
            <v>الرابعة</v>
          </cell>
        </row>
        <row r="2510">
          <cell r="A2510">
            <v>526136</v>
          </cell>
          <cell r="B2510" t="str">
            <v>مرام عبيد</v>
          </cell>
          <cell r="C2510" t="str">
            <v>مهدي</v>
          </cell>
          <cell r="D2510" t="str">
            <v>مها</v>
          </cell>
          <cell r="E2510" t="str">
            <v>الرابعة</v>
          </cell>
        </row>
        <row r="2511">
          <cell r="A2511">
            <v>526141</v>
          </cell>
          <cell r="B2511" t="str">
            <v>مرح جبل</v>
          </cell>
          <cell r="C2511" t="str">
            <v>حسين</v>
          </cell>
          <cell r="D2511" t="str">
            <v>ميسون</v>
          </cell>
          <cell r="E2511" t="str">
            <v>الرابعة</v>
          </cell>
        </row>
        <row r="2512">
          <cell r="A2512">
            <v>526144</v>
          </cell>
          <cell r="B2512" t="str">
            <v>مرح كيوان</v>
          </cell>
          <cell r="C2512" t="str">
            <v>صالح</v>
          </cell>
          <cell r="D2512" t="str">
            <v>منى</v>
          </cell>
          <cell r="E2512" t="str">
            <v>الرابعة</v>
          </cell>
        </row>
        <row r="2513">
          <cell r="A2513">
            <v>526154</v>
          </cell>
          <cell r="B2513" t="str">
            <v>مروه صبحه</v>
          </cell>
          <cell r="C2513" t="str">
            <v>عبد الحكيم</v>
          </cell>
          <cell r="D2513" t="str">
            <v>نهله</v>
          </cell>
          <cell r="E2513" t="str">
            <v>الرابعة</v>
          </cell>
        </row>
        <row r="2514">
          <cell r="A2514">
            <v>526171</v>
          </cell>
          <cell r="B2514" t="str">
            <v>ملك حموده</v>
          </cell>
          <cell r="C2514" t="str">
            <v>عدنان</v>
          </cell>
          <cell r="D2514" t="str">
            <v>بهيره</v>
          </cell>
          <cell r="E2514" t="str">
            <v>الرابعة</v>
          </cell>
        </row>
        <row r="2515">
          <cell r="A2515">
            <v>526173</v>
          </cell>
          <cell r="B2515" t="str">
            <v>ملك ناعم</v>
          </cell>
          <cell r="C2515" t="str">
            <v>علي</v>
          </cell>
          <cell r="D2515" t="str">
            <v>سميحه</v>
          </cell>
          <cell r="E2515" t="str">
            <v>الرابعة</v>
          </cell>
        </row>
        <row r="2516">
          <cell r="A2516">
            <v>526175</v>
          </cell>
          <cell r="B2516" t="str">
            <v>منال ابو عيشه</v>
          </cell>
          <cell r="C2516" t="str">
            <v>عبد الرزاق</v>
          </cell>
          <cell r="D2516" t="str">
            <v>امينه</v>
          </cell>
          <cell r="E2516" t="str">
            <v>الرابعة</v>
          </cell>
        </row>
        <row r="2517">
          <cell r="A2517">
            <v>526179</v>
          </cell>
          <cell r="B2517" t="str">
            <v>منال الوناس</v>
          </cell>
          <cell r="C2517" t="str">
            <v>محمد</v>
          </cell>
          <cell r="D2517" t="str">
            <v>هلاله</v>
          </cell>
          <cell r="E2517" t="str">
            <v>الرابعة</v>
          </cell>
        </row>
        <row r="2518">
          <cell r="A2518">
            <v>526181</v>
          </cell>
          <cell r="B2518" t="str">
            <v>منال توتنجي</v>
          </cell>
          <cell r="C2518" t="str">
            <v>هاني</v>
          </cell>
          <cell r="D2518" t="str">
            <v>ماجدة</v>
          </cell>
          <cell r="E2518" t="str">
            <v>الرابعة</v>
          </cell>
        </row>
        <row r="2519">
          <cell r="A2519">
            <v>526184</v>
          </cell>
          <cell r="B2519" t="str">
            <v>منال فرحات</v>
          </cell>
          <cell r="C2519" t="str">
            <v>اسماعيل</v>
          </cell>
          <cell r="D2519" t="str">
            <v>فريال</v>
          </cell>
          <cell r="E2519" t="str">
            <v>الرابعة</v>
          </cell>
        </row>
        <row r="2520">
          <cell r="A2520">
            <v>526188</v>
          </cell>
          <cell r="B2520" t="str">
            <v>منى فرحات</v>
          </cell>
          <cell r="C2520" t="str">
            <v>اسماعيل</v>
          </cell>
          <cell r="D2520" t="str">
            <v>فريال</v>
          </cell>
          <cell r="E2520" t="str">
            <v>الرابعة</v>
          </cell>
        </row>
        <row r="2521">
          <cell r="A2521">
            <v>526192</v>
          </cell>
          <cell r="B2521" t="str">
            <v>مها يوسف</v>
          </cell>
          <cell r="C2521" t="str">
            <v>زهير</v>
          </cell>
          <cell r="D2521" t="str">
            <v>براء</v>
          </cell>
          <cell r="E2521" t="str">
            <v>الرابعة</v>
          </cell>
        </row>
        <row r="2522">
          <cell r="A2522">
            <v>526198</v>
          </cell>
          <cell r="B2522" t="str">
            <v>ميساء الحوري</v>
          </cell>
          <cell r="C2522" t="str">
            <v>نعمان</v>
          </cell>
          <cell r="D2522" t="str">
            <v>عفاف</v>
          </cell>
          <cell r="E2522" t="str">
            <v>الرابعة</v>
          </cell>
        </row>
        <row r="2523">
          <cell r="A2523">
            <v>526199</v>
          </cell>
          <cell r="B2523" t="str">
            <v>ميساء الشلبي</v>
          </cell>
          <cell r="C2523" t="str">
            <v>محمد صلاح</v>
          </cell>
          <cell r="D2523" t="str">
            <v>انعام</v>
          </cell>
          <cell r="E2523" t="str">
            <v>الرابعة</v>
          </cell>
        </row>
        <row r="2524">
          <cell r="A2524">
            <v>526202</v>
          </cell>
          <cell r="B2524" t="str">
            <v>ميسون عبد الرزاق</v>
          </cell>
          <cell r="C2524" t="str">
            <v>محمود</v>
          </cell>
          <cell r="D2524" t="str">
            <v>أسميه</v>
          </cell>
          <cell r="E2524" t="str">
            <v>الرابعة</v>
          </cell>
        </row>
        <row r="2525">
          <cell r="A2525">
            <v>526203</v>
          </cell>
          <cell r="B2525" t="str">
            <v>ميناس العفيف</v>
          </cell>
          <cell r="C2525" t="str">
            <v>منير</v>
          </cell>
          <cell r="D2525" t="str">
            <v>سناء</v>
          </cell>
          <cell r="E2525" t="str">
            <v>الرابعة</v>
          </cell>
        </row>
        <row r="2526">
          <cell r="A2526">
            <v>526205</v>
          </cell>
          <cell r="B2526" t="str">
            <v>نائله جمعه</v>
          </cell>
          <cell r="C2526" t="str">
            <v>حمزه</v>
          </cell>
          <cell r="D2526" t="str">
            <v>بديعه</v>
          </cell>
          <cell r="E2526" t="str">
            <v>الرابعة</v>
          </cell>
        </row>
        <row r="2527">
          <cell r="A2527">
            <v>526211</v>
          </cell>
          <cell r="B2527" t="str">
            <v>نبيله بكرو</v>
          </cell>
          <cell r="C2527" t="str">
            <v>توفيق</v>
          </cell>
          <cell r="D2527" t="str">
            <v>سعدا</v>
          </cell>
          <cell r="E2527" t="str">
            <v>الرابعة</v>
          </cell>
        </row>
        <row r="2528">
          <cell r="A2528">
            <v>526213</v>
          </cell>
          <cell r="B2528" t="str">
            <v>نجاح السالم</v>
          </cell>
          <cell r="C2528" t="str">
            <v>سعيد</v>
          </cell>
          <cell r="D2528" t="str">
            <v>ديبه</v>
          </cell>
          <cell r="E2528" t="str">
            <v>الرابعة</v>
          </cell>
        </row>
        <row r="2529">
          <cell r="A2529">
            <v>526256</v>
          </cell>
          <cell r="B2529" t="str">
            <v>نيرمين المزنه</v>
          </cell>
          <cell r="C2529" t="str">
            <v>أحمد</v>
          </cell>
          <cell r="D2529" t="str">
            <v>ريمه</v>
          </cell>
          <cell r="E2529" t="str">
            <v>الرابعة</v>
          </cell>
        </row>
        <row r="2530">
          <cell r="A2530">
            <v>526258</v>
          </cell>
          <cell r="B2530" t="str">
            <v>نيروز عوض</v>
          </cell>
          <cell r="C2530" t="str">
            <v>جاسم</v>
          </cell>
          <cell r="D2530" t="str">
            <v>صباح</v>
          </cell>
          <cell r="E2530" t="str">
            <v>الرابعة</v>
          </cell>
        </row>
        <row r="2531">
          <cell r="A2531">
            <v>526263</v>
          </cell>
          <cell r="B2531" t="str">
            <v>هادية بحري</v>
          </cell>
          <cell r="C2531" t="str">
            <v>فايز</v>
          </cell>
          <cell r="D2531" t="str">
            <v>هدى</v>
          </cell>
          <cell r="E2531" t="str">
            <v>الرابعة</v>
          </cell>
        </row>
        <row r="2532">
          <cell r="A2532">
            <v>526265</v>
          </cell>
          <cell r="B2532" t="str">
            <v>هازار ابراهيم</v>
          </cell>
          <cell r="C2532" t="str">
            <v>محمود</v>
          </cell>
          <cell r="D2532" t="str">
            <v>رئيفه</v>
          </cell>
          <cell r="E2532" t="str">
            <v>الرابعة</v>
          </cell>
        </row>
        <row r="2533">
          <cell r="A2533">
            <v>526286</v>
          </cell>
          <cell r="B2533" t="str">
            <v>هدى العابر</v>
          </cell>
          <cell r="C2533" t="str">
            <v>كويدر</v>
          </cell>
          <cell r="D2533" t="str">
            <v>خالصه</v>
          </cell>
          <cell r="E2533" t="str">
            <v>الرابعة</v>
          </cell>
        </row>
        <row r="2534">
          <cell r="A2534">
            <v>526297</v>
          </cell>
          <cell r="B2534" t="str">
            <v>هناء خليل</v>
          </cell>
          <cell r="C2534" t="str">
            <v xml:space="preserve">عمر </v>
          </cell>
          <cell r="D2534" t="str">
            <v>سحر</v>
          </cell>
          <cell r="E2534" t="str">
            <v>الرابعة</v>
          </cell>
        </row>
        <row r="2535">
          <cell r="A2535">
            <v>526302</v>
          </cell>
          <cell r="B2535" t="str">
            <v>هيلانه مقلد</v>
          </cell>
          <cell r="C2535" t="str">
            <v>محمد</v>
          </cell>
          <cell r="D2535" t="str">
            <v>سمر</v>
          </cell>
          <cell r="E2535" t="str">
            <v>الرابعة</v>
          </cell>
        </row>
        <row r="2536">
          <cell r="A2536">
            <v>526304</v>
          </cell>
          <cell r="B2536" t="str">
            <v>وجدان الحلاق</v>
          </cell>
          <cell r="C2536" t="str">
            <v>نوري</v>
          </cell>
          <cell r="D2536" t="str">
            <v>خيرات</v>
          </cell>
          <cell r="E2536" t="str">
            <v>الرابعة</v>
          </cell>
        </row>
        <row r="2537">
          <cell r="A2537">
            <v>526306</v>
          </cell>
          <cell r="B2537" t="str">
            <v>وعد الاعور</v>
          </cell>
          <cell r="C2537" t="str">
            <v>عبد المولا</v>
          </cell>
          <cell r="D2537" t="str">
            <v>نبيهه</v>
          </cell>
          <cell r="E2537" t="str">
            <v>الرابعة</v>
          </cell>
        </row>
        <row r="2538">
          <cell r="A2538">
            <v>526308</v>
          </cell>
          <cell r="B2538" t="str">
            <v>وعد الهادي</v>
          </cell>
          <cell r="C2538" t="str">
            <v>كمال</v>
          </cell>
          <cell r="D2538" t="str">
            <v>سهام</v>
          </cell>
          <cell r="E2538" t="str">
            <v>الرابعة</v>
          </cell>
        </row>
        <row r="2539">
          <cell r="A2539">
            <v>526311</v>
          </cell>
          <cell r="B2539" t="str">
            <v>وفاء شعبان</v>
          </cell>
          <cell r="C2539" t="str">
            <v>احمد</v>
          </cell>
          <cell r="D2539" t="str">
            <v>رقيه</v>
          </cell>
          <cell r="E2539" t="str">
            <v>الرابعة</v>
          </cell>
        </row>
        <row r="2540">
          <cell r="A2540">
            <v>526312</v>
          </cell>
          <cell r="B2540" t="str">
            <v>وفاء كوكه</v>
          </cell>
          <cell r="C2540" t="str">
            <v>عبد العزيز</v>
          </cell>
          <cell r="D2540" t="str">
            <v>منى</v>
          </cell>
          <cell r="E2540" t="str">
            <v>الرابعة</v>
          </cell>
        </row>
        <row r="2541">
          <cell r="A2541">
            <v>526318</v>
          </cell>
          <cell r="B2541" t="str">
            <v>ياسمين غرز الدين</v>
          </cell>
          <cell r="C2541" t="str">
            <v>شاهر</v>
          </cell>
          <cell r="D2541" t="str">
            <v>ساميه</v>
          </cell>
          <cell r="E2541" t="str">
            <v>الرابعة</v>
          </cell>
        </row>
        <row r="2542">
          <cell r="A2542">
            <v>526321</v>
          </cell>
          <cell r="B2542" t="str">
            <v>يولى حريز</v>
          </cell>
          <cell r="C2542" t="str">
            <v>مخائيل</v>
          </cell>
          <cell r="D2542" t="str">
            <v>ابتسام</v>
          </cell>
          <cell r="E2542" t="str">
            <v>الرابعة</v>
          </cell>
        </row>
        <row r="2543">
          <cell r="A2543">
            <v>526324</v>
          </cell>
          <cell r="B2543" t="str">
            <v>الاء جبلي</v>
          </cell>
          <cell r="C2543" t="str">
            <v>زكريا</v>
          </cell>
          <cell r="D2543" t="str">
            <v>سماهر</v>
          </cell>
          <cell r="E2543" t="str">
            <v>الرابعة</v>
          </cell>
        </row>
        <row r="2544">
          <cell r="A2544">
            <v>526326</v>
          </cell>
          <cell r="B2544" t="str">
            <v>بتول محمد</v>
          </cell>
          <cell r="C2544" t="str">
            <v>حسن</v>
          </cell>
          <cell r="D2544" t="str">
            <v>فايزة</v>
          </cell>
          <cell r="E2544" t="str">
            <v>الرابعة</v>
          </cell>
        </row>
        <row r="2545">
          <cell r="A2545">
            <v>526327</v>
          </cell>
          <cell r="B2545" t="str">
            <v>بنان بكر</v>
          </cell>
          <cell r="C2545" t="str">
            <v xml:space="preserve">علي </v>
          </cell>
          <cell r="D2545" t="str">
            <v>منيرة</v>
          </cell>
          <cell r="E2545" t="str">
            <v>الرابعة</v>
          </cell>
        </row>
        <row r="2546">
          <cell r="A2546">
            <v>526333</v>
          </cell>
          <cell r="B2546" t="str">
            <v>رنين القليح</v>
          </cell>
          <cell r="C2546" t="str">
            <v>عبد الحليم</v>
          </cell>
          <cell r="D2546" t="str">
            <v>امنه</v>
          </cell>
          <cell r="E2546" t="str">
            <v>الرابعة</v>
          </cell>
        </row>
        <row r="2547">
          <cell r="A2547">
            <v>526338</v>
          </cell>
          <cell r="B2547" t="str">
            <v>ميسون برازي</v>
          </cell>
          <cell r="C2547" t="str">
            <v>محمد عدنان</v>
          </cell>
          <cell r="D2547" t="str">
            <v>رباح</v>
          </cell>
          <cell r="E2547" t="str">
            <v>الرابعة</v>
          </cell>
        </row>
        <row r="2548">
          <cell r="A2548">
            <v>526352</v>
          </cell>
          <cell r="B2548" t="str">
            <v>اريج ربيع</v>
          </cell>
          <cell r="C2548" t="str">
            <v>محمدصفوح</v>
          </cell>
          <cell r="D2548" t="str">
            <v>عائشه</v>
          </cell>
          <cell r="E2548" t="str">
            <v>الرابعة</v>
          </cell>
        </row>
        <row r="2549">
          <cell r="A2549">
            <v>526355</v>
          </cell>
          <cell r="B2549" t="str">
            <v>اسماء الكيلاني</v>
          </cell>
          <cell r="C2549" t="str">
            <v>يوسف</v>
          </cell>
          <cell r="D2549" t="str">
            <v>عليا</v>
          </cell>
          <cell r="E2549" t="str">
            <v>الرابعة</v>
          </cell>
        </row>
        <row r="2550">
          <cell r="A2550">
            <v>526361</v>
          </cell>
          <cell r="B2550" t="str">
            <v>الفت صلوح</v>
          </cell>
          <cell r="C2550" t="str">
            <v>احمد</v>
          </cell>
          <cell r="D2550" t="str">
            <v>غفران</v>
          </cell>
          <cell r="E2550" t="str">
            <v>الرابعة</v>
          </cell>
        </row>
        <row r="2551">
          <cell r="A2551">
            <v>526371</v>
          </cell>
          <cell r="B2551" t="str">
            <v>امين سلام</v>
          </cell>
          <cell r="C2551" t="str">
            <v>خليل</v>
          </cell>
          <cell r="D2551" t="str">
            <v>فرحة</v>
          </cell>
          <cell r="E2551" t="str">
            <v>الرابعة</v>
          </cell>
        </row>
        <row r="2552">
          <cell r="A2552">
            <v>526375</v>
          </cell>
          <cell r="B2552" t="str">
            <v>ايفلين ابراهيم</v>
          </cell>
          <cell r="C2552" t="str">
            <v>جمال</v>
          </cell>
          <cell r="D2552" t="str">
            <v>كوكب</v>
          </cell>
          <cell r="E2552" t="str">
            <v>الرابعة</v>
          </cell>
        </row>
        <row r="2553">
          <cell r="A2553">
            <v>526384</v>
          </cell>
          <cell r="B2553" t="str">
            <v>آيات المصري</v>
          </cell>
          <cell r="C2553" t="str">
            <v>محمد</v>
          </cell>
          <cell r="D2553" t="str">
            <v>ردينه</v>
          </cell>
          <cell r="E2553" t="str">
            <v>الرابعة</v>
          </cell>
        </row>
        <row r="2554">
          <cell r="A2554">
            <v>526385</v>
          </cell>
          <cell r="B2554" t="str">
            <v>آيه الاحمد الحاج خضر</v>
          </cell>
          <cell r="C2554" t="str">
            <v>محمد</v>
          </cell>
          <cell r="D2554" t="str">
            <v>ياسميندا</v>
          </cell>
          <cell r="E2554" t="str">
            <v>الرابعة</v>
          </cell>
        </row>
        <row r="2555">
          <cell r="A2555">
            <v>526387</v>
          </cell>
          <cell r="B2555" t="str">
            <v>آيه عباد</v>
          </cell>
          <cell r="C2555" t="str">
            <v>ياسر</v>
          </cell>
          <cell r="D2555" t="str">
            <v>انعام</v>
          </cell>
          <cell r="E2555" t="str">
            <v>الرابعة</v>
          </cell>
        </row>
        <row r="2556">
          <cell r="A2556">
            <v>526390</v>
          </cell>
          <cell r="B2556" t="str">
            <v>أمانه ديب</v>
          </cell>
          <cell r="C2556" t="str">
            <v>طاهر</v>
          </cell>
          <cell r="D2556" t="str">
            <v>أمل</v>
          </cell>
          <cell r="E2556" t="str">
            <v>الرابعة</v>
          </cell>
        </row>
        <row r="2557">
          <cell r="A2557">
            <v>526394</v>
          </cell>
          <cell r="B2557" t="str">
            <v>بتول الصالح</v>
          </cell>
          <cell r="C2557" t="str">
            <v>جابر</v>
          </cell>
          <cell r="D2557" t="str">
            <v>ريم</v>
          </cell>
          <cell r="E2557" t="str">
            <v>الرابعة</v>
          </cell>
        </row>
        <row r="2558">
          <cell r="A2558">
            <v>526399</v>
          </cell>
          <cell r="B2558" t="str">
            <v>بشرى الكوى</v>
          </cell>
          <cell r="C2558" t="str">
            <v>محمد امين</v>
          </cell>
          <cell r="D2558" t="str">
            <v>جمانه</v>
          </cell>
          <cell r="E2558" t="str">
            <v>الرابعة</v>
          </cell>
        </row>
        <row r="2559">
          <cell r="A2559">
            <v>526404</v>
          </cell>
          <cell r="B2559" t="str">
            <v>بلال علوش</v>
          </cell>
          <cell r="C2559" t="str">
            <v>محمد</v>
          </cell>
          <cell r="D2559" t="str">
            <v>شاديا</v>
          </cell>
          <cell r="E2559" t="str">
            <v>الرابعة</v>
          </cell>
        </row>
        <row r="2560">
          <cell r="A2560">
            <v>526416</v>
          </cell>
          <cell r="B2560" t="str">
            <v>جوزفين الموصلي</v>
          </cell>
          <cell r="C2560" t="str">
            <v>عبدالمجيد</v>
          </cell>
          <cell r="D2560" t="str">
            <v>فاطمه</v>
          </cell>
          <cell r="E2560" t="str">
            <v>الرابعة</v>
          </cell>
        </row>
        <row r="2561">
          <cell r="A2561">
            <v>526422</v>
          </cell>
          <cell r="B2561" t="str">
            <v>حليمه الكواكي</v>
          </cell>
          <cell r="C2561" t="str">
            <v>حسن</v>
          </cell>
          <cell r="D2561" t="str">
            <v>كوكب</v>
          </cell>
          <cell r="E2561" t="str">
            <v>الرابعة</v>
          </cell>
        </row>
        <row r="2562">
          <cell r="A2562">
            <v>526424</v>
          </cell>
          <cell r="B2562" t="str">
            <v>حنان حسون</v>
          </cell>
          <cell r="C2562" t="str">
            <v>محمد</v>
          </cell>
          <cell r="D2562" t="str">
            <v>منى</v>
          </cell>
          <cell r="E2562" t="str">
            <v>الرابعة</v>
          </cell>
        </row>
        <row r="2563">
          <cell r="A2563">
            <v>526425</v>
          </cell>
          <cell r="B2563" t="str">
            <v>حنان شحادة</v>
          </cell>
          <cell r="C2563" t="str">
            <v>علي</v>
          </cell>
          <cell r="D2563" t="str">
            <v>آمنه</v>
          </cell>
          <cell r="E2563" t="str">
            <v>الرابعة</v>
          </cell>
        </row>
        <row r="2564">
          <cell r="A2564">
            <v>526429</v>
          </cell>
          <cell r="B2564" t="str">
            <v>خلود البريحي</v>
          </cell>
          <cell r="C2564" t="str">
            <v>سلامه</v>
          </cell>
          <cell r="D2564" t="str">
            <v>مها</v>
          </cell>
          <cell r="E2564" t="str">
            <v>الرابعة</v>
          </cell>
        </row>
        <row r="2565">
          <cell r="A2565">
            <v>526431</v>
          </cell>
          <cell r="B2565" t="str">
            <v xml:space="preserve">خوله احمد </v>
          </cell>
          <cell r="C2565" t="str">
            <v>حسين</v>
          </cell>
          <cell r="D2565" t="str">
            <v>غثوه</v>
          </cell>
          <cell r="E2565" t="str">
            <v>الرابعة</v>
          </cell>
        </row>
        <row r="2566">
          <cell r="A2566">
            <v>526432</v>
          </cell>
          <cell r="B2566" t="str">
            <v>دارين محفوض</v>
          </cell>
          <cell r="C2566" t="str">
            <v>يوسف</v>
          </cell>
          <cell r="D2566" t="str">
            <v>نزهه</v>
          </cell>
          <cell r="E2566" t="str">
            <v>الرابعة</v>
          </cell>
        </row>
        <row r="2567">
          <cell r="A2567">
            <v>526433</v>
          </cell>
          <cell r="B2567" t="str">
            <v>داليا بركات</v>
          </cell>
          <cell r="C2567" t="str">
            <v>عارف</v>
          </cell>
          <cell r="D2567" t="str">
            <v>وجيها</v>
          </cell>
          <cell r="E2567" t="str">
            <v>الرابعة</v>
          </cell>
        </row>
        <row r="2568">
          <cell r="A2568">
            <v>526436</v>
          </cell>
          <cell r="B2568" t="str">
            <v>دانيا الخولي</v>
          </cell>
          <cell r="C2568" t="str">
            <v>محمد زهير</v>
          </cell>
          <cell r="D2568" t="str">
            <v>دعد</v>
          </cell>
          <cell r="E2568" t="str">
            <v>الرابعة</v>
          </cell>
        </row>
        <row r="2569">
          <cell r="A2569">
            <v>526440</v>
          </cell>
          <cell r="B2569" t="str">
            <v>دعاء شولح</v>
          </cell>
          <cell r="C2569" t="str">
            <v>علي</v>
          </cell>
          <cell r="D2569" t="str">
            <v>باسمه</v>
          </cell>
          <cell r="E2569" t="str">
            <v>الرابعة</v>
          </cell>
        </row>
        <row r="2570">
          <cell r="A2570">
            <v>526444</v>
          </cell>
          <cell r="B2570" t="str">
            <v>دينا سادات</v>
          </cell>
          <cell r="C2570" t="str">
            <v>عبدالرزاق</v>
          </cell>
          <cell r="D2570" t="str">
            <v>سمر</v>
          </cell>
          <cell r="E2570" t="str">
            <v>الرابعة</v>
          </cell>
        </row>
        <row r="2571">
          <cell r="A2571">
            <v>526447</v>
          </cell>
          <cell r="B2571" t="str">
            <v>رابعة موال</v>
          </cell>
          <cell r="C2571" t="str">
            <v>جابر</v>
          </cell>
          <cell r="D2571" t="str">
            <v>نوفة</v>
          </cell>
          <cell r="E2571" t="str">
            <v>الرابعة</v>
          </cell>
        </row>
        <row r="2572">
          <cell r="A2572">
            <v>526450</v>
          </cell>
          <cell r="B2572" t="str">
            <v>رانية عجيب</v>
          </cell>
          <cell r="C2572" t="str">
            <v>علي</v>
          </cell>
          <cell r="D2572" t="str">
            <v>والدتهاناديا</v>
          </cell>
          <cell r="E2572" t="str">
            <v>الرابعة</v>
          </cell>
        </row>
        <row r="2573">
          <cell r="A2573">
            <v>526452</v>
          </cell>
          <cell r="B2573" t="str">
            <v>رانيه الباكير</v>
          </cell>
          <cell r="C2573" t="str">
            <v>جميل</v>
          </cell>
          <cell r="D2573" t="str">
            <v>الهام</v>
          </cell>
          <cell r="E2573" t="str">
            <v>الرابعة</v>
          </cell>
        </row>
        <row r="2574">
          <cell r="A2574">
            <v>526456</v>
          </cell>
          <cell r="B2574" t="str">
            <v>رجاء عيد</v>
          </cell>
          <cell r="C2574" t="str">
            <v>انطون</v>
          </cell>
          <cell r="D2574" t="str">
            <v>لطيفه</v>
          </cell>
          <cell r="E2574" t="str">
            <v>الرابعة</v>
          </cell>
        </row>
        <row r="2575">
          <cell r="A2575">
            <v>526466</v>
          </cell>
          <cell r="B2575" t="str">
            <v>رفيف الخوري</v>
          </cell>
          <cell r="C2575" t="str">
            <v>غسان</v>
          </cell>
          <cell r="D2575" t="str">
            <v>صباح</v>
          </cell>
          <cell r="E2575" t="str">
            <v>الرابعة</v>
          </cell>
        </row>
        <row r="2576">
          <cell r="A2576">
            <v>526468</v>
          </cell>
          <cell r="B2576" t="str">
            <v>رنا الافيوني</v>
          </cell>
          <cell r="C2576" t="str">
            <v>مصطفى</v>
          </cell>
          <cell r="D2576" t="str">
            <v>هند</v>
          </cell>
          <cell r="E2576" t="str">
            <v>الرابعة</v>
          </cell>
        </row>
        <row r="2577">
          <cell r="A2577">
            <v>526469</v>
          </cell>
          <cell r="B2577" t="str">
            <v>رنا الخطيب</v>
          </cell>
          <cell r="C2577" t="str">
            <v>خالد</v>
          </cell>
          <cell r="D2577" t="str">
            <v>فريزة</v>
          </cell>
          <cell r="E2577" t="str">
            <v>الرابعة</v>
          </cell>
        </row>
        <row r="2578">
          <cell r="A2578">
            <v>526491</v>
          </cell>
          <cell r="B2578" t="str">
            <v>ريم زعيتر</v>
          </cell>
          <cell r="C2578" t="str">
            <v>محمدالفاتح</v>
          </cell>
          <cell r="D2578" t="str">
            <v>دلال</v>
          </cell>
          <cell r="E2578" t="str">
            <v>الرابعة</v>
          </cell>
        </row>
        <row r="2579">
          <cell r="A2579">
            <v>526493</v>
          </cell>
          <cell r="B2579" t="str">
            <v>ريم عيون</v>
          </cell>
          <cell r="C2579" t="str">
            <v>مامون</v>
          </cell>
          <cell r="D2579" t="str">
            <v>صفاء</v>
          </cell>
          <cell r="E2579" t="str">
            <v>الرابعة</v>
          </cell>
        </row>
        <row r="2580">
          <cell r="A2580">
            <v>526497</v>
          </cell>
          <cell r="B2580" t="str">
            <v>زهراء الشحادات</v>
          </cell>
          <cell r="C2580" t="str">
            <v>جميل</v>
          </cell>
          <cell r="D2580" t="str">
            <v>فايزة</v>
          </cell>
          <cell r="E2580" t="str">
            <v>الرابعة</v>
          </cell>
        </row>
        <row r="2581">
          <cell r="A2581">
            <v>526501</v>
          </cell>
          <cell r="B2581" t="str">
            <v>زينه السباح</v>
          </cell>
          <cell r="C2581" t="str">
            <v>شحاده</v>
          </cell>
          <cell r="D2581" t="str">
            <v>عدويه</v>
          </cell>
          <cell r="E2581" t="str">
            <v>الرابعة</v>
          </cell>
        </row>
        <row r="2582">
          <cell r="A2582">
            <v>526502</v>
          </cell>
          <cell r="B2582" t="str">
            <v>زينه ناعمه</v>
          </cell>
          <cell r="C2582" t="str">
            <v>عبدالنافع</v>
          </cell>
          <cell r="D2582" t="str">
            <v>مهدية</v>
          </cell>
          <cell r="E2582" t="str">
            <v>الرابعة</v>
          </cell>
        </row>
        <row r="2583">
          <cell r="A2583">
            <v>526518</v>
          </cell>
          <cell r="B2583" t="str">
            <v>سميرة موال</v>
          </cell>
          <cell r="C2583" t="str">
            <v>علي</v>
          </cell>
          <cell r="D2583" t="str">
            <v>يمنا</v>
          </cell>
          <cell r="E2583" t="str">
            <v>الرابعة</v>
          </cell>
        </row>
        <row r="2584">
          <cell r="A2584">
            <v>526526</v>
          </cell>
          <cell r="B2584" t="str">
            <v>شذى النابلسي</v>
          </cell>
          <cell r="C2584" t="str">
            <v>محمد</v>
          </cell>
          <cell r="D2584" t="str">
            <v>ندى</v>
          </cell>
          <cell r="E2584" t="str">
            <v>الرابعة</v>
          </cell>
        </row>
        <row r="2585">
          <cell r="A2585">
            <v>526528</v>
          </cell>
          <cell r="B2585" t="str">
            <v>شريهان العبدالله الحداوي</v>
          </cell>
          <cell r="C2585" t="str">
            <v>حسين</v>
          </cell>
          <cell r="D2585" t="str">
            <v>وداد</v>
          </cell>
          <cell r="E2585" t="str">
            <v>الرابعة</v>
          </cell>
        </row>
        <row r="2586">
          <cell r="A2586">
            <v>526529</v>
          </cell>
          <cell r="B2586" t="str">
            <v>شماء هلال</v>
          </cell>
          <cell r="C2586" t="str">
            <v>توفيق</v>
          </cell>
          <cell r="D2586" t="str">
            <v>فدوه</v>
          </cell>
          <cell r="E2586" t="str">
            <v>الرابعة</v>
          </cell>
        </row>
        <row r="2587">
          <cell r="A2587">
            <v>526533</v>
          </cell>
          <cell r="B2587" t="str">
            <v>صابرين الشولي الحريري</v>
          </cell>
          <cell r="C2587" t="str">
            <v>فريد</v>
          </cell>
          <cell r="D2587" t="str">
            <v>فاطمه</v>
          </cell>
          <cell r="E2587" t="str">
            <v>الرابعة</v>
          </cell>
        </row>
        <row r="2588">
          <cell r="A2588">
            <v>526548</v>
          </cell>
          <cell r="B2588" t="str">
            <v>عصماء عيسى</v>
          </cell>
          <cell r="C2588" t="str">
            <v>عيسى</v>
          </cell>
          <cell r="D2588" t="str">
            <v>فريال</v>
          </cell>
          <cell r="E2588" t="str">
            <v>الرابعة</v>
          </cell>
        </row>
        <row r="2589">
          <cell r="A2589">
            <v>526550</v>
          </cell>
          <cell r="B2589" t="str">
            <v>علا حمود</v>
          </cell>
          <cell r="C2589" t="str">
            <v>محمود</v>
          </cell>
          <cell r="D2589" t="str">
            <v>غاده</v>
          </cell>
          <cell r="E2589" t="str">
            <v>الرابعة</v>
          </cell>
        </row>
        <row r="2590">
          <cell r="A2590">
            <v>526551</v>
          </cell>
          <cell r="B2590" t="str">
            <v>علا خضره</v>
          </cell>
          <cell r="C2590" t="str">
            <v>طعان</v>
          </cell>
          <cell r="D2590" t="str">
            <v>سندس</v>
          </cell>
          <cell r="E2590" t="str">
            <v>الرابعة</v>
          </cell>
        </row>
        <row r="2591">
          <cell r="A2591">
            <v>526553</v>
          </cell>
          <cell r="B2591" t="str">
            <v>علا وهبي</v>
          </cell>
          <cell r="C2591" t="str">
            <v>عبد الكريم</v>
          </cell>
          <cell r="D2591" t="str">
            <v>نهاد</v>
          </cell>
          <cell r="E2591" t="str">
            <v>الرابعة</v>
          </cell>
        </row>
        <row r="2592">
          <cell r="A2592">
            <v>526555</v>
          </cell>
          <cell r="B2592" t="str">
            <v>علياء المقداد</v>
          </cell>
          <cell r="C2592" t="str">
            <v>رضوان</v>
          </cell>
          <cell r="D2592" t="str">
            <v>حنان</v>
          </cell>
          <cell r="E2592" t="str">
            <v>الرابعة</v>
          </cell>
        </row>
        <row r="2593">
          <cell r="A2593">
            <v>526556</v>
          </cell>
          <cell r="B2593" t="str">
            <v>غاده ابوعلي</v>
          </cell>
          <cell r="C2593" t="str">
            <v>حسين</v>
          </cell>
          <cell r="D2593" t="str">
            <v>الهام</v>
          </cell>
          <cell r="E2593" t="str">
            <v>الرابعة</v>
          </cell>
        </row>
        <row r="2594">
          <cell r="A2594">
            <v>526561</v>
          </cell>
          <cell r="B2594" t="str">
            <v>غفران حميدان</v>
          </cell>
          <cell r="C2594" t="str">
            <v>عصام</v>
          </cell>
          <cell r="D2594" t="str">
            <v>نايفه</v>
          </cell>
          <cell r="E2594" t="str">
            <v>الرابعة</v>
          </cell>
        </row>
        <row r="2595">
          <cell r="A2595">
            <v>526562</v>
          </cell>
          <cell r="B2595" t="str">
            <v>غفران زين الدين</v>
          </cell>
          <cell r="C2595" t="str">
            <v>نايف</v>
          </cell>
          <cell r="D2595" t="str">
            <v>صالحه</v>
          </cell>
          <cell r="E2595" t="str">
            <v>الرابعة</v>
          </cell>
        </row>
        <row r="2596">
          <cell r="A2596">
            <v>526570</v>
          </cell>
          <cell r="B2596" t="str">
            <v>فاطمة محمد</v>
          </cell>
          <cell r="C2596" t="str">
            <v>عوض</v>
          </cell>
          <cell r="D2596" t="str">
            <v>زهرة</v>
          </cell>
          <cell r="E2596" t="str">
            <v>الرابعة</v>
          </cell>
        </row>
        <row r="2597">
          <cell r="A2597">
            <v>526577</v>
          </cell>
          <cell r="B2597" t="str">
            <v>فيان شيخ موسى</v>
          </cell>
          <cell r="C2597" t="str">
            <v>أحمد</v>
          </cell>
          <cell r="D2597" t="str">
            <v>زلوخ</v>
          </cell>
          <cell r="E2597" t="str">
            <v>الرابعة</v>
          </cell>
        </row>
        <row r="2598">
          <cell r="A2598">
            <v>526579</v>
          </cell>
          <cell r="B2598" t="str">
            <v>قمر السحلي</v>
          </cell>
          <cell r="C2598" t="str">
            <v>صلاح</v>
          </cell>
          <cell r="D2598" t="str">
            <v>سميره</v>
          </cell>
          <cell r="E2598" t="str">
            <v>الرابعة</v>
          </cell>
        </row>
        <row r="2599">
          <cell r="A2599">
            <v>526585</v>
          </cell>
          <cell r="B2599" t="str">
            <v>لبنه عثمان</v>
          </cell>
          <cell r="C2599" t="str">
            <v>اكرم</v>
          </cell>
          <cell r="D2599" t="str">
            <v>ايمان</v>
          </cell>
          <cell r="E2599" t="str">
            <v>الرابعة</v>
          </cell>
        </row>
        <row r="2600">
          <cell r="A2600">
            <v>526587</v>
          </cell>
          <cell r="B2600" t="str">
            <v>لميس علي</v>
          </cell>
          <cell r="C2600" t="str">
            <v>اسكندر</v>
          </cell>
          <cell r="D2600" t="str">
            <v>سهام</v>
          </cell>
          <cell r="E2600" t="str">
            <v>الرابعة</v>
          </cell>
        </row>
        <row r="2601">
          <cell r="A2601">
            <v>526588</v>
          </cell>
          <cell r="B2601" t="str">
            <v>ليلى السبيني</v>
          </cell>
          <cell r="C2601" t="str">
            <v>عبد القادر</v>
          </cell>
          <cell r="D2601" t="str">
            <v>أمل</v>
          </cell>
          <cell r="E2601" t="str">
            <v>الرابعة</v>
          </cell>
        </row>
        <row r="2602">
          <cell r="A2602">
            <v>526590</v>
          </cell>
          <cell r="B2602" t="str">
            <v>لينا اسد</v>
          </cell>
          <cell r="C2602" t="str">
            <v>بشير</v>
          </cell>
          <cell r="D2602" t="str">
            <v>وصيفه</v>
          </cell>
          <cell r="E2602" t="str">
            <v>الرابعة</v>
          </cell>
        </row>
        <row r="2603">
          <cell r="A2603">
            <v>526591</v>
          </cell>
          <cell r="B2603" t="str">
            <v>لينا الجدعان</v>
          </cell>
          <cell r="C2603" t="str">
            <v>جمال</v>
          </cell>
          <cell r="D2603" t="str">
            <v>صباح</v>
          </cell>
          <cell r="E2603" t="str">
            <v>الرابعة</v>
          </cell>
        </row>
        <row r="2604">
          <cell r="A2604">
            <v>526594</v>
          </cell>
          <cell r="B2604" t="str">
            <v>ليندا ديبو</v>
          </cell>
          <cell r="C2604" t="str">
            <v>محمد</v>
          </cell>
          <cell r="D2604" t="str">
            <v>مطيعه</v>
          </cell>
          <cell r="E2604" t="str">
            <v>الرابعة</v>
          </cell>
        </row>
        <row r="2605">
          <cell r="A2605">
            <v>526597</v>
          </cell>
          <cell r="B2605" t="str">
            <v>مايا المرادني</v>
          </cell>
          <cell r="C2605" t="str">
            <v>مفيد</v>
          </cell>
          <cell r="D2605" t="str">
            <v>نجاح</v>
          </cell>
          <cell r="E2605" t="str">
            <v>الرابعة</v>
          </cell>
        </row>
        <row r="2606">
          <cell r="A2606">
            <v>526604</v>
          </cell>
          <cell r="B2606" t="str">
            <v>مرح محفوض</v>
          </cell>
          <cell r="C2606" t="str">
            <v>عبدو</v>
          </cell>
          <cell r="D2606" t="str">
            <v>عزيزه</v>
          </cell>
          <cell r="E2606" t="str">
            <v>الرابعة</v>
          </cell>
        </row>
        <row r="2607">
          <cell r="A2607">
            <v>526606</v>
          </cell>
          <cell r="B2607" t="str">
            <v>مروه زين الدين</v>
          </cell>
          <cell r="C2607" t="str">
            <v>ابراهيم</v>
          </cell>
          <cell r="D2607" t="str">
            <v>فايزه</v>
          </cell>
          <cell r="E2607" t="str">
            <v>الرابعة</v>
          </cell>
        </row>
        <row r="2608">
          <cell r="A2608">
            <v>526614</v>
          </cell>
          <cell r="B2608" t="str">
            <v>منار الطويل</v>
          </cell>
          <cell r="C2608" t="str">
            <v>صايل</v>
          </cell>
          <cell r="D2608" t="str">
            <v>عائده</v>
          </cell>
          <cell r="E2608" t="str">
            <v>الرابعة</v>
          </cell>
        </row>
        <row r="2609">
          <cell r="A2609">
            <v>526615</v>
          </cell>
          <cell r="B2609" t="str">
            <v>منال ابراهيم</v>
          </cell>
          <cell r="C2609" t="str">
            <v>ابراهيم</v>
          </cell>
          <cell r="D2609" t="str">
            <v>اميره</v>
          </cell>
          <cell r="E2609" t="str">
            <v>الرابعة</v>
          </cell>
        </row>
        <row r="2610">
          <cell r="A2610">
            <v>526616</v>
          </cell>
          <cell r="B2610" t="str">
            <v>منال الحجي</v>
          </cell>
          <cell r="C2610" t="str">
            <v>احمد</v>
          </cell>
          <cell r="D2610" t="str">
            <v>فاطمة</v>
          </cell>
          <cell r="E2610" t="str">
            <v>الرابعة</v>
          </cell>
        </row>
        <row r="2611">
          <cell r="A2611">
            <v>526626</v>
          </cell>
          <cell r="B2611" t="str">
            <v>مي غزاله</v>
          </cell>
          <cell r="C2611" t="str">
            <v>فارس</v>
          </cell>
          <cell r="D2611" t="str">
            <v>هناء</v>
          </cell>
          <cell r="E2611" t="str">
            <v>الرابعة</v>
          </cell>
        </row>
        <row r="2612">
          <cell r="A2612">
            <v>526629</v>
          </cell>
          <cell r="B2612" t="str">
            <v>ميس الفياض</v>
          </cell>
          <cell r="C2612" t="str">
            <v>حافظ</v>
          </cell>
          <cell r="D2612" t="str">
            <v>جميله</v>
          </cell>
          <cell r="E2612" t="str">
            <v>الرابعة</v>
          </cell>
        </row>
        <row r="2613">
          <cell r="A2613">
            <v>526631</v>
          </cell>
          <cell r="B2613" t="str">
            <v>ميس منصور</v>
          </cell>
          <cell r="C2613" t="str">
            <v>محمد</v>
          </cell>
          <cell r="D2613" t="str">
            <v>نبيله</v>
          </cell>
          <cell r="E2613" t="str">
            <v>الرابعة</v>
          </cell>
        </row>
        <row r="2614">
          <cell r="A2614">
            <v>526634</v>
          </cell>
          <cell r="B2614" t="str">
            <v>ميسون ابوذياب</v>
          </cell>
          <cell r="C2614" t="str">
            <v>عارف</v>
          </cell>
          <cell r="D2614" t="str">
            <v>امية</v>
          </cell>
          <cell r="E2614" t="str">
            <v>الرابعة</v>
          </cell>
        </row>
        <row r="2615">
          <cell r="A2615">
            <v>526635</v>
          </cell>
          <cell r="B2615" t="str">
            <v>ميسون النمير</v>
          </cell>
          <cell r="C2615" t="str">
            <v>اجود</v>
          </cell>
          <cell r="D2615" t="str">
            <v>رسمية</v>
          </cell>
          <cell r="E2615" t="str">
            <v>الرابعة</v>
          </cell>
        </row>
        <row r="2616">
          <cell r="A2616">
            <v>526641</v>
          </cell>
          <cell r="B2616" t="str">
            <v>نجاة الخطيب</v>
          </cell>
          <cell r="C2616" t="str">
            <v>رامز</v>
          </cell>
          <cell r="D2616" t="str">
            <v>امال</v>
          </cell>
          <cell r="E2616" t="str">
            <v>الرابعة</v>
          </cell>
        </row>
        <row r="2617">
          <cell r="A2617">
            <v>526648</v>
          </cell>
          <cell r="B2617" t="str">
            <v>نعمت نكاره</v>
          </cell>
          <cell r="C2617" t="str">
            <v>نسيم</v>
          </cell>
          <cell r="D2617" t="str">
            <v>عائشه</v>
          </cell>
          <cell r="E2617" t="str">
            <v>الرابعة</v>
          </cell>
        </row>
        <row r="2618">
          <cell r="A2618">
            <v>526656</v>
          </cell>
          <cell r="B2618" t="str">
            <v>نور الملاح</v>
          </cell>
          <cell r="C2618" t="str">
            <v>عبدالستار</v>
          </cell>
          <cell r="D2618" t="str">
            <v>ثناء</v>
          </cell>
          <cell r="E2618" t="str">
            <v>الرابعة</v>
          </cell>
        </row>
        <row r="2619">
          <cell r="A2619">
            <v>526667</v>
          </cell>
          <cell r="B2619" t="str">
            <v>نور مطر</v>
          </cell>
          <cell r="C2619" t="str">
            <v>عبدالله</v>
          </cell>
          <cell r="D2619" t="str">
            <v>فاطمه</v>
          </cell>
          <cell r="E2619" t="str">
            <v>الرابعة</v>
          </cell>
        </row>
        <row r="2620">
          <cell r="A2620">
            <v>526668</v>
          </cell>
          <cell r="B2620" t="str">
            <v>نورا الرجوله</v>
          </cell>
          <cell r="C2620" t="str">
            <v>محمد</v>
          </cell>
          <cell r="D2620" t="str">
            <v>ليلى</v>
          </cell>
          <cell r="E2620" t="str">
            <v>الرابعة</v>
          </cell>
        </row>
        <row r="2621">
          <cell r="A2621">
            <v>526678</v>
          </cell>
          <cell r="B2621" t="str">
            <v>هبا الحلقي</v>
          </cell>
          <cell r="C2621" t="str">
            <v>ناصر</v>
          </cell>
          <cell r="D2621" t="str">
            <v>ناديا</v>
          </cell>
          <cell r="E2621" t="str">
            <v>الرابعة</v>
          </cell>
        </row>
        <row r="2622">
          <cell r="A2622">
            <v>526679</v>
          </cell>
          <cell r="B2622" t="str">
            <v>هبه ابراهيم</v>
          </cell>
          <cell r="C2622" t="str">
            <v>محمود</v>
          </cell>
          <cell r="D2622" t="str">
            <v>دلال</v>
          </cell>
          <cell r="E2622" t="str">
            <v>الرابعة</v>
          </cell>
        </row>
        <row r="2623">
          <cell r="A2623">
            <v>526685</v>
          </cell>
          <cell r="B2623" t="str">
            <v>هديل الاصفر</v>
          </cell>
          <cell r="C2623" t="str">
            <v>عبدالرزاق</v>
          </cell>
          <cell r="D2623" t="str">
            <v>سلوى</v>
          </cell>
          <cell r="E2623" t="str">
            <v>الرابعة</v>
          </cell>
        </row>
        <row r="2624">
          <cell r="A2624">
            <v>526691</v>
          </cell>
          <cell r="B2624" t="str">
            <v>هلا عليشه</v>
          </cell>
          <cell r="C2624" t="str">
            <v>غسان</v>
          </cell>
          <cell r="D2624" t="str">
            <v>كوثر</v>
          </cell>
          <cell r="E2624" t="str">
            <v>الرابعة</v>
          </cell>
        </row>
        <row r="2625">
          <cell r="A2625">
            <v>526692</v>
          </cell>
          <cell r="B2625" t="str">
            <v>همسه مرشد</v>
          </cell>
          <cell r="C2625" t="str">
            <v>بسام</v>
          </cell>
          <cell r="D2625" t="str">
            <v>سمرا</v>
          </cell>
          <cell r="E2625" t="str">
            <v>الرابعة</v>
          </cell>
        </row>
        <row r="2626">
          <cell r="A2626">
            <v>526695</v>
          </cell>
          <cell r="B2626" t="str">
            <v>هنادي بعيره</v>
          </cell>
          <cell r="C2626" t="str">
            <v>شيباني</v>
          </cell>
          <cell r="D2626" t="str">
            <v>أمل</v>
          </cell>
          <cell r="E2626" t="str">
            <v>الرابعة</v>
          </cell>
        </row>
        <row r="2627">
          <cell r="A2627">
            <v>526700</v>
          </cell>
          <cell r="B2627" t="str">
            <v>وسام الزيات</v>
          </cell>
          <cell r="C2627" t="str">
            <v>نزير</v>
          </cell>
          <cell r="D2627" t="str">
            <v>روعه</v>
          </cell>
          <cell r="E2627" t="str">
            <v>الرابعة</v>
          </cell>
        </row>
        <row r="2628">
          <cell r="A2628">
            <v>526701</v>
          </cell>
          <cell r="B2628" t="str">
            <v>وسام عاصي</v>
          </cell>
          <cell r="C2628" t="str">
            <v>عبدالمعين</v>
          </cell>
          <cell r="D2628" t="str">
            <v>حيات</v>
          </cell>
          <cell r="E2628" t="str">
            <v>الرابعة</v>
          </cell>
        </row>
        <row r="2629">
          <cell r="A2629">
            <v>526715</v>
          </cell>
          <cell r="B2629" t="str">
            <v>يارا زاهده</v>
          </cell>
          <cell r="C2629" t="str">
            <v>ايمن</v>
          </cell>
          <cell r="D2629" t="str">
            <v>غصون</v>
          </cell>
          <cell r="E2629" t="str">
            <v>الرابعة</v>
          </cell>
        </row>
        <row r="2630">
          <cell r="A2630">
            <v>526717</v>
          </cell>
          <cell r="B2630" t="str">
            <v>ياسمين الدلول</v>
          </cell>
          <cell r="C2630" t="str">
            <v>احمد</v>
          </cell>
          <cell r="D2630" t="str">
            <v>خديجه</v>
          </cell>
          <cell r="E2630" t="str">
            <v>الرابعة</v>
          </cell>
        </row>
        <row r="2631">
          <cell r="A2631">
            <v>526723</v>
          </cell>
          <cell r="B2631" t="str">
            <v>يسرى هلال</v>
          </cell>
          <cell r="C2631" t="str">
            <v>خالد</v>
          </cell>
          <cell r="D2631" t="str">
            <v>لطيفه</v>
          </cell>
          <cell r="E2631" t="str">
            <v>الرابعة</v>
          </cell>
        </row>
        <row r="2632">
          <cell r="A2632">
            <v>526728</v>
          </cell>
          <cell r="B2632" t="str">
            <v>ربيعة القهوجي</v>
          </cell>
          <cell r="C2632" t="str">
            <v>حسن</v>
          </cell>
          <cell r="D2632" t="str">
            <v>امنة</v>
          </cell>
          <cell r="E2632" t="str">
            <v>الرابعة</v>
          </cell>
        </row>
        <row r="2633">
          <cell r="A2633">
            <v>526733</v>
          </cell>
          <cell r="B2633" t="str">
            <v>روعة حسون</v>
          </cell>
          <cell r="C2633" t="str">
            <v>نقولا</v>
          </cell>
          <cell r="D2633" t="str">
            <v>سامية</v>
          </cell>
          <cell r="E2633" t="str">
            <v>الرابعة</v>
          </cell>
        </row>
        <row r="2634">
          <cell r="A2634">
            <v>526735</v>
          </cell>
          <cell r="B2634" t="str">
            <v>علا سعيد</v>
          </cell>
          <cell r="C2634" t="str">
            <v>احمد</v>
          </cell>
          <cell r="D2634" t="str">
            <v>كريمة</v>
          </cell>
          <cell r="E2634" t="str">
            <v>الرابعة</v>
          </cell>
        </row>
        <row r="2635">
          <cell r="A2635">
            <v>526748</v>
          </cell>
          <cell r="B2635" t="str">
            <v>هلا  ابو اللبن</v>
          </cell>
          <cell r="C2635" t="str">
            <v>جمال</v>
          </cell>
          <cell r="D2635" t="str">
            <v>اسمهان</v>
          </cell>
          <cell r="E2635" t="str">
            <v>الرابعة</v>
          </cell>
        </row>
        <row r="2636">
          <cell r="A2636">
            <v>526830</v>
          </cell>
          <cell r="B2636" t="str">
            <v xml:space="preserve">تسنيم يونس </v>
          </cell>
          <cell r="C2636" t="str">
            <v>يونس</v>
          </cell>
          <cell r="D2636" t="str">
            <v>مريم</v>
          </cell>
          <cell r="E2636" t="str">
            <v>الرابعة</v>
          </cell>
        </row>
        <row r="2637">
          <cell r="A2637">
            <v>526851</v>
          </cell>
          <cell r="B2637" t="str">
            <v>خوله منصور</v>
          </cell>
          <cell r="C2637" t="str">
            <v xml:space="preserve">صالح </v>
          </cell>
          <cell r="D2637" t="str">
            <v>ليلى</v>
          </cell>
          <cell r="E2637" t="str">
            <v>الرابعة</v>
          </cell>
        </row>
        <row r="2638">
          <cell r="A2638">
            <v>526943</v>
          </cell>
          <cell r="B2638" t="str">
            <v>سناء الاشقر</v>
          </cell>
          <cell r="C2638" t="str">
            <v xml:space="preserve">عقل </v>
          </cell>
          <cell r="D2638" t="str">
            <v>رئيسة</v>
          </cell>
          <cell r="E2638" t="str">
            <v>الرابعة</v>
          </cell>
        </row>
        <row r="2639">
          <cell r="A2639">
            <v>524441</v>
          </cell>
          <cell r="B2639" t="str">
            <v>براءة الزعبي</v>
          </cell>
          <cell r="C2639" t="str">
            <v>محمد</v>
          </cell>
          <cell r="E2639" t="str">
            <v>الاولى</v>
          </cell>
          <cell r="J2639" t="str">
            <v>مستنفذ فصل اول 2024-2025</v>
          </cell>
        </row>
        <row r="2640">
          <cell r="A2640">
            <v>524870</v>
          </cell>
          <cell r="B2640" t="str">
            <v>زينب العكش</v>
          </cell>
          <cell r="C2640" t="str">
            <v>عبد السلام</v>
          </cell>
          <cell r="D2640" t="str">
            <v>مريم</v>
          </cell>
          <cell r="E2640" t="str">
            <v>الاولى</v>
          </cell>
          <cell r="J2640" t="str">
            <v>مستنفذ فصل اول 2024-2025</v>
          </cell>
        </row>
        <row r="2641">
          <cell r="A2641">
            <v>525415</v>
          </cell>
          <cell r="B2641" t="str">
            <v>نائلة جميل</v>
          </cell>
          <cell r="C2641" t="str">
            <v>زياد</v>
          </cell>
          <cell r="E2641" t="str">
            <v>الأولى</v>
          </cell>
          <cell r="J2641" t="str">
            <v>مستنفذ فصل اول 2024-2025</v>
          </cell>
        </row>
        <row r="2642">
          <cell r="A2642">
            <v>525723</v>
          </cell>
          <cell r="B2642" t="str">
            <v xml:space="preserve">الاء تركية </v>
          </cell>
          <cell r="C2642" t="str">
            <v>محمود</v>
          </cell>
          <cell r="D2642" t="str">
            <v>ندى</v>
          </cell>
          <cell r="E2642" t="str">
            <v>الاولى</v>
          </cell>
          <cell r="J2642" t="str">
            <v>مستنفذ فصل اول 2024-2025</v>
          </cell>
        </row>
        <row r="2643">
          <cell r="A2643">
            <v>526350</v>
          </cell>
          <cell r="B2643" t="str">
            <v>احسان حجلي</v>
          </cell>
          <cell r="C2643" t="str">
            <v>قاسم</v>
          </cell>
          <cell r="E2643" t="str">
            <v>الأولى</v>
          </cell>
          <cell r="J2643" t="str">
            <v>مستنفذ فصل اول 2024-2025</v>
          </cell>
        </row>
        <row r="2644">
          <cell r="A2644">
            <v>526403</v>
          </cell>
          <cell r="B2644" t="str">
            <v>بشير عون</v>
          </cell>
          <cell r="C2644" t="str">
            <v>حبيب</v>
          </cell>
          <cell r="E2644" t="str">
            <v>الاولى</v>
          </cell>
          <cell r="J2644" t="str">
            <v>مستنفذ فصل اول 2024-2025</v>
          </cell>
        </row>
        <row r="2645">
          <cell r="A2645">
            <v>526407</v>
          </cell>
          <cell r="B2645" t="str">
            <v xml:space="preserve">تغريد الدكاك </v>
          </cell>
          <cell r="C2645" t="str">
            <v>محمد</v>
          </cell>
          <cell r="E2645" t="str">
            <v>الأولى</v>
          </cell>
          <cell r="J2645" t="str">
            <v>مستنفذ فصل اول 2024-2025</v>
          </cell>
        </row>
        <row r="2646">
          <cell r="A2646">
            <v>526421</v>
          </cell>
          <cell r="B2646" t="str">
            <v>حلا درويش</v>
          </cell>
          <cell r="C2646" t="str">
            <v>نورس</v>
          </cell>
          <cell r="E2646" t="str">
            <v>الاولى</v>
          </cell>
          <cell r="J2646" t="str">
            <v>مستنفذ فصل اول 2024-2025</v>
          </cell>
        </row>
        <row r="2647">
          <cell r="A2647">
            <v>526473</v>
          </cell>
          <cell r="B2647" t="str">
            <v>رنا مكنا</v>
          </cell>
          <cell r="C2647" t="str">
            <v>علي</v>
          </cell>
          <cell r="D2647" t="str">
            <v>منور</v>
          </cell>
          <cell r="E2647" t="str">
            <v>الأولى</v>
          </cell>
          <cell r="J2647" t="str">
            <v>مستنفذ فصل اول 2024-2025</v>
          </cell>
        </row>
        <row r="2648">
          <cell r="A2648">
            <v>526484</v>
          </cell>
          <cell r="B2648" t="str">
            <v>روعه جوهره</v>
          </cell>
          <cell r="C2648" t="str">
            <v>سلمان</v>
          </cell>
          <cell r="D2648" t="str">
            <v>زريفة</v>
          </cell>
          <cell r="E2648" t="str">
            <v>الاولى</v>
          </cell>
          <cell r="J2648" t="str">
            <v>مستنفذ فصل اول 2024-2025</v>
          </cell>
        </row>
        <row r="2649">
          <cell r="A2649">
            <v>526490</v>
          </cell>
          <cell r="B2649" t="str">
            <v>ريم جاويش</v>
          </cell>
          <cell r="C2649" t="str">
            <v>حسان</v>
          </cell>
          <cell r="E2649" t="str">
            <v>الأولى</v>
          </cell>
          <cell r="J2649" t="str">
            <v>مستنفذ فصل اول 2024-2025</v>
          </cell>
        </row>
        <row r="2650">
          <cell r="A2650">
            <v>526492</v>
          </cell>
          <cell r="B2650" t="str">
            <v>ريم شاهين</v>
          </cell>
          <cell r="C2650" t="str">
            <v>علي</v>
          </cell>
          <cell r="E2650" t="str">
            <v>الاولى</v>
          </cell>
          <cell r="J2650" t="str">
            <v>مستنفذ فصل اول 2024-2025</v>
          </cell>
        </row>
        <row r="2651">
          <cell r="A2651">
            <v>526504</v>
          </cell>
          <cell r="B2651" t="str">
            <v>سارة العبيد</v>
          </cell>
          <cell r="E2651" t="str">
            <v>الأولى</v>
          </cell>
          <cell r="J2651" t="str">
            <v>مستنفذ فصل اول 2024-2025</v>
          </cell>
        </row>
        <row r="2652">
          <cell r="A2652">
            <v>526611</v>
          </cell>
          <cell r="B2652" t="str">
            <v>مسره عيد</v>
          </cell>
          <cell r="C2652" t="str">
            <v>احمد</v>
          </cell>
          <cell r="D2652" t="str">
            <v>سلمى</v>
          </cell>
          <cell r="E2652" t="str">
            <v>الاولى</v>
          </cell>
          <cell r="J2652" t="str">
            <v>مستنفذ فصل اول 2024-2025</v>
          </cell>
        </row>
        <row r="2653">
          <cell r="A2653">
            <v>526613</v>
          </cell>
          <cell r="B2653" t="str">
            <v>مليكانا احمد</v>
          </cell>
          <cell r="C2653" t="str">
            <v xml:space="preserve">حكمت </v>
          </cell>
          <cell r="E2653" t="str">
            <v>الأولى</v>
          </cell>
          <cell r="J2653" t="str">
            <v>مستنفذ فصل اول 2024-2025</v>
          </cell>
        </row>
        <row r="2654">
          <cell r="A2654">
            <v>526640</v>
          </cell>
          <cell r="B2654" t="str">
            <v>نجاة إسماعيل</v>
          </cell>
          <cell r="C2654" t="str">
            <v>عبد اللطيف</v>
          </cell>
          <cell r="D2654" t="str">
            <v>مريم</v>
          </cell>
          <cell r="E2654" t="str">
            <v>الاولى</v>
          </cell>
          <cell r="J2654" t="str">
            <v>مستنفذ فصل اول 2024-2025</v>
          </cell>
        </row>
        <row r="2655">
          <cell r="A2655">
            <v>526660</v>
          </cell>
          <cell r="B2655" t="str">
            <v>نور خدام الجامع</v>
          </cell>
          <cell r="C2655" t="str">
            <v>موفق</v>
          </cell>
          <cell r="D2655" t="str">
            <v>ميادة</v>
          </cell>
          <cell r="E2655" t="str">
            <v>الأولى</v>
          </cell>
          <cell r="J2655" t="str">
            <v>مستنفذ فصل اول 2024-2025</v>
          </cell>
        </row>
        <row r="2656">
          <cell r="A2656">
            <v>526687</v>
          </cell>
          <cell r="B2656" t="str">
            <v>هديل العطرات</v>
          </cell>
          <cell r="C2656" t="str">
            <v>رضوان</v>
          </cell>
          <cell r="E2656" t="str">
            <v>الاولى</v>
          </cell>
          <cell r="J2656" t="str">
            <v>مستنفذ فصل اول 2024-2025</v>
          </cell>
        </row>
        <row r="2657">
          <cell r="A2657">
            <v>526698</v>
          </cell>
          <cell r="B2657" t="str">
            <v>هيفاء علوش</v>
          </cell>
          <cell r="C2657" t="str">
            <v xml:space="preserve">بشير </v>
          </cell>
          <cell r="D2657" t="str">
            <v>اميرة</v>
          </cell>
          <cell r="E2657" t="str">
            <v>الأولى</v>
          </cell>
          <cell r="J2657" t="str">
            <v>مستنفذ فصل اول 2024-2025</v>
          </cell>
        </row>
        <row r="2658">
          <cell r="A2658">
            <v>526705</v>
          </cell>
          <cell r="B2658" t="str">
            <v>وفاء العبيد</v>
          </cell>
          <cell r="C2658" t="str">
            <v>عبد الجكيم</v>
          </cell>
          <cell r="E2658" t="str">
            <v>الاولى</v>
          </cell>
          <cell r="J2658" t="str">
            <v>مستنفذ فصل اول 2024-2025</v>
          </cell>
        </row>
        <row r="2659">
          <cell r="A2659">
            <v>527213</v>
          </cell>
          <cell r="B2659" t="str">
            <v>شذى عبيد</v>
          </cell>
          <cell r="C2659" t="str">
            <v>توفيق</v>
          </cell>
          <cell r="D2659" t="str">
            <v>هناء</v>
          </cell>
          <cell r="E2659" t="str">
            <v>الأولى</v>
          </cell>
          <cell r="J2659" t="str">
            <v>مستنفذ فصل اول 2024-2025</v>
          </cell>
        </row>
        <row r="2660">
          <cell r="A2660">
            <v>526755</v>
          </cell>
          <cell r="B2660" t="str">
            <v>اعتزاز شعبان</v>
          </cell>
          <cell r="C2660" t="str">
            <v>احمد</v>
          </cell>
          <cell r="D2660" t="str">
            <v>زينب</v>
          </cell>
          <cell r="E2660" t="str">
            <v>الاولى</v>
          </cell>
          <cell r="J2660" t="str">
            <v>مستنفذ فصل اول 2024-2025</v>
          </cell>
        </row>
        <row r="2661">
          <cell r="A2661">
            <v>526398</v>
          </cell>
          <cell r="B2661" t="str">
            <v>بسمة الدالاتي</v>
          </cell>
          <cell r="C2661" t="str">
            <v>مروان</v>
          </cell>
          <cell r="E2661" t="str">
            <v>الأولى</v>
          </cell>
          <cell r="J2661" t="str">
            <v>مستنفذ فصل اول 2024-2025</v>
          </cell>
        </row>
        <row r="2662">
          <cell r="A2662">
            <v>526494</v>
          </cell>
          <cell r="B2662" t="str">
            <v>ريما الطالب</v>
          </cell>
          <cell r="C2662" t="str">
            <v>سمير</v>
          </cell>
          <cell r="D2662" t="str">
            <v>لمياء</v>
          </cell>
          <cell r="E2662" t="str">
            <v>الاولى</v>
          </cell>
          <cell r="J2662" t="str">
            <v>مستنفذ فصل اول 2024-2025</v>
          </cell>
        </row>
        <row r="2663">
          <cell r="A2663">
            <v>526750</v>
          </cell>
          <cell r="B2663" t="str">
            <v>أسماء الحصري</v>
          </cell>
          <cell r="C2663" t="str">
            <v>شكري</v>
          </cell>
          <cell r="D2663" t="str">
            <v>نعمة</v>
          </cell>
          <cell r="E2663" t="str">
            <v>الأولى</v>
          </cell>
          <cell r="J2663" t="str">
            <v>مستنفذ فصل اول 2024-2025</v>
          </cell>
        </row>
        <row r="2664">
          <cell r="A2664">
            <v>517058</v>
          </cell>
          <cell r="B2664" t="str">
            <v>دلال الشيخه</v>
          </cell>
          <cell r="C2664" t="str">
            <v>محمد</v>
          </cell>
          <cell r="D2664" t="str">
            <v>عبير</v>
          </cell>
          <cell r="E2664" t="str">
            <v>الاولى</v>
          </cell>
        </row>
        <row r="2665">
          <cell r="A2665">
            <v>517698</v>
          </cell>
          <cell r="B2665" t="str">
            <v>هويده احمد</v>
          </cell>
          <cell r="C2665" t="str">
            <v>جميل</v>
          </cell>
          <cell r="D2665" t="str">
            <v>مطيعه</v>
          </cell>
          <cell r="E2665" t="str">
            <v>الأولى</v>
          </cell>
          <cell r="J2665" t="str">
            <v>مسننفذ</v>
          </cell>
        </row>
        <row r="2666">
          <cell r="A2666">
            <v>517853</v>
          </cell>
          <cell r="B2666" t="str">
            <v>اخلاص قنبس</v>
          </cell>
          <cell r="C2666" t="str">
            <v>هاشم</v>
          </cell>
          <cell r="D2666" t="str">
            <v>نوال</v>
          </cell>
          <cell r="E2666" t="str">
            <v>الاولى</v>
          </cell>
          <cell r="J2666" t="str">
            <v>مستنفذ</v>
          </cell>
        </row>
        <row r="2667">
          <cell r="A2667">
            <v>518939</v>
          </cell>
          <cell r="B2667" t="str">
            <v>فاطمة الحوري</v>
          </cell>
          <cell r="C2667" t="str">
            <v>محمد</v>
          </cell>
          <cell r="D2667" t="str">
            <v>وفاء</v>
          </cell>
          <cell r="E2667" t="str">
            <v>الأولى</v>
          </cell>
          <cell r="J2667" t="str">
            <v>مستنفذ</v>
          </cell>
        </row>
        <row r="2668">
          <cell r="A2668">
            <v>519333</v>
          </cell>
          <cell r="B2668" t="str">
            <v>نبال عكرمه</v>
          </cell>
          <cell r="C2668" t="str">
            <v>عبد الباسط</v>
          </cell>
          <cell r="D2668" t="str">
            <v>وصال</v>
          </cell>
          <cell r="E2668" t="str">
            <v>الاولى</v>
          </cell>
          <cell r="J2668" t="str">
            <v>مستنفذ</v>
          </cell>
        </row>
        <row r="2669">
          <cell r="A2669">
            <v>520484</v>
          </cell>
          <cell r="B2669" t="str">
            <v>زهره فتح الله</v>
          </cell>
          <cell r="C2669" t="str">
            <v>محمد</v>
          </cell>
          <cell r="D2669" t="str">
            <v>ميساء</v>
          </cell>
          <cell r="E2669" t="str">
            <v>الأولى</v>
          </cell>
          <cell r="J2669" t="str">
            <v>مستنفذ</v>
          </cell>
        </row>
        <row r="2670">
          <cell r="A2670">
            <v>520822</v>
          </cell>
          <cell r="B2670" t="str">
            <v>فرح الحداد</v>
          </cell>
          <cell r="C2670" t="str">
            <v>محمد امير</v>
          </cell>
          <cell r="D2670" t="str">
            <v>خلود</v>
          </cell>
          <cell r="E2670" t="str">
            <v>الاولى</v>
          </cell>
          <cell r="J2670" t="str">
            <v>مستنفذ</v>
          </cell>
        </row>
        <row r="2671">
          <cell r="A2671">
            <v>520997</v>
          </cell>
          <cell r="B2671" t="str">
            <v>مريانا مطر</v>
          </cell>
          <cell r="C2671" t="str">
            <v>هيثم</v>
          </cell>
          <cell r="D2671" t="str">
            <v>منال</v>
          </cell>
          <cell r="E2671" t="str">
            <v>الأولى</v>
          </cell>
          <cell r="J2671" t="str">
            <v>مستنفذ</v>
          </cell>
        </row>
        <row r="2672">
          <cell r="A2672">
            <v>521974</v>
          </cell>
          <cell r="B2672" t="str">
            <v>رهف ناصيف</v>
          </cell>
          <cell r="C2672" t="str">
            <v>محمد</v>
          </cell>
          <cell r="E2672" t="str">
            <v>الاولى</v>
          </cell>
          <cell r="J2672" t="str">
            <v>مستنفذ</v>
          </cell>
        </row>
        <row r="2673">
          <cell r="A2673">
            <v>522664</v>
          </cell>
          <cell r="B2673" t="str">
            <v>نعمة حبش</v>
          </cell>
          <cell r="C2673" t="str">
            <v>عبد الوهاب</v>
          </cell>
          <cell r="D2673" t="str">
            <v>أمل</v>
          </cell>
          <cell r="E2673" t="str">
            <v>الأولى</v>
          </cell>
          <cell r="J2673" t="str">
            <v>مستنفذ</v>
          </cell>
        </row>
        <row r="2674">
          <cell r="A2674">
            <v>524221</v>
          </cell>
          <cell r="B2674" t="str">
            <v>اسراء بكر</v>
          </cell>
          <cell r="C2674" t="str">
            <v>حسين</v>
          </cell>
          <cell r="D2674" t="str">
            <v>عائشه</v>
          </cell>
          <cell r="E2674" t="str">
            <v>الاولى</v>
          </cell>
          <cell r="J2674" t="str">
            <v>مستنفذ</v>
          </cell>
        </row>
        <row r="2675">
          <cell r="A2675">
            <v>525189</v>
          </cell>
          <cell r="B2675" t="str">
            <v xml:space="preserve">قمر مواس </v>
          </cell>
          <cell r="C2675" t="str">
            <v>جابر</v>
          </cell>
          <cell r="D2675" t="str">
            <v>ثناء</v>
          </cell>
          <cell r="E2675" t="str">
            <v>الأولى</v>
          </cell>
          <cell r="J2675" t="str">
            <v>مستنفذ</v>
          </cell>
        </row>
        <row r="2676">
          <cell r="A2676">
            <v>524291</v>
          </cell>
          <cell r="B2676" t="str">
            <v xml:space="preserve">الهام منصور </v>
          </cell>
          <cell r="C2676" t="str">
            <v>محمود</v>
          </cell>
          <cell r="E2676" t="str">
            <v>الاولى</v>
          </cell>
          <cell r="J2676" t="str">
            <v>مستنفذ</v>
          </cell>
        </row>
        <row r="2677">
          <cell r="A2677">
            <v>525490</v>
          </cell>
          <cell r="B2677" t="str">
            <v>نور العقيلي</v>
          </cell>
          <cell r="C2677" t="str">
            <v>ياسر</v>
          </cell>
          <cell r="D2677" t="str">
            <v>امنه</v>
          </cell>
          <cell r="E2677" t="str">
            <v>الأولى</v>
          </cell>
          <cell r="J2677" t="str">
            <v>مستنفذ</v>
          </cell>
        </row>
        <row r="2678">
          <cell r="A2678">
            <v>525613</v>
          </cell>
          <cell r="B2678" t="str">
            <v>هيا عرار</v>
          </cell>
          <cell r="C2678" t="str">
            <v>غسان</v>
          </cell>
          <cell r="D2678" t="str">
            <v>فاتنه</v>
          </cell>
          <cell r="E2678" t="str">
            <v>الاولى</v>
          </cell>
        </row>
        <row r="2679">
          <cell r="A2679">
            <v>526235</v>
          </cell>
          <cell r="B2679" t="str">
            <v>نهلة الحسين</v>
          </cell>
          <cell r="C2679" t="str">
            <v>محمود</v>
          </cell>
          <cell r="D2679" t="str">
            <v>خلفة</v>
          </cell>
          <cell r="E2679" t="str">
            <v>الأولى</v>
          </cell>
        </row>
        <row r="2680">
          <cell r="A2680">
            <v>526268</v>
          </cell>
          <cell r="B2680" t="str">
            <v>هبة خليفة</v>
          </cell>
          <cell r="C2680" t="str">
            <v>فتحي</v>
          </cell>
          <cell r="D2680" t="str">
            <v>نزيهه</v>
          </cell>
          <cell r="E2680" t="str">
            <v>الاولى</v>
          </cell>
        </row>
        <row r="2681">
          <cell r="A2681">
            <v>526358</v>
          </cell>
          <cell r="B2681" t="str">
            <v>اعتماد المنادي الخليل</v>
          </cell>
          <cell r="C2681" t="str">
            <v>ادهام</v>
          </cell>
          <cell r="D2681" t="str">
            <v>عائشه</v>
          </cell>
          <cell r="E2681" t="str">
            <v>الأولى</v>
          </cell>
          <cell r="J2681" t="str">
            <v>مستنفذ</v>
          </cell>
        </row>
        <row r="2682">
          <cell r="A2682">
            <v>526415</v>
          </cell>
          <cell r="B2682" t="str">
            <v>جود المحمد</v>
          </cell>
          <cell r="C2682" t="str">
            <v>وائل</v>
          </cell>
          <cell r="E2682" t="str">
            <v>الاولى</v>
          </cell>
        </row>
        <row r="2683">
          <cell r="A2683">
            <v>526420</v>
          </cell>
          <cell r="B2683" t="str">
            <v>جيهان شركس</v>
          </cell>
          <cell r="C2683" t="str">
            <v>عثمان</v>
          </cell>
          <cell r="D2683" t="str">
            <v>كذبان</v>
          </cell>
          <cell r="E2683" t="str">
            <v>الأولى</v>
          </cell>
        </row>
        <row r="2684">
          <cell r="A2684">
            <v>526569</v>
          </cell>
          <cell r="B2684" t="str">
            <v>فاطمة الشربجي</v>
          </cell>
          <cell r="C2684" t="str">
            <v>محمد جمال</v>
          </cell>
          <cell r="E2684" t="str">
            <v>الاولى</v>
          </cell>
        </row>
        <row r="2685">
          <cell r="A2685">
            <v>526756</v>
          </cell>
          <cell r="B2685" t="str">
            <v>ايه العلوش</v>
          </cell>
          <cell r="C2685" t="str">
            <v>محسن</v>
          </cell>
          <cell r="D2685" t="str">
            <v>محاسن</v>
          </cell>
          <cell r="E2685" t="str">
            <v>الأولى</v>
          </cell>
        </row>
        <row r="2686">
          <cell r="A2686">
            <v>526761</v>
          </cell>
          <cell r="B2686" t="str">
            <v>ابتسام علي ديب</v>
          </cell>
          <cell r="C2686" t="str">
            <v>محمود</v>
          </cell>
          <cell r="D2686" t="str">
            <v>علية</v>
          </cell>
          <cell r="E2686" t="str">
            <v>الاولى</v>
          </cell>
        </row>
        <row r="2687">
          <cell r="A2687">
            <v>526763</v>
          </cell>
          <cell r="B2687" t="str">
            <v>أحلام الزغلول</v>
          </cell>
          <cell r="C2687" t="str">
            <v>موفق</v>
          </cell>
          <cell r="D2687" t="str">
            <v>ايمان</v>
          </cell>
          <cell r="E2687" t="str">
            <v>الأولى</v>
          </cell>
        </row>
        <row r="2688">
          <cell r="A2688">
            <v>526764</v>
          </cell>
          <cell r="B2688" t="str">
            <v>احمد كلثوم</v>
          </cell>
          <cell r="C2688" t="str">
            <v>محمد بشار</v>
          </cell>
          <cell r="D2688" t="str">
            <v>جميله</v>
          </cell>
          <cell r="E2688" t="str">
            <v>الاولى</v>
          </cell>
        </row>
        <row r="2689">
          <cell r="A2689">
            <v>526765</v>
          </cell>
          <cell r="B2689" t="str">
            <v>اريج العلي</v>
          </cell>
          <cell r="C2689" t="str">
            <v>رامز</v>
          </cell>
          <cell r="D2689" t="str">
            <v>هناء</v>
          </cell>
          <cell r="E2689" t="str">
            <v>الاولى</v>
          </cell>
        </row>
        <row r="2690">
          <cell r="A2690">
            <v>526768</v>
          </cell>
          <cell r="B2690" t="str">
            <v>اسماء الشهاب</v>
          </cell>
          <cell r="C2690" t="str">
            <v>عبد الكريم</v>
          </cell>
          <cell r="D2690" t="str">
            <v>هنا</v>
          </cell>
          <cell r="E2690" t="str">
            <v>الاولى</v>
          </cell>
        </row>
        <row r="2691">
          <cell r="A2691">
            <v>526769</v>
          </cell>
          <cell r="B2691" t="str">
            <v>أسماء الصخيلي</v>
          </cell>
          <cell r="C2691" t="str">
            <v xml:space="preserve">عوض </v>
          </cell>
          <cell r="D2691" t="str">
            <v>بندر</v>
          </cell>
          <cell r="E2691" t="str">
            <v>الأولى</v>
          </cell>
        </row>
        <row r="2692">
          <cell r="A2692">
            <v>526770</v>
          </cell>
          <cell r="B2692" t="str">
            <v>اسماء الغزاوي</v>
          </cell>
          <cell r="C2692" t="str">
            <v>ذياب</v>
          </cell>
          <cell r="D2692" t="str">
            <v>ابتسام</v>
          </cell>
          <cell r="E2692" t="str">
            <v>الاولى</v>
          </cell>
        </row>
        <row r="2693">
          <cell r="A2693">
            <v>526772</v>
          </cell>
          <cell r="B2693" t="str">
            <v>اعتدال بلقيس الشهير بالبيرو</v>
          </cell>
          <cell r="C2693" t="str">
            <v>حسين</v>
          </cell>
          <cell r="D2693" t="str">
            <v>افنان</v>
          </cell>
          <cell r="E2693" t="str">
            <v>الأولى</v>
          </cell>
        </row>
        <row r="2694">
          <cell r="A2694">
            <v>526773</v>
          </cell>
          <cell r="B2694" t="str">
            <v>الاء الرفاعي</v>
          </cell>
          <cell r="C2694" t="str">
            <v>يوسف</v>
          </cell>
          <cell r="D2694" t="str">
            <v>ريم</v>
          </cell>
          <cell r="E2694" t="str">
            <v>الاولى</v>
          </cell>
        </row>
        <row r="2695">
          <cell r="A2695">
            <v>526776</v>
          </cell>
          <cell r="B2695" t="str">
            <v>الاء حمدان</v>
          </cell>
          <cell r="C2695" t="str">
            <v>علي</v>
          </cell>
          <cell r="D2695" t="str">
            <v>اديبه</v>
          </cell>
          <cell r="E2695" t="str">
            <v>الأولى</v>
          </cell>
        </row>
        <row r="2696">
          <cell r="A2696">
            <v>526777</v>
          </cell>
          <cell r="B2696" t="str">
            <v>الاء رديف</v>
          </cell>
          <cell r="C2696" t="str">
            <v>محمود</v>
          </cell>
          <cell r="D2696" t="str">
            <v>هناء</v>
          </cell>
          <cell r="E2696" t="str">
            <v>الاولى</v>
          </cell>
        </row>
        <row r="2697">
          <cell r="A2697">
            <v>526778</v>
          </cell>
          <cell r="B2697" t="str">
            <v>الهام غزال</v>
          </cell>
          <cell r="C2697" t="str">
            <v>صالح</v>
          </cell>
          <cell r="D2697" t="str">
            <v>غزالة</v>
          </cell>
          <cell r="E2697" t="str">
            <v>الأولى</v>
          </cell>
        </row>
        <row r="2698">
          <cell r="A2698">
            <v>526780</v>
          </cell>
          <cell r="B2698" t="str">
            <v>امل اسماعيل</v>
          </cell>
          <cell r="C2698" t="str">
            <v>يوسف</v>
          </cell>
          <cell r="D2698" t="str">
            <v>فاطمه</v>
          </cell>
          <cell r="E2698" t="str">
            <v>الاولى</v>
          </cell>
        </row>
        <row r="2699">
          <cell r="A2699">
            <v>526781</v>
          </cell>
          <cell r="B2699" t="str">
            <v>امل الفرحان</v>
          </cell>
          <cell r="C2699" t="str">
            <v xml:space="preserve">خالص </v>
          </cell>
          <cell r="D2699" t="str">
            <v>جدعة</v>
          </cell>
          <cell r="E2699" t="str">
            <v>الأولى</v>
          </cell>
        </row>
        <row r="2700">
          <cell r="A2700">
            <v>526783</v>
          </cell>
          <cell r="B2700" t="str">
            <v>اميره نقلي</v>
          </cell>
          <cell r="C2700" t="str">
            <v>صبحي</v>
          </cell>
          <cell r="D2700" t="str">
            <v>احلام</v>
          </cell>
          <cell r="E2700" t="str">
            <v>الاولى</v>
          </cell>
        </row>
        <row r="2701">
          <cell r="A2701">
            <v>526785</v>
          </cell>
          <cell r="B2701" t="str">
            <v>ايلا الحمورة</v>
          </cell>
          <cell r="C2701" t="str">
            <v xml:space="preserve">علاء الدين </v>
          </cell>
          <cell r="D2701" t="str">
            <v>امل</v>
          </cell>
          <cell r="E2701" t="str">
            <v>الأولى</v>
          </cell>
        </row>
        <row r="2702">
          <cell r="A2702">
            <v>526786</v>
          </cell>
          <cell r="B2702" t="str">
            <v>ايمان المسالمه</v>
          </cell>
          <cell r="C2702" t="str">
            <v>محمد</v>
          </cell>
          <cell r="D2702" t="str">
            <v>رابعه</v>
          </cell>
          <cell r="E2702" t="str">
            <v>الاولى</v>
          </cell>
        </row>
        <row r="2703">
          <cell r="A2703">
            <v>526791</v>
          </cell>
          <cell r="B2703" t="str">
            <v>ايه ابو فوده</v>
          </cell>
          <cell r="C2703" t="str">
            <v>محمد</v>
          </cell>
          <cell r="D2703" t="str">
            <v>حوريه</v>
          </cell>
          <cell r="E2703" t="str">
            <v>الأولى</v>
          </cell>
        </row>
        <row r="2704">
          <cell r="A2704">
            <v>526796</v>
          </cell>
          <cell r="B2704" t="str">
            <v>آلاء الدرويش</v>
          </cell>
          <cell r="C2704" t="str">
            <v>فريز</v>
          </cell>
          <cell r="D2704" t="str">
            <v>فاطمه</v>
          </cell>
          <cell r="E2704" t="str">
            <v>الاولى</v>
          </cell>
        </row>
        <row r="2705">
          <cell r="A2705">
            <v>526799</v>
          </cell>
          <cell r="B2705" t="str">
            <v>آيات جبر</v>
          </cell>
          <cell r="C2705" t="str">
            <v>محمد</v>
          </cell>
          <cell r="D2705" t="str">
            <v>ابتسام</v>
          </cell>
          <cell r="E2705" t="str">
            <v>الأولى</v>
          </cell>
        </row>
        <row r="2706">
          <cell r="A2706">
            <v>526802</v>
          </cell>
          <cell r="B2706" t="str">
            <v>أحمد عز الدين</v>
          </cell>
          <cell r="C2706" t="str">
            <v>عبد المنعم</v>
          </cell>
          <cell r="D2706" t="str">
            <v>مغفرة</v>
          </cell>
          <cell r="E2706" t="str">
            <v>الاولى</v>
          </cell>
        </row>
        <row r="2707">
          <cell r="A2707">
            <v>526807</v>
          </cell>
          <cell r="B2707" t="str">
            <v>اماني عيسى</v>
          </cell>
          <cell r="C2707" t="str">
            <v xml:space="preserve">عبد الحميد </v>
          </cell>
          <cell r="D2707" t="str">
            <v>خيرية</v>
          </cell>
          <cell r="E2707" t="str">
            <v>الأولى</v>
          </cell>
        </row>
        <row r="2708">
          <cell r="A2708">
            <v>526809</v>
          </cell>
          <cell r="B2708" t="str">
            <v>أمينه هاشم</v>
          </cell>
          <cell r="C2708" t="str">
            <v>مصطفى</v>
          </cell>
          <cell r="D2708" t="str">
            <v>ملك</v>
          </cell>
          <cell r="E2708" t="str">
            <v>الاولى</v>
          </cell>
        </row>
        <row r="2709">
          <cell r="A2709">
            <v>526810</v>
          </cell>
          <cell r="B2709" t="str">
            <v>إيفا بليل</v>
          </cell>
          <cell r="C2709" t="str">
            <v>عزيز</v>
          </cell>
          <cell r="D2709" t="str">
            <v>ليلى</v>
          </cell>
          <cell r="E2709" t="str">
            <v>الأولى</v>
          </cell>
        </row>
        <row r="2710">
          <cell r="A2710">
            <v>526812</v>
          </cell>
          <cell r="B2710" t="str">
            <v>ايناس البقاعي</v>
          </cell>
          <cell r="C2710" t="str">
            <v xml:space="preserve">يوسف </v>
          </cell>
          <cell r="D2710" t="str">
            <v>هيفاء</v>
          </cell>
          <cell r="E2710" t="str">
            <v>الاولى</v>
          </cell>
        </row>
        <row r="2711">
          <cell r="A2711">
            <v>526813</v>
          </cell>
          <cell r="B2711" t="str">
            <v>بتول جزاع العبد</v>
          </cell>
          <cell r="C2711" t="str">
            <v>عذاب</v>
          </cell>
          <cell r="D2711" t="str">
            <v>تركيه</v>
          </cell>
          <cell r="E2711" t="str">
            <v>الأولى</v>
          </cell>
        </row>
        <row r="2712">
          <cell r="A2712">
            <v>526814</v>
          </cell>
          <cell r="B2712" t="str">
            <v>بتول حمود</v>
          </cell>
          <cell r="C2712" t="str">
            <v>ابراهيم</v>
          </cell>
          <cell r="D2712" t="str">
            <v>رباب</v>
          </cell>
          <cell r="E2712" t="str">
            <v>الاولى</v>
          </cell>
        </row>
        <row r="2713">
          <cell r="A2713">
            <v>526815</v>
          </cell>
          <cell r="B2713" t="str">
            <v>بتول حيدر</v>
          </cell>
          <cell r="C2713" t="str">
            <v xml:space="preserve">احمد </v>
          </cell>
          <cell r="D2713" t="str">
            <v>دجانة</v>
          </cell>
          <cell r="E2713" t="str">
            <v>الأولى</v>
          </cell>
        </row>
        <row r="2714">
          <cell r="A2714">
            <v>526817</v>
          </cell>
          <cell r="B2714" t="str">
            <v>بتول كبول</v>
          </cell>
          <cell r="C2714" t="str">
            <v>باسم</v>
          </cell>
          <cell r="D2714" t="str">
            <v>اخلاص</v>
          </cell>
          <cell r="E2714" t="str">
            <v>الاولى</v>
          </cell>
        </row>
        <row r="2715">
          <cell r="A2715">
            <v>526819</v>
          </cell>
          <cell r="B2715" t="str">
            <v>بديعة محظية</v>
          </cell>
          <cell r="C2715" t="str">
            <v>وليد</v>
          </cell>
          <cell r="D2715" t="str">
            <v>عائدة</v>
          </cell>
          <cell r="E2715" t="str">
            <v>الأولى</v>
          </cell>
        </row>
        <row r="2716">
          <cell r="A2716">
            <v>526820</v>
          </cell>
          <cell r="B2716" t="str">
            <v>براءه الرشدان</v>
          </cell>
          <cell r="C2716" t="str">
            <v>عبدالرحمن</v>
          </cell>
          <cell r="D2716" t="str">
            <v>هدى</v>
          </cell>
          <cell r="E2716" t="str">
            <v>الاولى</v>
          </cell>
        </row>
        <row r="2717">
          <cell r="A2717">
            <v>526821</v>
          </cell>
          <cell r="B2717" t="str">
            <v>براءه حموده</v>
          </cell>
          <cell r="C2717" t="str">
            <v>ابراهيم</v>
          </cell>
          <cell r="D2717" t="str">
            <v>ثريا</v>
          </cell>
          <cell r="E2717" t="str">
            <v>الأولى</v>
          </cell>
        </row>
        <row r="2718">
          <cell r="A2718">
            <v>526824</v>
          </cell>
          <cell r="B2718" t="str">
            <v>بشرى العقله</v>
          </cell>
          <cell r="C2718" t="str">
            <v>عقل</v>
          </cell>
          <cell r="D2718" t="str">
            <v>خديجه</v>
          </cell>
          <cell r="E2718" t="str">
            <v>الاولى</v>
          </cell>
        </row>
        <row r="2719">
          <cell r="A2719">
            <v>526825</v>
          </cell>
          <cell r="B2719" t="str">
            <v>بشرى شحاده</v>
          </cell>
          <cell r="C2719" t="str">
            <v>اسماعيل</v>
          </cell>
          <cell r="D2719" t="str">
            <v>رقيه</v>
          </cell>
          <cell r="E2719" t="str">
            <v>الأولى</v>
          </cell>
        </row>
        <row r="2720">
          <cell r="A2720">
            <v>526826</v>
          </cell>
          <cell r="B2720" t="str">
            <v>بشرى نوفل</v>
          </cell>
          <cell r="C2720" t="str">
            <v>احمد</v>
          </cell>
          <cell r="D2720" t="str">
            <v>راميه</v>
          </cell>
          <cell r="E2720" t="str">
            <v>الاولى</v>
          </cell>
        </row>
        <row r="2721">
          <cell r="A2721">
            <v>526829</v>
          </cell>
          <cell r="B2721" t="str">
            <v>تركيه الشهاب</v>
          </cell>
          <cell r="C2721" t="str">
            <v>شهاب</v>
          </cell>
          <cell r="D2721" t="str">
            <v>حميده</v>
          </cell>
          <cell r="E2721" t="str">
            <v>الأولى</v>
          </cell>
        </row>
        <row r="2722">
          <cell r="A2722">
            <v>526831</v>
          </cell>
          <cell r="B2722" t="str">
            <v>تغريد ابو فخر</v>
          </cell>
          <cell r="C2722" t="str">
            <v>نضال</v>
          </cell>
          <cell r="D2722" t="str">
            <v>رويده</v>
          </cell>
          <cell r="E2722" t="str">
            <v>الاولى</v>
          </cell>
        </row>
        <row r="2723">
          <cell r="A2723">
            <v>526832</v>
          </cell>
          <cell r="B2723" t="str">
            <v>تغريد احمد</v>
          </cell>
          <cell r="C2723" t="str">
            <v>جابر</v>
          </cell>
          <cell r="D2723" t="str">
            <v>وجيده</v>
          </cell>
          <cell r="E2723" t="str">
            <v>الأولى</v>
          </cell>
        </row>
        <row r="2724">
          <cell r="A2724">
            <v>526833</v>
          </cell>
          <cell r="B2724" t="str">
            <v>تغريد ياسين</v>
          </cell>
          <cell r="C2724" t="str">
            <v>جمال</v>
          </cell>
          <cell r="D2724" t="str">
            <v>سحر</v>
          </cell>
          <cell r="E2724" t="str">
            <v>الاولى</v>
          </cell>
        </row>
        <row r="2725">
          <cell r="A2725">
            <v>526835</v>
          </cell>
          <cell r="B2725" t="str">
            <v>ثناء شمس الدين</v>
          </cell>
          <cell r="C2725" t="str">
            <v>محمد</v>
          </cell>
          <cell r="D2725" t="str">
            <v>وفاء</v>
          </cell>
          <cell r="E2725" t="str">
            <v>الأولى</v>
          </cell>
        </row>
        <row r="2726">
          <cell r="A2726">
            <v>526842</v>
          </cell>
          <cell r="B2726" t="str">
            <v>حسين الذياب</v>
          </cell>
          <cell r="C2726" t="str">
            <v xml:space="preserve">ذياب </v>
          </cell>
          <cell r="D2726" t="str">
            <v>مريم</v>
          </cell>
          <cell r="E2726" t="str">
            <v>الاولى</v>
          </cell>
        </row>
        <row r="2727">
          <cell r="A2727">
            <v>526846</v>
          </cell>
          <cell r="B2727" t="str">
            <v>حنين ضاهر</v>
          </cell>
          <cell r="C2727" t="str">
            <v>بسام</v>
          </cell>
          <cell r="D2727" t="str">
            <v>عبير</v>
          </cell>
          <cell r="E2727" t="str">
            <v>الأولى</v>
          </cell>
        </row>
        <row r="2728">
          <cell r="A2728">
            <v>526847</v>
          </cell>
          <cell r="B2728" t="str">
            <v>ختام العلي</v>
          </cell>
          <cell r="C2728" t="str">
            <v>خيرو</v>
          </cell>
          <cell r="D2728" t="str">
            <v>سعدى</v>
          </cell>
          <cell r="E2728" t="str">
            <v>الاولى</v>
          </cell>
        </row>
        <row r="2729">
          <cell r="A2729">
            <v>526853</v>
          </cell>
          <cell r="B2729" t="str">
            <v>دارين حامد</v>
          </cell>
          <cell r="C2729" t="str">
            <v>فاروق</v>
          </cell>
          <cell r="D2729" t="str">
            <v>أميره عمار</v>
          </cell>
          <cell r="E2729" t="str">
            <v>الأولى</v>
          </cell>
        </row>
        <row r="2730">
          <cell r="A2730">
            <v>526860</v>
          </cell>
          <cell r="B2730" t="str">
            <v>دعاء بكر</v>
          </cell>
          <cell r="C2730" t="str">
            <v>علي</v>
          </cell>
          <cell r="D2730" t="str">
            <v>امل</v>
          </cell>
          <cell r="E2730" t="str">
            <v>الاولى</v>
          </cell>
        </row>
        <row r="2731">
          <cell r="A2731">
            <v>526861</v>
          </cell>
          <cell r="B2731" t="str">
            <v>دعاء بوش</v>
          </cell>
          <cell r="C2731" t="str">
            <v>عبداللطيف</v>
          </cell>
          <cell r="D2731" t="str">
            <v>فريدة</v>
          </cell>
          <cell r="E2731" t="str">
            <v>الأولى</v>
          </cell>
        </row>
        <row r="2732">
          <cell r="A2732">
            <v>526862</v>
          </cell>
          <cell r="B2732" t="str">
            <v>دعاء شيخ الأرض</v>
          </cell>
          <cell r="C2732" t="str">
            <v>محمد طريف</v>
          </cell>
          <cell r="D2732" t="str">
            <v>دانا</v>
          </cell>
          <cell r="E2732" t="str">
            <v>الاولى</v>
          </cell>
        </row>
        <row r="2733">
          <cell r="A2733">
            <v>526867</v>
          </cell>
          <cell r="B2733" t="str">
            <v>رابعه الشقران</v>
          </cell>
          <cell r="C2733" t="str">
            <v>سعد</v>
          </cell>
          <cell r="D2733" t="str">
            <v>حليمه</v>
          </cell>
          <cell r="E2733" t="str">
            <v>الأولى</v>
          </cell>
        </row>
        <row r="2734">
          <cell r="A2734">
            <v>526870</v>
          </cell>
          <cell r="B2734" t="str">
            <v>راما كحلوس</v>
          </cell>
          <cell r="C2734" t="str">
            <v>محمد صادق</v>
          </cell>
          <cell r="D2734" t="str">
            <v>ايمان</v>
          </cell>
          <cell r="E2734" t="str">
            <v>الاولى</v>
          </cell>
        </row>
        <row r="2735">
          <cell r="A2735">
            <v>526872</v>
          </cell>
          <cell r="B2735" t="str">
            <v>رانيا حوا</v>
          </cell>
          <cell r="C2735" t="str">
            <v>عمر</v>
          </cell>
          <cell r="D2735" t="str">
            <v>عبله</v>
          </cell>
          <cell r="E2735" t="str">
            <v>الأولى</v>
          </cell>
        </row>
        <row r="2736">
          <cell r="A2736">
            <v>526873</v>
          </cell>
          <cell r="B2736" t="str">
            <v>رانيا ديب</v>
          </cell>
          <cell r="C2736" t="str">
            <v>محمد</v>
          </cell>
          <cell r="D2736" t="str">
            <v>هند</v>
          </cell>
          <cell r="E2736" t="str">
            <v>الاولى</v>
          </cell>
        </row>
        <row r="2737">
          <cell r="A2737">
            <v>526879</v>
          </cell>
          <cell r="B2737" t="str">
            <v>رحمة علوش</v>
          </cell>
          <cell r="C2737" t="str">
            <v xml:space="preserve">لؤي </v>
          </cell>
          <cell r="D2737" t="str">
            <v>هناء</v>
          </cell>
          <cell r="E2737" t="str">
            <v>الأولى</v>
          </cell>
        </row>
        <row r="2738">
          <cell r="A2738">
            <v>526880</v>
          </cell>
          <cell r="B2738" t="str">
            <v>رزان ابراهيم</v>
          </cell>
          <cell r="C2738" t="str">
            <v>محمد</v>
          </cell>
          <cell r="D2738" t="str">
            <v>خطيرة</v>
          </cell>
          <cell r="E2738" t="str">
            <v>الاولى</v>
          </cell>
        </row>
        <row r="2739">
          <cell r="A2739">
            <v>526883</v>
          </cell>
          <cell r="B2739" t="str">
            <v>رشا الرز</v>
          </cell>
          <cell r="C2739" t="str">
            <v>محمدحسان</v>
          </cell>
          <cell r="D2739" t="str">
            <v>أماني</v>
          </cell>
          <cell r="E2739" t="str">
            <v>الأولى</v>
          </cell>
        </row>
        <row r="2740">
          <cell r="A2740">
            <v>526887</v>
          </cell>
          <cell r="B2740" t="str">
            <v>رشا عز الدين</v>
          </cell>
          <cell r="C2740" t="str">
            <v>عصام</v>
          </cell>
          <cell r="D2740" t="str">
            <v>دعد</v>
          </cell>
          <cell r="E2740" t="str">
            <v>الاولى</v>
          </cell>
        </row>
        <row r="2741">
          <cell r="A2741">
            <v>526890</v>
          </cell>
          <cell r="B2741" t="str">
            <v>رغد عوده</v>
          </cell>
          <cell r="C2741" t="str">
            <v>محمدسعيد</v>
          </cell>
          <cell r="D2741" t="str">
            <v>مجد</v>
          </cell>
          <cell r="E2741" t="str">
            <v>الأولى</v>
          </cell>
        </row>
        <row r="2742">
          <cell r="A2742">
            <v>526891</v>
          </cell>
          <cell r="B2742" t="str">
            <v>رغدا سمندر</v>
          </cell>
          <cell r="C2742" t="str">
            <v>عبدالفتاح</v>
          </cell>
          <cell r="D2742" t="str">
            <v>رغيبه</v>
          </cell>
          <cell r="E2742" t="str">
            <v>الاولى</v>
          </cell>
        </row>
        <row r="2743">
          <cell r="A2743">
            <v>526899</v>
          </cell>
          <cell r="B2743" t="str">
            <v>رنين سلوم</v>
          </cell>
          <cell r="C2743" t="str">
            <v>علي</v>
          </cell>
          <cell r="D2743" t="str">
            <v>نجود</v>
          </cell>
          <cell r="E2743" t="str">
            <v>الأولى</v>
          </cell>
        </row>
        <row r="2744">
          <cell r="A2744">
            <v>526901</v>
          </cell>
          <cell r="B2744" t="str">
            <v>رهام شدود</v>
          </cell>
          <cell r="C2744" t="str">
            <v>احمد</v>
          </cell>
          <cell r="D2744" t="str">
            <v>فاطمه</v>
          </cell>
          <cell r="E2744" t="str">
            <v>الاولى</v>
          </cell>
        </row>
        <row r="2745">
          <cell r="A2745">
            <v>526902</v>
          </cell>
          <cell r="B2745" t="str">
            <v>رهف رمضان</v>
          </cell>
          <cell r="C2745" t="str">
            <v>محمد</v>
          </cell>
          <cell r="D2745" t="str">
            <v>اجفان</v>
          </cell>
          <cell r="E2745" t="str">
            <v>الأولى</v>
          </cell>
        </row>
        <row r="2746">
          <cell r="A2746">
            <v>526903</v>
          </cell>
          <cell r="B2746" t="str">
            <v>رهف سعيد</v>
          </cell>
          <cell r="C2746" t="str">
            <v>حسن</v>
          </cell>
          <cell r="D2746" t="str">
            <v>عزيزه</v>
          </cell>
          <cell r="E2746" t="str">
            <v>الاولى</v>
          </cell>
        </row>
        <row r="2747">
          <cell r="A2747">
            <v>526910</v>
          </cell>
          <cell r="B2747" t="str">
            <v xml:space="preserve">ريما شحادة </v>
          </cell>
          <cell r="C2747" t="str">
            <v>إسماعيل</v>
          </cell>
          <cell r="D2747" t="str">
            <v>وزيرة</v>
          </cell>
          <cell r="E2747" t="str">
            <v>الأولى</v>
          </cell>
        </row>
        <row r="2748">
          <cell r="A2748">
            <v>526911</v>
          </cell>
          <cell r="B2748" t="str">
            <v>زينب ابراهيم</v>
          </cell>
          <cell r="C2748" t="str">
            <v>عياش</v>
          </cell>
          <cell r="D2748" t="str">
            <v>نوخه</v>
          </cell>
          <cell r="E2748" t="str">
            <v>الاولى</v>
          </cell>
        </row>
        <row r="2749">
          <cell r="A2749">
            <v>526912</v>
          </cell>
          <cell r="B2749" t="str">
            <v>زينب الرفاعي</v>
          </cell>
          <cell r="C2749" t="str">
            <v>عوض</v>
          </cell>
          <cell r="D2749" t="str">
            <v>ندوه</v>
          </cell>
          <cell r="E2749" t="str">
            <v>الأولى</v>
          </cell>
        </row>
        <row r="2750">
          <cell r="A2750">
            <v>526914</v>
          </cell>
          <cell r="B2750" t="str">
            <v>زينب العيد</v>
          </cell>
          <cell r="C2750" t="str">
            <v>علي</v>
          </cell>
          <cell r="D2750" t="str">
            <v>جهينه غياض</v>
          </cell>
          <cell r="E2750" t="str">
            <v>الاولى</v>
          </cell>
        </row>
        <row r="2751">
          <cell r="A2751">
            <v>526915</v>
          </cell>
          <cell r="B2751" t="str">
            <v>زينب رحال</v>
          </cell>
          <cell r="C2751" t="str">
            <v>عيسى</v>
          </cell>
          <cell r="D2751" t="str">
            <v>حنان</v>
          </cell>
          <cell r="E2751" t="str">
            <v>الأولى</v>
          </cell>
        </row>
        <row r="2752">
          <cell r="A2752">
            <v>526917</v>
          </cell>
          <cell r="B2752" t="str">
            <v>زينب كلثوم</v>
          </cell>
          <cell r="C2752" t="str">
            <v>رستم</v>
          </cell>
          <cell r="D2752" t="str">
            <v>ناجيه</v>
          </cell>
          <cell r="E2752" t="str">
            <v>الاولى</v>
          </cell>
        </row>
        <row r="2753">
          <cell r="A2753">
            <v>526918</v>
          </cell>
          <cell r="B2753" t="str">
            <v>زينب منى</v>
          </cell>
          <cell r="C2753" t="str">
            <v>ياسر</v>
          </cell>
          <cell r="D2753" t="str">
            <v>ريم</v>
          </cell>
          <cell r="E2753" t="str">
            <v>الأولى</v>
          </cell>
        </row>
        <row r="2754">
          <cell r="A2754">
            <v>526920</v>
          </cell>
          <cell r="B2754" t="str">
            <v>ساره الربيه</v>
          </cell>
          <cell r="C2754" t="str">
            <v>بشار</v>
          </cell>
          <cell r="D2754" t="str">
            <v>ميرفت</v>
          </cell>
          <cell r="E2754" t="str">
            <v>الاولى</v>
          </cell>
        </row>
        <row r="2755">
          <cell r="A2755">
            <v>526924</v>
          </cell>
          <cell r="B2755" t="str">
            <v>ساندرا بوفه</v>
          </cell>
          <cell r="C2755" t="str">
            <v>معتز</v>
          </cell>
          <cell r="D2755" t="str">
            <v>ندى</v>
          </cell>
          <cell r="E2755" t="str">
            <v>الأولى</v>
          </cell>
        </row>
        <row r="2756">
          <cell r="A2756">
            <v>526925</v>
          </cell>
          <cell r="B2756" t="str">
            <v>سحر الشبقي</v>
          </cell>
          <cell r="C2756" t="str">
            <v xml:space="preserve">شوكت </v>
          </cell>
          <cell r="D2756" t="str">
            <v>امل</v>
          </cell>
          <cell r="E2756" t="str">
            <v>الاولى</v>
          </cell>
        </row>
        <row r="2757">
          <cell r="A2757">
            <v>526926</v>
          </cell>
          <cell r="B2757" t="str">
            <v>سحر عبيد</v>
          </cell>
          <cell r="C2757" t="str">
            <v>محمود</v>
          </cell>
          <cell r="D2757" t="str">
            <v>فاطمه</v>
          </cell>
          <cell r="E2757" t="str">
            <v>الأولى</v>
          </cell>
        </row>
        <row r="2758">
          <cell r="A2758">
            <v>526927</v>
          </cell>
          <cell r="B2758" t="str">
            <v>سدرة خليفه</v>
          </cell>
          <cell r="C2758" t="str">
            <v>اسامه</v>
          </cell>
          <cell r="D2758" t="str">
            <v>كوثر</v>
          </cell>
          <cell r="E2758" t="str">
            <v>الاولى</v>
          </cell>
        </row>
        <row r="2759">
          <cell r="A2759">
            <v>526928</v>
          </cell>
          <cell r="B2759" t="str">
            <v>سدره الحموي</v>
          </cell>
          <cell r="C2759" t="str">
            <v>نضال</v>
          </cell>
          <cell r="D2759" t="str">
            <v>ميساء</v>
          </cell>
          <cell r="E2759" t="str">
            <v>الأولى</v>
          </cell>
        </row>
        <row r="2760">
          <cell r="A2760">
            <v>526929</v>
          </cell>
          <cell r="B2760" t="str">
            <v>سدره دريد</v>
          </cell>
          <cell r="C2760" t="str">
            <v>محمود</v>
          </cell>
          <cell r="D2760" t="str">
            <v>اسماء</v>
          </cell>
          <cell r="E2760" t="str">
            <v>الاولى</v>
          </cell>
        </row>
        <row r="2761">
          <cell r="A2761">
            <v>526933</v>
          </cell>
          <cell r="B2761" t="str">
            <v>سلام رحال</v>
          </cell>
          <cell r="C2761" t="str">
            <v>احمد</v>
          </cell>
          <cell r="D2761" t="str">
            <v>جميله</v>
          </cell>
          <cell r="E2761" t="str">
            <v>الأولى</v>
          </cell>
        </row>
        <row r="2762">
          <cell r="A2762">
            <v>526934</v>
          </cell>
          <cell r="B2762" t="str">
            <v>سلام سرية</v>
          </cell>
          <cell r="C2762" t="str">
            <v>أحمد</v>
          </cell>
          <cell r="D2762" t="str">
            <v>سعاد</v>
          </cell>
          <cell r="E2762" t="str">
            <v>الاولى</v>
          </cell>
        </row>
        <row r="2763">
          <cell r="A2763">
            <v>526935</v>
          </cell>
          <cell r="B2763" t="str">
            <v>سلام يوسف</v>
          </cell>
          <cell r="C2763" t="str">
            <v>سميع</v>
          </cell>
          <cell r="D2763" t="str">
            <v>منيره</v>
          </cell>
          <cell r="E2763" t="str">
            <v>الأولى</v>
          </cell>
        </row>
        <row r="2764">
          <cell r="A2764">
            <v>526936</v>
          </cell>
          <cell r="B2764" t="str">
            <v>سماح اسبر</v>
          </cell>
          <cell r="C2764" t="str">
            <v>محمد</v>
          </cell>
          <cell r="D2764" t="str">
            <v>منى</v>
          </cell>
          <cell r="E2764" t="str">
            <v>الاولى</v>
          </cell>
        </row>
        <row r="2765">
          <cell r="A2765">
            <v>526940</v>
          </cell>
          <cell r="B2765" t="str">
            <v>سمر العلي</v>
          </cell>
          <cell r="C2765" t="str">
            <v>رضوان</v>
          </cell>
          <cell r="D2765" t="str">
            <v>عربية</v>
          </cell>
          <cell r="E2765" t="str">
            <v>الأولى</v>
          </cell>
        </row>
        <row r="2766">
          <cell r="A2766">
            <v>526947</v>
          </cell>
          <cell r="B2766" t="str">
            <v>سهى حسن</v>
          </cell>
          <cell r="C2766" t="str">
            <v>خليل</v>
          </cell>
          <cell r="D2766" t="str">
            <v>وحيدة</v>
          </cell>
          <cell r="E2766" t="str">
            <v>الاولى</v>
          </cell>
        </row>
        <row r="2767">
          <cell r="A2767">
            <v>526948</v>
          </cell>
          <cell r="B2767" t="str">
            <v>سوزان ديبو</v>
          </cell>
          <cell r="C2767" t="str">
            <v>محمد</v>
          </cell>
          <cell r="D2767" t="str">
            <v>مسيله</v>
          </cell>
          <cell r="E2767" t="str">
            <v>الأولى</v>
          </cell>
        </row>
        <row r="2768">
          <cell r="A2768">
            <v>526952</v>
          </cell>
          <cell r="B2768" t="str">
            <v>شذا سليمان</v>
          </cell>
          <cell r="C2768" t="str">
            <v>عدنان</v>
          </cell>
          <cell r="D2768" t="str">
            <v>هيام</v>
          </cell>
          <cell r="E2768" t="str">
            <v>الاولى</v>
          </cell>
        </row>
        <row r="2769">
          <cell r="A2769">
            <v>526954</v>
          </cell>
          <cell r="B2769" t="str">
            <v>شهلا ايبش</v>
          </cell>
          <cell r="C2769" t="str">
            <v>احمدجمال</v>
          </cell>
          <cell r="D2769" t="str">
            <v>نسرين</v>
          </cell>
          <cell r="E2769" t="str">
            <v>الأولى</v>
          </cell>
        </row>
        <row r="2770">
          <cell r="A2770">
            <v>526960</v>
          </cell>
          <cell r="B2770" t="str">
            <v>صفاء البيرقدار</v>
          </cell>
          <cell r="C2770" t="str">
            <v>محي الدين</v>
          </cell>
          <cell r="D2770" t="str">
            <v>هديه</v>
          </cell>
          <cell r="E2770" t="str">
            <v>الاولى</v>
          </cell>
        </row>
        <row r="2771">
          <cell r="A2771">
            <v>526970</v>
          </cell>
          <cell r="B2771" t="str">
            <v>عتاب عبدالله</v>
          </cell>
          <cell r="C2771" t="str">
            <v>كمال</v>
          </cell>
          <cell r="D2771" t="str">
            <v>فاطمه</v>
          </cell>
          <cell r="E2771" t="str">
            <v>الأولى</v>
          </cell>
        </row>
        <row r="2772">
          <cell r="A2772">
            <v>526974</v>
          </cell>
          <cell r="B2772" t="str">
            <v>عفراء كفا</v>
          </cell>
          <cell r="C2772" t="str">
            <v>عبدالغني</v>
          </cell>
          <cell r="D2772" t="str">
            <v>نتيجه</v>
          </cell>
          <cell r="E2772" t="str">
            <v>الاولى</v>
          </cell>
        </row>
        <row r="2773">
          <cell r="A2773">
            <v>526975</v>
          </cell>
          <cell r="B2773" t="str">
            <v>علا الخير</v>
          </cell>
          <cell r="C2773" t="str">
            <v>محمد</v>
          </cell>
          <cell r="D2773" t="str">
            <v>غصون</v>
          </cell>
          <cell r="E2773" t="str">
            <v>الأولى</v>
          </cell>
        </row>
        <row r="2774">
          <cell r="A2774">
            <v>526979</v>
          </cell>
          <cell r="B2774" t="str">
            <v>علا علوان</v>
          </cell>
          <cell r="C2774" t="str">
            <v>محمد</v>
          </cell>
          <cell r="D2774" t="str">
            <v>سوسن</v>
          </cell>
          <cell r="E2774" t="str">
            <v>الاولى</v>
          </cell>
        </row>
        <row r="2775">
          <cell r="A2775">
            <v>526980</v>
          </cell>
          <cell r="B2775" t="str">
            <v>علا كنوني عمروش</v>
          </cell>
          <cell r="C2775" t="str">
            <v>احسان</v>
          </cell>
          <cell r="D2775" t="str">
            <v>سمر</v>
          </cell>
          <cell r="E2775" t="str">
            <v>الأولى</v>
          </cell>
        </row>
        <row r="2776">
          <cell r="A2776">
            <v>526982</v>
          </cell>
          <cell r="B2776" t="str">
            <v>علياء حسين</v>
          </cell>
          <cell r="C2776" t="str">
            <v>سلطان</v>
          </cell>
          <cell r="D2776" t="str">
            <v>دلول</v>
          </cell>
          <cell r="E2776" t="str">
            <v>الاولى</v>
          </cell>
        </row>
        <row r="2777">
          <cell r="A2777">
            <v>526986</v>
          </cell>
          <cell r="B2777" t="str">
            <v>غياث البرغوث</v>
          </cell>
          <cell r="C2777" t="str">
            <v>مروان</v>
          </cell>
          <cell r="D2777" t="str">
            <v>هيام</v>
          </cell>
          <cell r="E2777" t="str">
            <v>الأولى</v>
          </cell>
        </row>
        <row r="2778">
          <cell r="A2778">
            <v>526988</v>
          </cell>
          <cell r="B2778" t="str">
            <v>فاتن الشلي</v>
          </cell>
          <cell r="C2778" t="str">
            <v>هيثم</v>
          </cell>
          <cell r="D2778" t="str">
            <v>رجاء</v>
          </cell>
          <cell r="E2778" t="str">
            <v>الاولى</v>
          </cell>
        </row>
        <row r="2779">
          <cell r="A2779">
            <v>526991</v>
          </cell>
          <cell r="B2779" t="str">
            <v>فاطمة هدول</v>
          </cell>
          <cell r="C2779" t="str">
            <v>عبدالمجير</v>
          </cell>
          <cell r="D2779" t="str">
            <v>هدى</v>
          </cell>
          <cell r="E2779" t="str">
            <v>الأولى</v>
          </cell>
        </row>
        <row r="2780">
          <cell r="A2780">
            <v>526992</v>
          </cell>
          <cell r="B2780" t="str">
            <v>فاطمه الدالاتي</v>
          </cell>
          <cell r="C2780" t="str">
            <v>محمدخير</v>
          </cell>
          <cell r="D2780" t="str">
            <v>وفيقه</v>
          </cell>
          <cell r="E2780" t="str">
            <v>الاولى</v>
          </cell>
        </row>
        <row r="2781">
          <cell r="A2781">
            <v>526993</v>
          </cell>
          <cell r="B2781" t="str">
            <v>فاطمه المعاني</v>
          </cell>
          <cell r="C2781" t="str">
            <v>محمود</v>
          </cell>
          <cell r="D2781" t="str">
            <v>منور</v>
          </cell>
          <cell r="E2781" t="str">
            <v>الأولى</v>
          </cell>
        </row>
        <row r="2782">
          <cell r="A2782">
            <v>526995</v>
          </cell>
          <cell r="B2782" t="str">
            <v>فاطمه سلامي</v>
          </cell>
          <cell r="C2782" t="str">
            <v>علي</v>
          </cell>
          <cell r="D2782" t="str">
            <v>جمانه</v>
          </cell>
          <cell r="E2782" t="str">
            <v>الاولى</v>
          </cell>
        </row>
        <row r="2783">
          <cell r="A2783">
            <v>526999</v>
          </cell>
          <cell r="B2783" t="str">
            <v>فلك الخضر</v>
          </cell>
          <cell r="C2783" t="str">
            <v>محمود</v>
          </cell>
          <cell r="D2783" t="str">
            <v>نجاح</v>
          </cell>
          <cell r="E2783" t="str">
            <v>الأولى</v>
          </cell>
        </row>
        <row r="2784">
          <cell r="A2784">
            <v>527001</v>
          </cell>
          <cell r="B2784" t="str">
            <v>فوزية الملط</v>
          </cell>
          <cell r="C2784" t="str">
            <v>موفق</v>
          </cell>
          <cell r="D2784" t="str">
            <v>امينة</v>
          </cell>
          <cell r="E2784" t="str">
            <v>الاولى</v>
          </cell>
        </row>
        <row r="2785">
          <cell r="A2785">
            <v>527009</v>
          </cell>
          <cell r="B2785" t="str">
            <v>لاريان اسماعيل</v>
          </cell>
          <cell r="C2785" t="str">
            <v>نبيل</v>
          </cell>
          <cell r="D2785" t="str">
            <v>ملكة</v>
          </cell>
          <cell r="E2785" t="str">
            <v>الأولى</v>
          </cell>
        </row>
        <row r="2786">
          <cell r="A2786">
            <v>527010</v>
          </cell>
          <cell r="B2786" t="str">
            <v>لانا الذياب</v>
          </cell>
          <cell r="C2786" t="str">
            <v>هاشم</v>
          </cell>
          <cell r="D2786" t="str">
            <v>شمسه</v>
          </cell>
          <cell r="E2786" t="str">
            <v>الاولى</v>
          </cell>
        </row>
        <row r="2787">
          <cell r="A2787">
            <v>527011</v>
          </cell>
          <cell r="B2787" t="str">
            <v>لبانه المرعي</v>
          </cell>
          <cell r="C2787" t="str">
            <v xml:space="preserve">سليمان </v>
          </cell>
          <cell r="D2787" t="str">
            <v>يسى</v>
          </cell>
          <cell r="E2787" t="str">
            <v>الأولى</v>
          </cell>
        </row>
        <row r="2788">
          <cell r="A2788">
            <v>527012</v>
          </cell>
          <cell r="B2788" t="str">
            <v>لبنه الشيخة</v>
          </cell>
          <cell r="C2788" t="str">
            <v>عبد العظيم</v>
          </cell>
          <cell r="D2788" t="str">
            <v>حليمة</v>
          </cell>
          <cell r="E2788" t="str">
            <v>الاولى</v>
          </cell>
        </row>
        <row r="2789">
          <cell r="A2789">
            <v>527013</v>
          </cell>
          <cell r="B2789" t="str">
            <v>لبنه سلامه</v>
          </cell>
          <cell r="C2789" t="str">
            <v>ياسين</v>
          </cell>
          <cell r="D2789" t="str">
            <v>جميله</v>
          </cell>
          <cell r="E2789" t="str">
            <v>الأولى</v>
          </cell>
        </row>
        <row r="2790">
          <cell r="A2790">
            <v>527014</v>
          </cell>
          <cell r="B2790" t="str">
            <v>لجين برغوث</v>
          </cell>
          <cell r="C2790" t="str">
            <v>خالد</v>
          </cell>
          <cell r="D2790" t="str">
            <v>مريم</v>
          </cell>
          <cell r="E2790" t="str">
            <v>الاولى</v>
          </cell>
        </row>
        <row r="2791">
          <cell r="A2791">
            <v>527015</v>
          </cell>
          <cell r="B2791" t="str">
            <v>لما الخطيب</v>
          </cell>
          <cell r="C2791" t="str">
            <v>بدر</v>
          </cell>
          <cell r="D2791" t="str">
            <v>وفاء</v>
          </cell>
          <cell r="E2791" t="str">
            <v>الأولى</v>
          </cell>
        </row>
        <row r="2792">
          <cell r="A2792">
            <v>527017</v>
          </cell>
          <cell r="B2792" t="str">
            <v>لما أسعد</v>
          </cell>
          <cell r="C2792" t="str">
            <v>على</v>
          </cell>
          <cell r="D2792" t="str">
            <v>ربيعه</v>
          </cell>
          <cell r="E2792" t="str">
            <v>الاولى</v>
          </cell>
        </row>
        <row r="2793">
          <cell r="A2793">
            <v>527021</v>
          </cell>
          <cell r="B2793" t="str">
            <v>ليلى عبيد</v>
          </cell>
          <cell r="C2793" t="str">
            <v>محي الدين</v>
          </cell>
          <cell r="D2793" t="str">
            <v>والدتهاامينه</v>
          </cell>
          <cell r="E2793" t="str">
            <v>الأولى</v>
          </cell>
        </row>
        <row r="2794">
          <cell r="A2794">
            <v>527022</v>
          </cell>
          <cell r="B2794" t="str">
            <v>ليليان سلامي</v>
          </cell>
          <cell r="C2794" t="str">
            <v>خضر</v>
          </cell>
          <cell r="D2794" t="str">
            <v>فتاة</v>
          </cell>
          <cell r="E2794" t="str">
            <v>الاولى</v>
          </cell>
        </row>
        <row r="2795">
          <cell r="A2795">
            <v>527023</v>
          </cell>
          <cell r="B2795" t="str">
            <v>ليليان عبد الله</v>
          </cell>
          <cell r="C2795" t="str">
            <v>عيسى</v>
          </cell>
          <cell r="D2795" t="str">
            <v>منال</v>
          </cell>
          <cell r="E2795" t="str">
            <v>الأولى</v>
          </cell>
        </row>
        <row r="2796">
          <cell r="A2796">
            <v>527024</v>
          </cell>
          <cell r="B2796" t="str">
            <v>لين الباشا</v>
          </cell>
          <cell r="C2796" t="str">
            <v>ابراهيم</v>
          </cell>
          <cell r="D2796" t="str">
            <v>اسماء</v>
          </cell>
          <cell r="E2796" t="str">
            <v>الاولى</v>
          </cell>
        </row>
        <row r="2797">
          <cell r="A2797">
            <v>527025</v>
          </cell>
          <cell r="B2797" t="str">
            <v>لين القصيباتي</v>
          </cell>
          <cell r="C2797" t="str">
            <v>احمد</v>
          </cell>
          <cell r="D2797" t="str">
            <v>اسماء</v>
          </cell>
          <cell r="E2797" t="str">
            <v>الأولى</v>
          </cell>
        </row>
        <row r="2798">
          <cell r="A2798">
            <v>527028</v>
          </cell>
          <cell r="B2798" t="str">
            <v>ماري أبو عيطة</v>
          </cell>
          <cell r="C2798" t="str">
            <v>ميشال</v>
          </cell>
          <cell r="D2798" t="str">
            <v>ليلى</v>
          </cell>
          <cell r="E2798" t="str">
            <v>الاولى</v>
          </cell>
        </row>
        <row r="2799">
          <cell r="A2799">
            <v>527029</v>
          </cell>
          <cell r="B2799" t="str">
            <v>ماري فروخ</v>
          </cell>
          <cell r="C2799" t="str">
            <v>ماهر</v>
          </cell>
          <cell r="D2799" t="str">
            <v>لبنى</v>
          </cell>
          <cell r="E2799" t="str">
            <v>الأولى</v>
          </cell>
        </row>
        <row r="2800">
          <cell r="A2800">
            <v>527032</v>
          </cell>
          <cell r="B2800" t="str">
            <v xml:space="preserve">محمد البراء المسلماني </v>
          </cell>
          <cell r="C2800" t="str">
            <v>ماهر</v>
          </cell>
          <cell r="D2800" t="str">
            <v>هبة الله</v>
          </cell>
          <cell r="E2800" t="str">
            <v>الاولى</v>
          </cell>
        </row>
        <row r="2801">
          <cell r="A2801">
            <v>527033</v>
          </cell>
          <cell r="B2801" t="str">
            <v>محمد باسم حوريه</v>
          </cell>
          <cell r="C2801" t="str">
            <v>محمد</v>
          </cell>
          <cell r="D2801" t="str">
            <v>هدلا</v>
          </cell>
          <cell r="E2801" t="str">
            <v>الأولى</v>
          </cell>
        </row>
        <row r="2802">
          <cell r="A2802">
            <v>527034</v>
          </cell>
          <cell r="B2802" t="str">
            <v>محمد عباس</v>
          </cell>
          <cell r="C2802" t="str">
            <v>محمود</v>
          </cell>
          <cell r="D2802" t="str">
            <v>سمر</v>
          </cell>
          <cell r="E2802" t="str">
            <v>الاولى</v>
          </cell>
        </row>
        <row r="2803">
          <cell r="A2803">
            <v>527035</v>
          </cell>
          <cell r="B2803" t="str">
            <v>محمود المسعود</v>
          </cell>
          <cell r="C2803" t="str">
            <v>محمد</v>
          </cell>
          <cell r="D2803" t="str">
            <v>عويش</v>
          </cell>
          <cell r="E2803" t="str">
            <v>الأولى</v>
          </cell>
        </row>
        <row r="2804">
          <cell r="A2804">
            <v>527036</v>
          </cell>
          <cell r="B2804" t="str">
            <v>مرام بويدر</v>
          </cell>
          <cell r="C2804" t="str">
            <v>رئيف</v>
          </cell>
          <cell r="D2804" t="str">
            <v>منيفة</v>
          </cell>
          <cell r="E2804" t="str">
            <v>الاولى</v>
          </cell>
        </row>
        <row r="2805">
          <cell r="A2805">
            <v>527037</v>
          </cell>
          <cell r="B2805" t="str">
            <v>مرح الحسين</v>
          </cell>
          <cell r="C2805" t="str">
            <v>رياض</v>
          </cell>
          <cell r="D2805" t="str">
            <v>مجدلين</v>
          </cell>
          <cell r="E2805" t="str">
            <v>الأولى</v>
          </cell>
        </row>
        <row r="2806">
          <cell r="A2806">
            <v>527042</v>
          </cell>
          <cell r="B2806" t="str">
            <v>مروه زيدان</v>
          </cell>
          <cell r="C2806" t="str">
            <v>مروان</v>
          </cell>
          <cell r="D2806" t="str">
            <v>مسعوده</v>
          </cell>
          <cell r="E2806" t="str">
            <v>الاولى</v>
          </cell>
        </row>
        <row r="2807">
          <cell r="A2807">
            <v>527043</v>
          </cell>
          <cell r="B2807" t="str">
            <v>مروه مسعود</v>
          </cell>
          <cell r="C2807" t="str">
            <v>حسين</v>
          </cell>
          <cell r="D2807" t="str">
            <v>امنه</v>
          </cell>
          <cell r="E2807" t="str">
            <v>الأولى</v>
          </cell>
        </row>
        <row r="2808">
          <cell r="A2808">
            <v>527044</v>
          </cell>
          <cell r="B2808" t="str">
            <v>مروه الحسين</v>
          </cell>
          <cell r="C2808" t="str">
            <v>طارق</v>
          </cell>
          <cell r="D2808" t="str">
            <v>ثناء</v>
          </cell>
          <cell r="E2808" t="str">
            <v>الاولى</v>
          </cell>
        </row>
        <row r="2809">
          <cell r="A2809">
            <v>527049</v>
          </cell>
          <cell r="B2809" t="str">
            <v>مريم السليمان</v>
          </cell>
          <cell r="C2809" t="str">
            <v>حمود</v>
          </cell>
          <cell r="D2809" t="str">
            <v>راجحه</v>
          </cell>
          <cell r="E2809" t="str">
            <v>الأولى</v>
          </cell>
        </row>
        <row r="2810">
          <cell r="A2810">
            <v>527050</v>
          </cell>
          <cell r="B2810" t="str">
            <v>مريم حوريه</v>
          </cell>
          <cell r="C2810" t="str">
            <v>سمير</v>
          </cell>
          <cell r="D2810" t="str">
            <v>سندس</v>
          </cell>
          <cell r="E2810" t="str">
            <v>الاولى</v>
          </cell>
        </row>
        <row r="2811">
          <cell r="A2811">
            <v>527052</v>
          </cell>
          <cell r="B2811" t="str">
            <v>مشيره الصحناوي</v>
          </cell>
          <cell r="C2811" t="str">
            <v>أجود</v>
          </cell>
          <cell r="D2811" t="str">
            <v>ليندا</v>
          </cell>
          <cell r="E2811" t="str">
            <v>الأولى</v>
          </cell>
        </row>
        <row r="2812">
          <cell r="A2812">
            <v>527056</v>
          </cell>
          <cell r="B2812" t="str">
            <v>منال حلاق</v>
          </cell>
          <cell r="C2812" t="str">
            <v>عمر</v>
          </cell>
          <cell r="D2812" t="str">
            <v>غازية</v>
          </cell>
          <cell r="E2812" t="str">
            <v>الاولى</v>
          </cell>
        </row>
        <row r="2813">
          <cell r="A2813">
            <v>527064</v>
          </cell>
          <cell r="B2813" t="str">
            <v>مها الفريج</v>
          </cell>
          <cell r="C2813" t="str">
            <v>متعب</v>
          </cell>
          <cell r="D2813" t="str">
            <v>جليله</v>
          </cell>
          <cell r="E2813" t="str">
            <v>الأولى</v>
          </cell>
        </row>
        <row r="2814">
          <cell r="A2814">
            <v>527066</v>
          </cell>
          <cell r="B2814" t="str">
            <v>مها ديوب</v>
          </cell>
          <cell r="C2814" t="str">
            <v>حبيب</v>
          </cell>
          <cell r="D2814" t="str">
            <v>بديعه</v>
          </cell>
          <cell r="E2814" t="str">
            <v>الاولى</v>
          </cell>
        </row>
        <row r="2815">
          <cell r="A2815">
            <v>527068</v>
          </cell>
          <cell r="B2815" t="str">
            <v>مها محسن</v>
          </cell>
          <cell r="C2815" t="str">
            <v>عبدالهادي</v>
          </cell>
          <cell r="D2815" t="str">
            <v>صفاء</v>
          </cell>
          <cell r="E2815" t="str">
            <v>الأولى</v>
          </cell>
        </row>
        <row r="2816">
          <cell r="A2816">
            <v>527069</v>
          </cell>
          <cell r="B2816" t="str">
            <v>مي صبح</v>
          </cell>
          <cell r="C2816" t="str">
            <v>احمد</v>
          </cell>
          <cell r="D2816" t="str">
            <v>غاده</v>
          </cell>
          <cell r="E2816" t="str">
            <v>الاولى</v>
          </cell>
        </row>
        <row r="2817">
          <cell r="A2817">
            <v>527072</v>
          </cell>
          <cell r="B2817" t="str">
            <v>ميساء القدور</v>
          </cell>
          <cell r="C2817" t="str">
            <v>مصطفى</v>
          </cell>
          <cell r="D2817" t="str">
            <v>منى</v>
          </cell>
          <cell r="E2817" t="str">
            <v>الأولى</v>
          </cell>
        </row>
        <row r="2818">
          <cell r="A2818">
            <v>527074</v>
          </cell>
          <cell r="B2818" t="str">
            <v>ميساء جمعه</v>
          </cell>
          <cell r="C2818" t="str">
            <v>نصرالعرب</v>
          </cell>
          <cell r="D2818" t="str">
            <v>حنيفه</v>
          </cell>
          <cell r="E2818" t="str">
            <v>الاولى</v>
          </cell>
        </row>
        <row r="2819">
          <cell r="A2819">
            <v>527077</v>
          </cell>
          <cell r="B2819" t="str">
            <v>ميساء عليان</v>
          </cell>
          <cell r="C2819" t="str">
            <v>عمر</v>
          </cell>
          <cell r="D2819" t="str">
            <v>شهيره أبو ناهي</v>
          </cell>
          <cell r="E2819" t="str">
            <v>الأولى</v>
          </cell>
        </row>
        <row r="2820">
          <cell r="A2820">
            <v>527079</v>
          </cell>
          <cell r="B2820" t="str">
            <v>ميلاد ياسين</v>
          </cell>
          <cell r="C2820" t="str">
            <v>عيسى</v>
          </cell>
          <cell r="D2820" t="str">
            <v>سلطانة</v>
          </cell>
          <cell r="E2820" t="str">
            <v>الاولى</v>
          </cell>
        </row>
        <row r="2821">
          <cell r="A2821">
            <v>527081</v>
          </cell>
          <cell r="B2821" t="str">
            <v>نادين شاهين</v>
          </cell>
          <cell r="C2821" t="str">
            <v>محمد</v>
          </cell>
          <cell r="D2821" t="str">
            <v>ليلى</v>
          </cell>
          <cell r="E2821" t="str">
            <v>الأولى</v>
          </cell>
        </row>
        <row r="2822">
          <cell r="A2822">
            <v>527086</v>
          </cell>
          <cell r="B2822" t="str">
            <v>ندى ملحم</v>
          </cell>
          <cell r="C2822" t="str">
            <v>احمد</v>
          </cell>
          <cell r="D2822" t="str">
            <v>فتاه</v>
          </cell>
          <cell r="E2822" t="str">
            <v>الاولى</v>
          </cell>
        </row>
        <row r="2823">
          <cell r="A2823">
            <v>527087</v>
          </cell>
          <cell r="B2823" t="str">
            <v>نرمين بلول</v>
          </cell>
          <cell r="C2823" t="str">
            <v>عدنان</v>
          </cell>
          <cell r="D2823" t="str">
            <v>جميله</v>
          </cell>
          <cell r="E2823" t="str">
            <v>الأولى</v>
          </cell>
        </row>
        <row r="2824">
          <cell r="A2824">
            <v>527095</v>
          </cell>
          <cell r="B2824" t="str">
            <v>نور الديري</v>
          </cell>
          <cell r="C2824" t="str">
            <v>خالد</v>
          </cell>
          <cell r="D2824" t="str">
            <v>هند</v>
          </cell>
          <cell r="E2824" t="str">
            <v>الاولى</v>
          </cell>
        </row>
        <row r="2825">
          <cell r="A2825">
            <v>527096</v>
          </cell>
          <cell r="B2825" t="str">
            <v>نور الذياب</v>
          </cell>
          <cell r="C2825" t="str">
            <v>عيسى</v>
          </cell>
          <cell r="D2825" t="str">
            <v>خميسه</v>
          </cell>
          <cell r="E2825" t="str">
            <v>الأولى</v>
          </cell>
        </row>
        <row r="2826">
          <cell r="A2826">
            <v>527100</v>
          </cell>
          <cell r="B2826" t="str">
            <v>نور رمضان</v>
          </cell>
          <cell r="C2826" t="str">
            <v>محمد</v>
          </cell>
          <cell r="D2826" t="str">
            <v>سهام</v>
          </cell>
          <cell r="E2826" t="str">
            <v>الاولى</v>
          </cell>
        </row>
        <row r="2827">
          <cell r="A2827">
            <v>527101</v>
          </cell>
          <cell r="B2827" t="str">
            <v>نور سليمان</v>
          </cell>
          <cell r="C2827" t="str">
            <v>مروان</v>
          </cell>
          <cell r="D2827" t="str">
            <v>منى سليمان</v>
          </cell>
          <cell r="E2827" t="str">
            <v>الأولى</v>
          </cell>
        </row>
        <row r="2828">
          <cell r="A2828">
            <v>527107</v>
          </cell>
          <cell r="B2828" t="str">
            <v>نيروز ابوموسى</v>
          </cell>
          <cell r="C2828" t="str">
            <v>شحادة</v>
          </cell>
          <cell r="D2828" t="str">
            <v>صباح</v>
          </cell>
          <cell r="E2828" t="str">
            <v>الاولى</v>
          </cell>
        </row>
        <row r="2829">
          <cell r="A2829">
            <v>527108</v>
          </cell>
          <cell r="B2829" t="str">
            <v>هبة جنيد</v>
          </cell>
          <cell r="C2829" t="str">
            <v>محمدعلي</v>
          </cell>
          <cell r="D2829" t="str">
            <v>إنعام</v>
          </cell>
          <cell r="E2829" t="str">
            <v>الأولى</v>
          </cell>
        </row>
        <row r="2830">
          <cell r="A2830">
            <v>527109</v>
          </cell>
          <cell r="B2830" t="str">
            <v>هبه الصبره</v>
          </cell>
          <cell r="C2830" t="str">
            <v>عماد</v>
          </cell>
          <cell r="D2830" t="str">
            <v>مريم</v>
          </cell>
          <cell r="E2830" t="str">
            <v>الاولى</v>
          </cell>
        </row>
        <row r="2831">
          <cell r="A2831">
            <v>527110</v>
          </cell>
          <cell r="B2831" t="str">
            <v>هبه المنسي</v>
          </cell>
          <cell r="C2831" t="str">
            <v>احمد سعيد</v>
          </cell>
          <cell r="D2831" t="str">
            <v>شهيره</v>
          </cell>
          <cell r="E2831" t="str">
            <v>الأولى</v>
          </cell>
        </row>
        <row r="2832">
          <cell r="A2832">
            <v>527112</v>
          </cell>
          <cell r="B2832" t="str">
            <v>هبه عباس</v>
          </cell>
          <cell r="C2832" t="str">
            <v>حسام</v>
          </cell>
          <cell r="D2832" t="str">
            <v>اميره</v>
          </cell>
          <cell r="E2832" t="str">
            <v>الاولى</v>
          </cell>
        </row>
        <row r="2833">
          <cell r="A2833">
            <v>527113</v>
          </cell>
          <cell r="B2833" t="str">
            <v>هديل شرف</v>
          </cell>
          <cell r="C2833" t="str">
            <v>عصام</v>
          </cell>
          <cell r="D2833" t="str">
            <v>هيام</v>
          </cell>
          <cell r="E2833" t="str">
            <v>الأولى</v>
          </cell>
        </row>
        <row r="2834">
          <cell r="A2834">
            <v>527115</v>
          </cell>
          <cell r="B2834" t="str">
            <v>هناء عباس</v>
          </cell>
          <cell r="C2834" t="str">
            <v>محمد</v>
          </cell>
          <cell r="D2834" t="str">
            <v>اسعاف</v>
          </cell>
          <cell r="E2834" t="str">
            <v>الاولى</v>
          </cell>
        </row>
        <row r="2835">
          <cell r="A2835">
            <v>527117</v>
          </cell>
          <cell r="B2835" t="str">
            <v>هيا برازي</v>
          </cell>
          <cell r="C2835" t="str">
            <v>سمير</v>
          </cell>
          <cell r="D2835" t="str">
            <v>متحده بوزقلي</v>
          </cell>
          <cell r="E2835" t="str">
            <v>الأولى</v>
          </cell>
        </row>
        <row r="2836">
          <cell r="A2836">
            <v>527121</v>
          </cell>
          <cell r="B2836" t="str">
            <v>وفاء السلامه</v>
          </cell>
          <cell r="C2836" t="str">
            <v>علي</v>
          </cell>
          <cell r="D2836" t="str">
            <v>رحمه</v>
          </cell>
          <cell r="E2836" t="str">
            <v>الاولى</v>
          </cell>
        </row>
        <row r="2837">
          <cell r="A2837">
            <v>527124</v>
          </cell>
          <cell r="B2837" t="str">
            <v>ولاء حوا</v>
          </cell>
          <cell r="C2837" t="str">
            <v>عمر</v>
          </cell>
          <cell r="D2837" t="str">
            <v>عبله</v>
          </cell>
          <cell r="E2837" t="str">
            <v>الأولى</v>
          </cell>
        </row>
        <row r="2838">
          <cell r="A2838">
            <v>527127</v>
          </cell>
          <cell r="B2838" t="str">
            <v>ياسمين ابوالجدايل</v>
          </cell>
          <cell r="C2838" t="str">
            <v>عبدالسلام</v>
          </cell>
          <cell r="D2838" t="str">
            <v>سعاد</v>
          </cell>
          <cell r="E2838" t="str">
            <v>الاولى</v>
          </cell>
        </row>
        <row r="2839">
          <cell r="A2839">
            <v>527129</v>
          </cell>
          <cell r="B2839" t="str">
            <v>ياسمين ضاهر</v>
          </cell>
          <cell r="C2839" t="str">
            <v>عبدو</v>
          </cell>
          <cell r="D2839" t="str">
            <v>فاطمه</v>
          </cell>
          <cell r="E2839" t="str">
            <v>الأولى</v>
          </cell>
        </row>
        <row r="2840">
          <cell r="A2840">
            <v>527132</v>
          </cell>
          <cell r="B2840" t="str">
            <v>يانا سليمان</v>
          </cell>
          <cell r="C2840" t="str">
            <v>ابراهيم</v>
          </cell>
          <cell r="D2840" t="str">
            <v>ميليا</v>
          </cell>
          <cell r="E2840" t="str">
            <v>الاولى</v>
          </cell>
        </row>
        <row r="2841">
          <cell r="A2841">
            <v>527135</v>
          </cell>
          <cell r="B2841" t="str">
            <v>ديما النويصر</v>
          </cell>
          <cell r="C2841" t="str">
            <v>غسان</v>
          </cell>
          <cell r="D2841" t="str">
            <v>لوريس</v>
          </cell>
          <cell r="E2841" t="str">
            <v>الأولى</v>
          </cell>
        </row>
        <row r="2842">
          <cell r="A2842">
            <v>527137</v>
          </cell>
          <cell r="B2842" t="str">
            <v>سهاد عبدالسلام</v>
          </cell>
          <cell r="C2842" t="str">
            <v>انور</v>
          </cell>
          <cell r="D2842" t="str">
            <v>نهى</v>
          </cell>
          <cell r="E2842" t="str">
            <v>الاولى</v>
          </cell>
        </row>
        <row r="2843">
          <cell r="A2843">
            <v>527139</v>
          </cell>
          <cell r="B2843" t="str">
            <v>ولاء شدود</v>
          </cell>
          <cell r="C2843" t="str">
            <v>عبدو</v>
          </cell>
          <cell r="D2843" t="str">
            <v>ابتهال</v>
          </cell>
          <cell r="E2843" t="str">
            <v>الأولى</v>
          </cell>
        </row>
        <row r="2844">
          <cell r="A2844">
            <v>527141</v>
          </cell>
          <cell r="B2844" t="str">
            <v>آيات الحمودي</v>
          </cell>
          <cell r="C2844" t="str">
            <v>محمد علي</v>
          </cell>
          <cell r="D2844" t="str">
            <v>عزيزه</v>
          </cell>
          <cell r="E2844" t="str">
            <v>الاولى</v>
          </cell>
        </row>
        <row r="2845">
          <cell r="A2845">
            <v>527142</v>
          </cell>
          <cell r="B2845" t="str">
            <v>أنسام الجبرأبوفخر</v>
          </cell>
          <cell r="C2845" t="str">
            <v>سليم</v>
          </cell>
          <cell r="D2845" t="str">
            <v>آمنه</v>
          </cell>
          <cell r="E2845" t="str">
            <v>الأولى</v>
          </cell>
        </row>
        <row r="2846">
          <cell r="A2846">
            <v>527143</v>
          </cell>
          <cell r="B2846" t="str">
            <v>بشرى ابو صالح</v>
          </cell>
          <cell r="C2846" t="str">
            <v>محمد</v>
          </cell>
          <cell r="D2846" t="str">
            <v>رويده</v>
          </cell>
          <cell r="E2846" t="str">
            <v>الاولى</v>
          </cell>
        </row>
        <row r="2847">
          <cell r="A2847">
            <v>527145</v>
          </cell>
          <cell r="B2847" t="str">
            <v>بهيسة الشحادات</v>
          </cell>
          <cell r="C2847" t="str">
            <v>حامد</v>
          </cell>
          <cell r="D2847" t="str">
            <v>بدريه</v>
          </cell>
          <cell r="E2847" t="str">
            <v>الأولى</v>
          </cell>
        </row>
        <row r="2848">
          <cell r="A2848">
            <v>527146</v>
          </cell>
          <cell r="B2848" t="str">
            <v>خلود قنبس</v>
          </cell>
          <cell r="C2848" t="str">
            <v>ابراهيم</v>
          </cell>
          <cell r="D2848" t="str">
            <v>خديجه</v>
          </cell>
          <cell r="E2848" t="str">
            <v>الاولى</v>
          </cell>
        </row>
        <row r="2849">
          <cell r="A2849">
            <v>527147</v>
          </cell>
          <cell r="B2849" t="str">
            <v>خوله موسى</v>
          </cell>
          <cell r="C2849" t="str">
            <v>موسى</v>
          </cell>
          <cell r="D2849" t="str">
            <v>سليمه</v>
          </cell>
          <cell r="E2849" t="str">
            <v>الأولى</v>
          </cell>
        </row>
        <row r="2850">
          <cell r="A2850">
            <v>527148</v>
          </cell>
          <cell r="B2850" t="str">
            <v>دارين عمر</v>
          </cell>
          <cell r="C2850" t="str">
            <v>احمد</v>
          </cell>
          <cell r="D2850" t="str">
            <v>احسان</v>
          </cell>
          <cell r="E2850" t="str">
            <v>الاولى</v>
          </cell>
        </row>
        <row r="2851">
          <cell r="A2851">
            <v>527149</v>
          </cell>
          <cell r="B2851" t="str">
            <v>داليا عبود</v>
          </cell>
          <cell r="C2851" t="str">
            <v>غسان</v>
          </cell>
          <cell r="D2851" t="str">
            <v>ايفون</v>
          </cell>
          <cell r="E2851" t="str">
            <v>الأولى</v>
          </cell>
        </row>
        <row r="2852">
          <cell r="A2852">
            <v>527151</v>
          </cell>
          <cell r="B2852" t="str">
            <v>رشا رجب سليمان حجاج</v>
          </cell>
          <cell r="C2852" t="str">
            <v>حماد</v>
          </cell>
          <cell r="D2852" t="str">
            <v>الهام</v>
          </cell>
          <cell r="E2852" t="str">
            <v>الاولى</v>
          </cell>
        </row>
        <row r="2853">
          <cell r="A2853">
            <v>527152</v>
          </cell>
          <cell r="B2853" t="str">
            <v>رقية العثمان</v>
          </cell>
          <cell r="C2853" t="str">
            <v xml:space="preserve">فيصل </v>
          </cell>
          <cell r="D2853" t="str">
            <v>نجاة</v>
          </cell>
          <cell r="E2853" t="str">
            <v>الأولى</v>
          </cell>
        </row>
        <row r="2854">
          <cell r="A2854">
            <v>527154</v>
          </cell>
          <cell r="B2854" t="str">
            <v>رود القده</v>
          </cell>
          <cell r="C2854" t="str">
            <v>سعدي</v>
          </cell>
          <cell r="D2854" t="str">
            <v>ثناء</v>
          </cell>
          <cell r="E2854" t="str">
            <v>الاولى</v>
          </cell>
        </row>
        <row r="2855">
          <cell r="A2855">
            <v>527155</v>
          </cell>
          <cell r="B2855" t="str">
            <v>ريم منصور</v>
          </cell>
          <cell r="C2855" t="str">
            <v>ياسر</v>
          </cell>
          <cell r="D2855" t="str">
            <v>يسره</v>
          </cell>
          <cell r="E2855" t="str">
            <v>الأولى</v>
          </cell>
        </row>
        <row r="2856">
          <cell r="A2856">
            <v>527156</v>
          </cell>
          <cell r="B2856" t="str">
            <v>ريمه فضلون</v>
          </cell>
          <cell r="C2856" t="str">
            <v>وليد</v>
          </cell>
          <cell r="D2856" t="str">
            <v>زينب</v>
          </cell>
          <cell r="E2856" t="str">
            <v>الاولى</v>
          </cell>
        </row>
        <row r="2857">
          <cell r="A2857">
            <v>527158</v>
          </cell>
          <cell r="B2857" t="str">
            <v>سناء معروف</v>
          </cell>
          <cell r="C2857" t="str">
            <v>ياييل</v>
          </cell>
          <cell r="D2857" t="str">
            <v>لورا</v>
          </cell>
          <cell r="E2857" t="str">
            <v>الأولى</v>
          </cell>
        </row>
        <row r="2858">
          <cell r="A2858">
            <v>527160</v>
          </cell>
          <cell r="B2858" t="str">
            <v>سندس الشاقي</v>
          </cell>
          <cell r="C2858" t="str">
            <v>عبدو</v>
          </cell>
          <cell r="D2858" t="str">
            <v>عصمت</v>
          </cell>
          <cell r="E2858" t="str">
            <v>الاولى</v>
          </cell>
        </row>
        <row r="2859">
          <cell r="A2859">
            <v>527161</v>
          </cell>
          <cell r="B2859" t="str">
            <v>صفاء الصوص</v>
          </cell>
          <cell r="C2859" t="str">
            <v>فياض</v>
          </cell>
          <cell r="D2859" t="str">
            <v>ابتسام</v>
          </cell>
          <cell r="E2859" t="str">
            <v>الأولى</v>
          </cell>
        </row>
        <row r="2860">
          <cell r="A2860">
            <v>527163</v>
          </cell>
          <cell r="B2860" t="str">
            <v>عتاب دويدر</v>
          </cell>
          <cell r="C2860" t="str">
            <v>زهير</v>
          </cell>
          <cell r="D2860" t="str">
            <v>هناء</v>
          </cell>
          <cell r="E2860" t="str">
            <v>الاولى</v>
          </cell>
        </row>
        <row r="2861">
          <cell r="A2861">
            <v>527164</v>
          </cell>
          <cell r="B2861" t="str">
            <v>غيث حميشه</v>
          </cell>
          <cell r="C2861" t="str">
            <v>فائق</v>
          </cell>
          <cell r="D2861" t="str">
            <v>لينا</v>
          </cell>
          <cell r="E2861" t="str">
            <v>الأولى</v>
          </cell>
        </row>
        <row r="2862">
          <cell r="A2862">
            <v>527165</v>
          </cell>
          <cell r="B2862" t="str">
            <v>فاطمة الحوراني</v>
          </cell>
          <cell r="C2862" t="str">
            <v>محمد</v>
          </cell>
          <cell r="D2862" t="str">
            <v>باسمة</v>
          </cell>
          <cell r="E2862" t="str">
            <v>الاولى</v>
          </cell>
        </row>
        <row r="2863">
          <cell r="A2863">
            <v>527166</v>
          </cell>
          <cell r="B2863" t="str">
            <v>فاطمة النصيرات</v>
          </cell>
          <cell r="C2863" t="str">
            <v>علي</v>
          </cell>
          <cell r="D2863" t="str">
            <v>نعمه</v>
          </cell>
          <cell r="E2863" t="str">
            <v>الأولى</v>
          </cell>
        </row>
        <row r="2864">
          <cell r="A2864">
            <v>527170</v>
          </cell>
          <cell r="B2864" t="str">
            <v>مرح الحسين</v>
          </cell>
          <cell r="C2864" t="str">
            <v>رياض</v>
          </cell>
          <cell r="D2864" t="str">
            <v>مجدلين</v>
          </cell>
          <cell r="E2864" t="str">
            <v>الاولى</v>
          </cell>
        </row>
        <row r="2865">
          <cell r="A2865">
            <v>527172</v>
          </cell>
          <cell r="B2865" t="str">
            <v>منى زعيتر</v>
          </cell>
          <cell r="C2865" t="str">
            <v>عبد الإله</v>
          </cell>
          <cell r="D2865" t="str">
            <v>سمر</v>
          </cell>
          <cell r="E2865" t="str">
            <v>الأولى</v>
          </cell>
        </row>
        <row r="2866">
          <cell r="A2866">
            <v>527175</v>
          </cell>
          <cell r="B2866" t="str">
            <v>ميساء الكيلاني</v>
          </cell>
          <cell r="C2866" t="str">
            <v>عبدو</v>
          </cell>
          <cell r="D2866" t="str">
            <v>عفاف</v>
          </cell>
          <cell r="E2866" t="str">
            <v>الاولى</v>
          </cell>
        </row>
        <row r="2867">
          <cell r="A2867">
            <v>527179</v>
          </cell>
          <cell r="B2867" t="str">
            <v>نورا محيسن</v>
          </cell>
          <cell r="C2867" t="str">
            <v>نورالدين</v>
          </cell>
          <cell r="D2867" t="str">
            <v>صبحه</v>
          </cell>
          <cell r="E2867" t="str">
            <v>الأولى</v>
          </cell>
        </row>
        <row r="2868">
          <cell r="A2868">
            <v>527180</v>
          </cell>
          <cell r="B2868" t="str">
            <v>هبه الشعار</v>
          </cell>
          <cell r="C2868" t="str">
            <v>جميل</v>
          </cell>
          <cell r="D2868" t="str">
            <v>زهر</v>
          </cell>
          <cell r="E2868" t="str">
            <v>الاولى</v>
          </cell>
        </row>
        <row r="2869">
          <cell r="A2869">
            <v>527181</v>
          </cell>
          <cell r="B2869" t="str">
            <v>هيا ايبو</v>
          </cell>
          <cell r="C2869" t="str">
            <v>محمدمعتز</v>
          </cell>
          <cell r="D2869" t="str">
            <v>هيام</v>
          </cell>
          <cell r="E2869" t="str">
            <v>الأولى</v>
          </cell>
        </row>
        <row r="2870">
          <cell r="A2870">
            <v>527182</v>
          </cell>
          <cell r="B2870" t="str">
            <v>وئام خشفه</v>
          </cell>
          <cell r="C2870" t="str">
            <v>عبد المجيد</v>
          </cell>
          <cell r="D2870" t="str">
            <v>روضه</v>
          </cell>
          <cell r="E2870" t="str">
            <v>الاولى</v>
          </cell>
        </row>
        <row r="2871">
          <cell r="A2871">
            <v>527183</v>
          </cell>
          <cell r="B2871" t="str">
            <v>ولاء الحريري</v>
          </cell>
          <cell r="C2871" t="str">
            <v>خالد</v>
          </cell>
          <cell r="D2871" t="str">
            <v>ازدهار</v>
          </cell>
          <cell r="E2871" t="str">
            <v>الأولى</v>
          </cell>
        </row>
        <row r="2872">
          <cell r="A2872">
            <v>527185</v>
          </cell>
          <cell r="B2872" t="str">
            <v>ياسمين عيسى</v>
          </cell>
          <cell r="C2872" t="str">
            <v>محمد</v>
          </cell>
          <cell r="D2872" t="str">
            <v>حلوة</v>
          </cell>
          <cell r="E2872" t="str">
            <v>الاولى</v>
          </cell>
        </row>
        <row r="2873">
          <cell r="A2873">
            <v>527246</v>
          </cell>
          <cell r="B2873" t="str">
            <v>اسراء ابو زيد</v>
          </cell>
          <cell r="C2873" t="str">
            <v>محمد</v>
          </cell>
          <cell r="D2873" t="str">
            <v>ساميه</v>
          </cell>
          <cell r="E2873" t="str">
            <v>الأولى</v>
          </cell>
        </row>
        <row r="2874">
          <cell r="A2874">
            <v>527248</v>
          </cell>
          <cell r="B2874" t="str">
            <v>اسراء مصري</v>
          </cell>
          <cell r="C2874" t="str">
            <v>رضوان</v>
          </cell>
          <cell r="D2874" t="str">
            <v>نجاح</v>
          </cell>
          <cell r="E2874" t="str">
            <v>الاولى</v>
          </cell>
        </row>
        <row r="2875">
          <cell r="A2875">
            <v>527249</v>
          </cell>
          <cell r="B2875" t="str">
            <v>اسرار الهوشي</v>
          </cell>
          <cell r="C2875" t="str">
            <v>فاتح</v>
          </cell>
          <cell r="D2875" t="str">
            <v>جهينا</v>
          </cell>
          <cell r="E2875" t="str">
            <v>الأولى</v>
          </cell>
        </row>
        <row r="2876">
          <cell r="A2876">
            <v>527250</v>
          </cell>
          <cell r="B2876" t="str">
            <v>اسيل رمضان</v>
          </cell>
          <cell r="C2876" t="str">
            <v>رمضان</v>
          </cell>
          <cell r="D2876" t="str">
            <v>كوثر</v>
          </cell>
          <cell r="E2876" t="str">
            <v>الاولى</v>
          </cell>
        </row>
        <row r="2877">
          <cell r="A2877">
            <v>527252</v>
          </cell>
          <cell r="B2877" t="str">
            <v>الهام التركماني</v>
          </cell>
          <cell r="C2877" t="str">
            <v>فهد</v>
          </cell>
          <cell r="D2877" t="str">
            <v>عائده</v>
          </cell>
          <cell r="E2877" t="str">
            <v>الأولى</v>
          </cell>
        </row>
        <row r="2878">
          <cell r="A2878">
            <v>527255</v>
          </cell>
          <cell r="B2878" t="str">
            <v>اميره المجول الابراهيم</v>
          </cell>
          <cell r="C2878" t="str">
            <v>ابراهيم</v>
          </cell>
          <cell r="D2878" t="str">
            <v>جميله</v>
          </cell>
          <cell r="E2878" t="str">
            <v>الاولى</v>
          </cell>
        </row>
        <row r="2879">
          <cell r="A2879">
            <v>527257</v>
          </cell>
          <cell r="B2879" t="str">
            <v>انعام القداح</v>
          </cell>
          <cell r="C2879" t="str">
            <v>جميل</v>
          </cell>
          <cell r="D2879" t="str">
            <v>فوزيه</v>
          </cell>
          <cell r="E2879" t="str">
            <v>الأولى</v>
          </cell>
        </row>
        <row r="2880">
          <cell r="A2880">
            <v>527259</v>
          </cell>
          <cell r="B2880" t="str">
            <v>ايمان الغزالي</v>
          </cell>
          <cell r="C2880" t="str">
            <v>هيثم</v>
          </cell>
          <cell r="D2880" t="str">
            <v>احسان</v>
          </cell>
          <cell r="E2880" t="str">
            <v>الاولى</v>
          </cell>
        </row>
        <row r="2881">
          <cell r="A2881">
            <v>527263</v>
          </cell>
          <cell r="B2881" t="str">
            <v>ايمان عثمان</v>
          </cell>
          <cell r="C2881" t="str">
            <v>ابراهيم</v>
          </cell>
          <cell r="D2881" t="str">
            <v>وفاء</v>
          </cell>
          <cell r="E2881" t="str">
            <v>الأولى</v>
          </cell>
        </row>
        <row r="2882">
          <cell r="A2882">
            <v>527264</v>
          </cell>
          <cell r="B2882" t="str">
            <v>ايمان محمود</v>
          </cell>
          <cell r="C2882" t="str">
            <v>رشيد</v>
          </cell>
          <cell r="D2882" t="str">
            <v>شمسه</v>
          </cell>
          <cell r="E2882" t="str">
            <v>الاولى</v>
          </cell>
        </row>
        <row r="2883">
          <cell r="A2883">
            <v>527265</v>
          </cell>
          <cell r="B2883" t="str">
            <v>ايه الجاسم</v>
          </cell>
          <cell r="C2883" t="str">
            <v>عدنان</v>
          </cell>
          <cell r="D2883" t="str">
            <v xml:space="preserve">سميره </v>
          </cell>
          <cell r="E2883" t="str">
            <v>الأولى</v>
          </cell>
        </row>
        <row r="2884">
          <cell r="A2884">
            <v>527266</v>
          </cell>
          <cell r="B2884" t="str">
            <v>أحمد بالو</v>
          </cell>
          <cell r="C2884" t="str">
            <v>محمدزهير</v>
          </cell>
          <cell r="D2884" t="str">
            <v>سحر</v>
          </cell>
          <cell r="E2884" t="str">
            <v>الاولى</v>
          </cell>
        </row>
        <row r="2885">
          <cell r="A2885">
            <v>527267</v>
          </cell>
          <cell r="B2885" t="str">
            <v>أسماء مرعي</v>
          </cell>
          <cell r="C2885" t="str">
            <v>محمد</v>
          </cell>
          <cell r="D2885" t="str">
            <v>فطيم</v>
          </cell>
          <cell r="E2885" t="str">
            <v>الأولى</v>
          </cell>
        </row>
        <row r="2886">
          <cell r="A2886">
            <v>527268</v>
          </cell>
          <cell r="B2886" t="str">
            <v>أمان إبراهيم</v>
          </cell>
          <cell r="C2886" t="str">
            <v>موسى</v>
          </cell>
          <cell r="D2886" t="str">
            <v>زينب</v>
          </cell>
          <cell r="E2886" t="str">
            <v>الاولى</v>
          </cell>
        </row>
        <row r="2887">
          <cell r="A2887">
            <v>527269</v>
          </cell>
          <cell r="B2887" t="str">
            <v>أماني الكمشه</v>
          </cell>
          <cell r="C2887" t="str">
            <v>محمود</v>
          </cell>
          <cell r="D2887" t="str">
            <v>سميحه</v>
          </cell>
          <cell r="E2887" t="str">
            <v>الأولى</v>
          </cell>
        </row>
        <row r="2888">
          <cell r="A2888">
            <v>527272</v>
          </cell>
          <cell r="B2888" t="str">
            <v>أميره بركات</v>
          </cell>
          <cell r="C2888" t="str">
            <v>بركات</v>
          </cell>
          <cell r="D2888" t="str">
            <v>اكتمال</v>
          </cell>
          <cell r="E2888" t="str">
            <v>الاولى</v>
          </cell>
        </row>
        <row r="2889">
          <cell r="A2889">
            <v>527276</v>
          </cell>
          <cell r="B2889" t="str">
            <v>آلاء أبوداود</v>
          </cell>
          <cell r="C2889" t="str">
            <v>محمدهيثم</v>
          </cell>
          <cell r="D2889" t="str">
            <v>غناء</v>
          </cell>
          <cell r="E2889" t="str">
            <v>الأولى</v>
          </cell>
        </row>
        <row r="2890">
          <cell r="A2890">
            <v>527278</v>
          </cell>
          <cell r="B2890" t="str">
            <v>آلاء كوشه</v>
          </cell>
          <cell r="C2890" t="str">
            <v>موفق</v>
          </cell>
          <cell r="D2890" t="str">
            <v>جمانه</v>
          </cell>
          <cell r="E2890" t="str">
            <v>الاولى</v>
          </cell>
        </row>
        <row r="2891">
          <cell r="A2891">
            <v>527279</v>
          </cell>
          <cell r="B2891" t="str">
            <v>آلاء محفوض</v>
          </cell>
          <cell r="C2891" t="str">
            <v>محمدخير</v>
          </cell>
          <cell r="D2891" t="str">
            <v>بشرى</v>
          </cell>
          <cell r="E2891" t="str">
            <v>الأولى</v>
          </cell>
        </row>
        <row r="2892">
          <cell r="A2892">
            <v>527280</v>
          </cell>
          <cell r="B2892" t="str">
            <v>آمنة الهبيطي</v>
          </cell>
          <cell r="C2892" t="str">
            <v>أحمد</v>
          </cell>
          <cell r="D2892" t="str">
            <v>هاجر</v>
          </cell>
          <cell r="E2892" t="str">
            <v>الاولى</v>
          </cell>
        </row>
        <row r="2893">
          <cell r="A2893">
            <v>527281</v>
          </cell>
          <cell r="B2893" t="str">
            <v>آمنه الذيب</v>
          </cell>
          <cell r="C2893" t="str">
            <v>محمود</v>
          </cell>
          <cell r="D2893" t="str">
            <v>هدى</v>
          </cell>
          <cell r="E2893" t="str">
            <v>الأولى</v>
          </cell>
        </row>
        <row r="2894">
          <cell r="A2894">
            <v>527284</v>
          </cell>
          <cell r="B2894" t="str">
            <v>بتول بركات</v>
          </cell>
          <cell r="C2894" t="str">
            <v>بركات</v>
          </cell>
          <cell r="D2894" t="str">
            <v>اكتمال</v>
          </cell>
          <cell r="E2894" t="str">
            <v>الاولى</v>
          </cell>
        </row>
        <row r="2895">
          <cell r="A2895">
            <v>527286</v>
          </cell>
          <cell r="B2895" t="str">
            <v>بثينه كليب</v>
          </cell>
          <cell r="C2895" t="str">
            <v>جميل</v>
          </cell>
          <cell r="D2895" t="str">
            <v>سميره</v>
          </cell>
          <cell r="E2895" t="str">
            <v>الأولى</v>
          </cell>
        </row>
        <row r="2896">
          <cell r="A2896">
            <v>527287</v>
          </cell>
          <cell r="B2896" t="str">
            <v>براء عزو</v>
          </cell>
          <cell r="C2896" t="str">
            <v>محمد</v>
          </cell>
          <cell r="D2896" t="str">
            <v>مجدولين</v>
          </cell>
          <cell r="E2896" t="str">
            <v>الاولى</v>
          </cell>
        </row>
        <row r="2897">
          <cell r="A2897">
            <v>527288</v>
          </cell>
          <cell r="B2897" t="str">
            <v>براءه الغضبان</v>
          </cell>
          <cell r="C2897" t="str">
            <v>قاسم</v>
          </cell>
          <cell r="D2897" t="str">
            <v>منال</v>
          </cell>
          <cell r="E2897" t="str">
            <v>الأولى</v>
          </cell>
        </row>
        <row r="2898">
          <cell r="A2898">
            <v>527289</v>
          </cell>
          <cell r="B2898" t="str">
            <v>بسمه شافعه</v>
          </cell>
          <cell r="C2898" t="str">
            <v>محمود</v>
          </cell>
          <cell r="D2898" t="str">
            <v>فطوم</v>
          </cell>
          <cell r="E2898" t="str">
            <v>الاولى</v>
          </cell>
        </row>
        <row r="2899">
          <cell r="A2899">
            <v>527293</v>
          </cell>
          <cell r="B2899" t="str">
            <v>بشرى لهد</v>
          </cell>
          <cell r="C2899" t="str">
            <v>متعب</v>
          </cell>
          <cell r="D2899" t="str">
            <v>جميله</v>
          </cell>
          <cell r="E2899" t="str">
            <v>الأولى</v>
          </cell>
        </row>
        <row r="2900">
          <cell r="A2900">
            <v>527294</v>
          </cell>
          <cell r="B2900" t="str">
            <v>بنازير المواج</v>
          </cell>
          <cell r="C2900" t="str">
            <v>عايد</v>
          </cell>
          <cell r="D2900" t="str">
            <v>انتصار</v>
          </cell>
          <cell r="E2900" t="str">
            <v>الاولى</v>
          </cell>
        </row>
        <row r="2901">
          <cell r="A2901">
            <v>527295</v>
          </cell>
          <cell r="B2901" t="str">
            <v>بيان حلاوه</v>
          </cell>
          <cell r="C2901" t="str">
            <v>محمد</v>
          </cell>
          <cell r="D2901" t="str">
            <v>فاطمه</v>
          </cell>
          <cell r="E2901" t="str">
            <v>الأولى</v>
          </cell>
        </row>
        <row r="2902">
          <cell r="A2902">
            <v>527298</v>
          </cell>
          <cell r="B2902" t="str">
            <v>تسنيم فرج</v>
          </cell>
          <cell r="C2902" t="str">
            <v>عبدالله</v>
          </cell>
          <cell r="D2902" t="str">
            <v>مؤمنه</v>
          </cell>
          <cell r="E2902" t="str">
            <v>الاولى</v>
          </cell>
        </row>
        <row r="2903">
          <cell r="A2903">
            <v>527300</v>
          </cell>
          <cell r="B2903" t="str">
            <v>جميله العيدالسليمان</v>
          </cell>
          <cell r="C2903" t="str">
            <v>غالب</v>
          </cell>
          <cell r="D2903" t="str">
            <v>نصره</v>
          </cell>
          <cell r="E2903" t="str">
            <v>الأولى</v>
          </cell>
        </row>
        <row r="2904">
          <cell r="A2904">
            <v>527302</v>
          </cell>
          <cell r="B2904" t="str">
            <v>حسام كنج</v>
          </cell>
          <cell r="C2904" t="str">
            <v>هشام</v>
          </cell>
          <cell r="D2904" t="str">
            <v>ريمه عفان</v>
          </cell>
          <cell r="E2904" t="str">
            <v>الاولى</v>
          </cell>
        </row>
        <row r="2905">
          <cell r="A2905">
            <v>527304</v>
          </cell>
          <cell r="B2905" t="str">
            <v>حسنه سعيد</v>
          </cell>
          <cell r="C2905" t="str">
            <v>جابر</v>
          </cell>
          <cell r="D2905" t="str">
            <v>حميده</v>
          </cell>
          <cell r="E2905" t="str">
            <v>الأولى</v>
          </cell>
        </row>
        <row r="2906">
          <cell r="A2906">
            <v>527305</v>
          </cell>
          <cell r="B2906" t="str">
            <v>حلا برهوم</v>
          </cell>
          <cell r="C2906" t="str">
            <v>نبيل</v>
          </cell>
          <cell r="D2906" t="str">
            <v>شفيقة</v>
          </cell>
          <cell r="E2906" t="str">
            <v>الاولى</v>
          </cell>
        </row>
        <row r="2907">
          <cell r="A2907">
            <v>527308</v>
          </cell>
          <cell r="B2907" t="str">
            <v>خديجه ابراهيم</v>
          </cell>
          <cell r="C2907" t="str">
            <v>احمد</v>
          </cell>
          <cell r="D2907" t="str">
            <v>زينب لطيفه</v>
          </cell>
          <cell r="E2907" t="str">
            <v>الأولى</v>
          </cell>
        </row>
        <row r="2908">
          <cell r="A2908">
            <v>527309</v>
          </cell>
          <cell r="B2908" t="str">
            <v>خزامه عماد</v>
          </cell>
          <cell r="C2908" t="str">
            <v>فايز</v>
          </cell>
          <cell r="D2908" t="str">
            <v>هنده</v>
          </cell>
          <cell r="E2908" t="str">
            <v>الاولى</v>
          </cell>
        </row>
        <row r="2909">
          <cell r="A2909">
            <v>527310</v>
          </cell>
          <cell r="B2909" t="str">
            <v>خلود البيطار</v>
          </cell>
          <cell r="C2909" t="str">
            <v>سليم</v>
          </cell>
          <cell r="D2909" t="str">
            <v>فدوى</v>
          </cell>
          <cell r="E2909" t="str">
            <v>الأولى</v>
          </cell>
        </row>
        <row r="2910">
          <cell r="A2910">
            <v>527311</v>
          </cell>
          <cell r="B2910" t="str">
            <v>خلود العبدالله</v>
          </cell>
          <cell r="C2910" t="str">
            <v>عبدالكريم</v>
          </cell>
          <cell r="D2910" t="str">
            <v>سعاد</v>
          </cell>
          <cell r="E2910" t="str">
            <v>الاولى</v>
          </cell>
        </row>
        <row r="2911">
          <cell r="A2911">
            <v>527312</v>
          </cell>
          <cell r="B2911" t="str">
            <v>خلود قنبس</v>
          </cell>
          <cell r="C2911" t="str">
            <v>ابراهيم</v>
          </cell>
          <cell r="D2911" t="str">
            <v>خديجه</v>
          </cell>
          <cell r="E2911" t="str">
            <v>الأولى</v>
          </cell>
        </row>
        <row r="2912">
          <cell r="A2912">
            <v>527313</v>
          </cell>
          <cell r="B2912" t="str">
            <v>خليل عثمان</v>
          </cell>
          <cell r="C2912" t="str">
            <v>يوسف</v>
          </cell>
          <cell r="D2912" t="str">
            <v>هدى</v>
          </cell>
          <cell r="E2912" t="str">
            <v>الاولى</v>
          </cell>
        </row>
        <row r="2913">
          <cell r="A2913">
            <v>527316</v>
          </cell>
          <cell r="B2913" t="str">
            <v>دعاء المنصور</v>
          </cell>
          <cell r="C2913" t="str">
            <v>موسى</v>
          </cell>
          <cell r="D2913" t="str">
            <v>مسره</v>
          </cell>
          <cell r="E2913" t="str">
            <v>الأولى</v>
          </cell>
        </row>
        <row r="2914">
          <cell r="A2914">
            <v>527319</v>
          </cell>
          <cell r="B2914" t="str">
            <v>دلال المطلق</v>
          </cell>
          <cell r="C2914" t="str">
            <v>جدعان</v>
          </cell>
          <cell r="D2914" t="str">
            <v>صيته</v>
          </cell>
          <cell r="E2914" t="str">
            <v>الاولى</v>
          </cell>
        </row>
        <row r="2915">
          <cell r="A2915">
            <v>527323</v>
          </cell>
          <cell r="B2915" t="str">
            <v>ديانا داود</v>
          </cell>
          <cell r="C2915" t="str">
            <v>نهاد</v>
          </cell>
          <cell r="D2915" t="str">
            <v>امل</v>
          </cell>
          <cell r="E2915" t="str">
            <v>الأولى</v>
          </cell>
        </row>
        <row r="2916">
          <cell r="A2916">
            <v>527324</v>
          </cell>
          <cell r="B2916" t="str">
            <v>ذكاء جعفر</v>
          </cell>
          <cell r="C2916" t="str">
            <v>فهد</v>
          </cell>
          <cell r="D2916" t="str">
            <v>حميده</v>
          </cell>
          <cell r="E2916" t="str">
            <v>الاولى</v>
          </cell>
        </row>
        <row r="2917">
          <cell r="A2917">
            <v>527325</v>
          </cell>
          <cell r="B2917" t="str">
            <v>راما الاعظمي</v>
          </cell>
          <cell r="C2917" t="str">
            <v>بشر</v>
          </cell>
          <cell r="D2917" t="str">
            <v>سوسن</v>
          </cell>
          <cell r="E2917" t="str">
            <v>الأولى</v>
          </cell>
        </row>
        <row r="2918">
          <cell r="A2918">
            <v>527326</v>
          </cell>
          <cell r="B2918" t="str">
            <v>راما العبدالله</v>
          </cell>
          <cell r="C2918" t="str">
            <v>خالد</v>
          </cell>
          <cell r="D2918" t="str">
            <v>فتحيه</v>
          </cell>
          <cell r="E2918" t="str">
            <v>الاولى</v>
          </cell>
        </row>
        <row r="2919">
          <cell r="A2919">
            <v>527327</v>
          </cell>
          <cell r="B2919" t="str">
            <v>راما عليشه</v>
          </cell>
          <cell r="C2919" t="str">
            <v>حكمت</v>
          </cell>
          <cell r="D2919" t="str">
            <v>عليا</v>
          </cell>
          <cell r="E2919" t="str">
            <v>الأولى</v>
          </cell>
        </row>
        <row r="2920">
          <cell r="A2920">
            <v>527330</v>
          </cell>
          <cell r="B2920" t="str">
            <v>راميه خضيره</v>
          </cell>
          <cell r="C2920" t="str">
            <v>جمال الدين</v>
          </cell>
          <cell r="D2920" t="str">
            <v>فائده</v>
          </cell>
          <cell r="E2920" t="str">
            <v>الاولى</v>
          </cell>
        </row>
        <row r="2921">
          <cell r="A2921">
            <v>527331</v>
          </cell>
          <cell r="B2921" t="str">
            <v>رانيا سمره</v>
          </cell>
          <cell r="C2921" t="str">
            <v>سمير</v>
          </cell>
          <cell r="D2921" t="str">
            <v>رباح</v>
          </cell>
          <cell r="E2921" t="str">
            <v>الأولى</v>
          </cell>
        </row>
        <row r="2922">
          <cell r="A2922">
            <v>527333</v>
          </cell>
          <cell r="B2922" t="str">
            <v>ربا الجردي</v>
          </cell>
          <cell r="C2922" t="str">
            <v>محمود</v>
          </cell>
          <cell r="D2922" t="str">
            <v>منيرة</v>
          </cell>
          <cell r="E2922" t="str">
            <v>الاولى</v>
          </cell>
        </row>
        <row r="2923">
          <cell r="A2923">
            <v>527339</v>
          </cell>
          <cell r="B2923" t="str">
            <v>رزان سلوم</v>
          </cell>
          <cell r="C2923" t="str">
            <v>عادل</v>
          </cell>
          <cell r="D2923" t="str">
            <v>بسما</v>
          </cell>
          <cell r="E2923" t="str">
            <v>الأولى</v>
          </cell>
        </row>
        <row r="2924">
          <cell r="A2924">
            <v>527340</v>
          </cell>
          <cell r="B2924" t="str">
            <v>رشى محمد</v>
          </cell>
          <cell r="C2924" t="str">
            <v>رجب</v>
          </cell>
          <cell r="D2924" t="str">
            <v>مسيره</v>
          </cell>
          <cell r="E2924" t="str">
            <v>الاولى</v>
          </cell>
        </row>
        <row r="2925">
          <cell r="A2925">
            <v>527341</v>
          </cell>
          <cell r="B2925" t="str">
            <v>رغد اسبر</v>
          </cell>
          <cell r="C2925" t="str">
            <v>محمد</v>
          </cell>
          <cell r="D2925" t="str">
            <v>ثناء</v>
          </cell>
          <cell r="E2925" t="str">
            <v>الأولى</v>
          </cell>
        </row>
        <row r="2926">
          <cell r="A2926">
            <v>527343</v>
          </cell>
          <cell r="B2926" t="str">
            <v>رغد زينة</v>
          </cell>
          <cell r="C2926" t="str">
            <v>محمود</v>
          </cell>
          <cell r="D2926" t="str">
            <v>منال</v>
          </cell>
          <cell r="E2926" t="str">
            <v>الاولى</v>
          </cell>
        </row>
        <row r="2927">
          <cell r="A2927">
            <v>527346</v>
          </cell>
          <cell r="B2927" t="str">
            <v>رنا العبار</v>
          </cell>
          <cell r="C2927" t="str">
            <v>ياسر</v>
          </cell>
          <cell r="D2927" t="str">
            <v>سميره</v>
          </cell>
          <cell r="E2927" t="str">
            <v>الاولى</v>
          </cell>
        </row>
        <row r="2928">
          <cell r="A2928">
            <v>527348</v>
          </cell>
          <cell r="B2928" t="str">
            <v>رند الحسن</v>
          </cell>
          <cell r="C2928" t="str">
            <v>عماد</v>
          </cell>
          <cell r="D2928" t="str">
            <v>ميس</v>
          </cell>
          <cell r="E2928" t="str">
            <v>الأولى</v>
          </cell>
        </row>
        <row r="2929">
          <cell r="A2929">
            <v>527349</v>
          </cell>
          <cell r="B2929" t="str">
            <v>رنده ديوب</v>
          </cell>
          <cell r="C2929" t="str">
            <v>صالح</v>
          </cell>
          <cell r="D2929" t="str">
            <v>جميله</v>
          </cell>
          <cell r="E2929" t="str">
            <v>الاولى</v>
          </cell>
        </row>
        <row r="2930">
          <cell r="A2930">
            <v>527353</v>
          </cell>
          <cell r="B2930" t="str">
            <v>رنيم الحديد</v>
          </cell>
          <cell r="C2930" t="str">
            <v>نزار</v>
          </cell>
          <cell r="D2930" t="str">
            <v>سحر</v>
          </cell>
          <cell r="E2930" t="str">
            <v>الأولى</v>
          </cell>
        </row>
        <row r="2931">
          <cell r="A2931">
            <v>527355</v>
          </cell>
          <cell r="B2931" t="str">
            <v>رنيم عيسى</v>
          </cell>
          <cell r="C2931" t="str">
            <v>حماد</v>
          </cell>
          <cell r="D2931" t="str">
            <v>سناء</v>
          </cell>
          <cell r="E2931" t="str">
            <v>الاولى</v>
          </cell>
        </row>
        <row r="2932">
          <cell r="A2932">
            <v>527356</v>
          </cell>
          <cell r="B2932" t="str">
            <v>رنيم محي الدين</v>
          </cell>
          <cell r="C2932" t="str">
            <v>ديب</v>
          </cell>
          <cell r="D2932" t="str">
            <v>زينب</v>
          </cell>
          <cell r="E2932" t="str">
            <v>الأولى</v>
          </cell>
        </row>
        <row r="2933">
          <cell r="A2933">
            <v>527358</v>
          </cell>
          <cell r="B2933" t="str">
            <v>رهف العاصي</v>
          </cell>
          <cell r="C2933" t="str">
            <v>سمير</v>
          </cell>
          <cell r="D2933" t="str">
            <v>هناء</v>
          </cell>
          <cell r="E2933" t="str">
            <v>الاولى</v>
          </cell>
        </row>
        <row r="2934">
          <cell r="A2934">
            <v>527359</v>
          </cell>
          <cell r="B2934" t="str">
            <v>روان علي</v>
          </cell>
          <cell r="C2934" t="str">
            <v>مجد</v>
          </cell>
          <cell r="D2934" t="str">
            <v>داليا</v>
          </cell>
          <cell r="E2934" t="str">
            <v>الأولى</v>
          </cell>
        </row>
        <row r="2935">
          <cell r="A2935">
            <v>527361</v>
          </cell>
          <cell r="B2935" t="str">
            <v>روزيت حمدان</v>
          </cell>
          <cell r="C2935" t="str">
            <v>حمزة</v>
          </cell>
          <cell r="D2935" t="str">
            <v>بثينة</v>
          </cell>
          <cell r="E2935" t="str">
            <v>الاولى</v>
          </cell>
        </row>
        <row r="2936">
          <cell r="A2936">
            <v>527364</v>
          </cell>
          <cell r="B2936" t="str">
            <v>رولا درويش</v>
          </cell>
          <cell r="C2936" t="str">
            <v>يحيى</v>
          </cell>
          <cell r="D2936" t="str">
            <v>نوال</v>
          </cell>
          <cell r="E2936" t="str">
            <v>الأولى</v>
          </cell>
        </row>
        <row r="2937">
          <cell r="A2937">
            <v>527368</v>
          </cell>
          <cell r="B2937" t="str">
            <v>رؤى العتمه</v>
          </cell>
          <cell r="C2937" t="str">
            <v>موسى</v>
          </cell>
          <cell r="D2937" t="str">
            <v>فوزه</v>
          </cell>
          <cell r="E2937" t="str">
            <v>الاولى</v>
          </cell>
        </row>
        <row r="2938">
          <cell r="A2938">
            <v>527371</v>
          </cell>
          <cell r="B2938" t="str">
            <v>ريم العصيرى</v>
          </cell>
          <cell r="C2938" t="str">
            <v>عمر</v>
          </cell>
          <cell r="D2938" t="str">
            <v>صبحيه</v>
          </cell>
          <cell r="E2938" t="str">
            <v>الأولى</v>
          </cell>
        </row>
        <row r="2939">
          <cell r="A2939">
            <v>527372</v>
          </cell>
          <cell r="B2939" t="str">
            <v>ريم حسين</v>
          </cell>
          <cell r="C2939" t="str">
            <v>بدر</v>
          </cell>
          <cell r="D2939" t="str">
            <v>سوسن</v>
          </cell>
          <cell r="E2939" t="str">
            <v>الاولى</v>
          </cell>
        </row>
        <row r="2940">
          <cell r="A2940">
            <v>527376</v>
          </cell>
          <cell r="B2940" t="str">
            <v>ريما العلي</v>
          </cell>
          <cell r="C2940" t="str">
            <v>فوزات</v>
          </cell>
          <cell r="D2940" t="str">
            <v>نهاد</v>
          </cell>
          <cell r="E2940" t="str">
            <v>الأولى</v>
          </cell>
        </row>
        <row r="2941">
          <cell r="A2941">
            <v>527379</v>
          </cell>
          <cell r="B2941" t="str">
            <v>زينب البشلاوي</v>
          </cell>
          <cell r="C2941" t="str">
            <v>تيسير</v>
          </cell>
          <cell r="D2941" t="str">
            <v>حميده</v>
          </cell>
          <cell r="E2941" t="str">
            <v>الاولى</v>
          </cell>
        </row>
        <row r="2942">
          <cell r="A2942">
            <v>527380</v>
          </cell>
          <cell r="B2942" t="str">
            <v>زينب الصالح</v>
          </cell>
          <cell r="C2942" t="str">
            <v>سمير</v>
          </cell>
          <cell r="D2942" t="str">
            <v>سميرة</v>
          </cell>
          <cell r="E2942" t="str">
            <v>الأولى</v>
          </cell>
        </row>
        <row r="2943">
          <cell r="A2943">
            <v>527381</v>
          </cell>
          <cell r="B2943" t="str">
            <v>زينب العتر</v>
          </cell>
          <cell r="C2943" t="str">
            <v>عادل</v>
          </cell>
          <cell r="D2943" t="str">
            <v>هناء</v>
          </cell>
          <cell r="E2943" t="str">
            <v>الاولى</v>
          </cell>
        </row>
        <row r="2944">
          <cell r="A2944">
            <v>527883</v>
          </cell>
          <cell r="B2944" t="str">
            <v>ياسمين جورية</v>
          </cell>
          <cell r="C2944" t="str">
            <v>احمد</v>
          </cell>
          <cell r="E2944" t="str">
            <v>الاولى</v>
          </cell>
        </row>
        <row r="2945">
          <cell r="A2945">
            <v>527383</v>
          </cell>
          <cell r="B2945" t="str">
            <v>زينة ديبو</v>
          </cell>
          <cell r="C2945" t="str">
            <v>علي</v>
          </cell>
          <cell r="D2945" t="str">
            <v>منال</v>
          </cell>
          <cell r="E2945" t="str">
            <v>الأولى</v>
          </cell>
        </row>
        <row r="2946">
          <cell r="A2946">
            <v>527385</v>
          </cell>
          <cell r="B2946" t="str">
            <v>ساره مرزوق</v>
          </cell>
          <cell r="C2946" t="str">
            <v>مرزوق</v>
          </cell>
          <cell r="D2946" t="str">
            <v>ريم</v>
          </cell>
          <cell r="E2946" t="str">
            <v>الاولى</v>
          </cell>
        </row>
        <row r="2947">
          <cell r="A2947">
            <v>527386</v>
          </cell>
          <cell r="B2947" t="str">
            <v>ساميه العاقل</v>
          </cell>
          <cell r="C2947" t="str">
            <v>ياسر</v>
          </cell>
          <cell r="D2947" t="str">
            <v>أمال</v>
          </cell>
          <cell r="E2947" t="str">
            <v>الأولى</v>
          </cell>
        </row>
        <row r="2948">
          <cell r="A2948">
            <v>527392</v>
          </cell>
          <cell r="B2948" t="str">
            <v>سلام الجفان</v>
          </cell>
          <cell r="C2948" t="str">
            <v>محمد ضياء</v>
          </cell>
          <cell r="D2948" t="str">
            <v>ناديا القباني</v>
          </cell>
          <cell r="E2948" t="str">
            <v>الاولى</v>
          </cell>
        </row>
        <row r="2949">
          <cell r="A2949">
            <v>527395</v>
          </cell>
          <cell r="B2949" t="str">
            <v>سماح عبدالحي</v>
          </cell>
          <cell r="C2949" t="str">
            <v>تركي</v>
          </cell>
          <cell r="D2949" t="str">
            <v>سعاد</v>
          </cell>
          <cell r="E2949" t="str">
            <v>الأولى</v>
          </cell>
        </row>
        <row r="2950">
          <cell r="A2950">
            <v>527397</v>
          </cell>
          <cell r="B2950" t="str">
            <v>سماهر المير</v>
          </cell>
          <cell r="C2950" t="str">
            <v>هاشم</v>
          </cell>
          <cell r="D2950" t="str">
            <v>سميره</v>
          </cell>
          <cell r="E2950" t="str">
            <v>الاولى</v>
          </cell>
        </row>
        <row r="2951">
          <cell r="A2951">
            <v>527398</v>
          </cell>
          <cell r="B2951" t="str">
            <v>سمر الخضور</v>
          </cell>
          <cell r="C2951" t="str">
            <v>ميسر</v>
          </cell>
          <cell r="D2951" t="str">
            <v>نوره</v>
          </cell>
          <cell r="E2951" t="str">
            <v>الأولى</v>
          </cell>
        </row>
        <row r="2952">
          <cell r="A2952">
            <v>527399</v>
          </cell>
          <cell r="B2952" t="str">
            <v>سمر جبري</v>
          </cell>
          <cell r="C2952" t="str">
            <v>احمدشاكر</v>
          </cell>
          <cell r="D2952" t="str">
            <v>تهاني</v>
          </cell>
          <cell r="E2952" t="str">
            <v>الاولى</v>
          </cell>
        </row>
        <row r="2953">
          <cell r="A2953">
            <v>527401</v>
          </cell>
          <cell r="B2953" t="str">
            <v>سندس زهرا</v>
          </cell>
          <cell r="C2953" t="str">
            <v>يوسف</v>
          </cell>
          <cell r="D2953" t="str">
            <v>سلمى</v>
          </cell>
          <cell r="E2953" t="str">
            <v>الأولى</v>
          </cell>
        </row>
        <row r="2954">
          <cell r="A2954">
            <v>527402</v>
          </cell>
          <cell r="B2954" t="str">
            <v>سهى غزال</v>
          </cell>
          <cell r="C2954" t="str">
            <v>محمد حسني</v>
          </cell>
          <cell r="D2954" t="str">
            <v>وفاء</v>
          </cell>
          <cell r="E2954" t="str">
            <v>الاولى</v>
          </cell>
        </row>
        <row r="2955">
          <cell r="A2955">
            <v>527403</v>
          </cell>
          <cell r="B2955" t="str">
            <v>سهير الشاكوش</v>
          </cell>
          <cell r="C2955" t="str">
            <v>فواز</v>
          </cell>
          <cell r="D2955" t="str">
            <v>مفيده</v>
          </cell>
          <cell r="E2955" t="str">
            <v>الأولى</v>
          </cell>
        </row>
        <row r="2956">
          <cell r="A2956">
            <v>527405</v>
          </cell>
          <cell r="B2956" t="str">
            <v>سوزان الداؤد</v>
          </cell>
          <cell r="C2956" t="str">
            <v>احمد</v>
          </cell>
          <cell r="D2956" t="str">
            <v>لينا</v>
          </cell>
          <cell r="E2956" t="str">
            <v>الاولى</v>
          </cell>
        </row>
        <row r="2957">
          <cell r="A2957">
            <v>527406</v>
          </cell>
          <cell r="B2957" t="str">
            <v>سوزان سليمان</v>
          </cell>
          <cell r="C2957" t="str">
            <v>سمير</v>
          </cell>
          <cell r="D2957" t="str">
            <v>زاهيه</v>
          </cell>
          <cell r="E2957" t="str">
            <v>الأولى</v>
          </cell>
        </row>
        <row r="2958">
          <cell r="A2958">
            <v>527408</v>
          </cell>
          <cell r="B2958" t="str">
            <v>سوسن الذيب</v>
          </cell>
          <cell r="C2958" t="str">
            <v>محمود</v>
          </cell>
          <cell r="D2958" t="str">
            <v>هدى</v>
          </cell>
          <cell r="E2958" t="str">
            <v>الاولى</v>
          </cell>
        </row>
        <row r="2959">
          <cell r="A2959">
            <v>527409</v>
          </cell>
          <cell r="B2959" t="str">
            <v>سوسن نمير</v>
          </cell>
          <cell r="C2959" t="str">
            <v>سلامه</v>
          </cell>
          <cell r="D2959" t="str">
            <v>الهام</v>
          </cell>
          <cell r="E2959" t="str">
            <v>الأولى</v>
          </cell>
        </row>
        <row r="2960">
          <cell r="A2960">
            <v>527410</v>
          </cell>
          <cell r="B2960" t="str">
            <v>سيدره سلامة</v>
          </cell>
          <cell r="C2960" t="str">
            <v>محمد</v>
          </cell>
          <cell r="D2960" t="str">
            <v>جرجيت</v>
          </cell>
          <cell r="E2960" t="str">
            <v>الاولى</v>
          </cell>
        </row>
        <row r="2961">
          <cell r="A2961">
            <v>527411</v>
          </cell>
          <cell r="B2961" t="str">
            <v>شام الخياط</v>
          </cell>
          <cell r="C2961" t="str">
            <v>محمد جهاد</v>
          </cell>
          <cell r="D2961" t="str">
            <v>سوسن</v>
          </cell>
          <cell r="E2961" t="str">
            <v>الأولى</v>
          </cell>
        </row>
        <row r="2962">
          <cell r="A2962">
            <v>527412</v>
          </cell>
          <cell r="B2962" t="str">
            <v>شذا بري</v>
          </cell>
          <cell r="C2962" t="str">
            <v>واصل</v>
          </cell>
          <cell r="D2962" t="str">
            <v>ازدهار</v>
          </cell>
          <cell r="E2962" t="str">
            <v>الاولى</v>
          </cell>
        </row>
        <row r="2963">
          <cell r="A2963">
            <v>527416</v>
          </cell>
          <cell r="B2963" t="str">
            <v>صبا زينه</v>
          </cell>
          <cell r="C2963" t="str">
            <v>حسن</v>
          </cell>
          <cell r="D2963" t="str">
            <v>شفيقه</v>
          </cell>
          <cell r="E2963" t="str">
            <v>الأولى</v>
          </cell>
        </row>
        <row r="2964">
          <cell r="A2964">
            <v>527418</v>
          </cell>
          <cell r="B2964" t="str">
            <v>صفاء حموى</v>
          </cell>
          <cell r="C2964" t="str">
            <v>احمدفتحي</v>
          </cell>
          <cell r="D2964" t="str">
            <v>امينه</v>
          </cell>
          <cell r="E2964" t="str">
            <v>الاولى</v>
          </cell>
        </row>
        <row r="2965">
          <cell r="A2965">
            <v>527419</v>
          </cell>
          <cell r="B2965" t="str">
            <v>صفاء عوض</v>
          </cell>
          <cell r="C2965" t="str">
            <v>احمد</v>
          </cell>
          <cell r="D2965" t="str">
            <v>رجاء</v>
          </cell>
          <cell r="E2965" t="str">
            <v>الأولى</v>
          </cell>
        </row>
        <row r="2966">
          <cell r="A2966">
            <v>527420</v>
          </cell>
          <cell r="B2966" t="str">
            <v>صفاء ملحم</v>
          </cell>
          <cell r="C2966" t="str">
            <v>زكي</v>
          </cell>
          <cell r="D2966" t="str">
            <v>ساميه</v>
          </cell>
          <cell r="E2966" t="str">
            <v>الاولى</v>
          </cell>
        </row>
        <row r="2967">
          <cell r="A2967">
            <v>527421</v>
          </cell>
          <cell r="B2967" t="str">
            <v>ضحى العبدالله الحاج</v>
          </cell>
          <cell r="C2967" t="str">
            <v>ساهر</v>
          </cell>
          <cell r="D2967" t="str">
            <v>جميله</v>
          </cell>
          <cell r="E2967" t="str">
            <v>الأولى</v>
          </cell>
        </row>
        <row r="2968">
          <cell r="A2968">
            <v>527424</v>
          </cell>
          <cell r="B2968" t="str">
            <v>عبدالهادي سالم</v>
          </cell>
          <cell r="C2968" t="str">
            <v>تميم</v>
          </cell>
          <cell r="D2968" t="str">
            <v>فاطمة</v>
          </cell>
          <cell r="E2968" t="str">
            <v>الاولى</v>
          </cell>
        </row>
        <row r="2969">
          <cell r="A2969">
            <v>527425</v>
          </cell>
          <cell r="B2969" t="str">
            <v>عبدالهادي عوض</v>
          </cell>
          <cell r="C2969" t="str">
            <v>حميد</v>
          </cell>
          <cell r="D2969" t="str">
            <v>عبيده</v>
          </cell>
          <cell r="E2969" t="str">
            <v>الأولى</v>
          </cell>
        </row>
        <row r="2970">
          <cell r="A2970">
            <v>527429</v>
          </cell>
          <cell r="B2970" t="str">
            <v>عزار هدبة</v>
          </cell>
          <cell r="C2970" t="str">
            <v>حكمت</v>
          </cell>
          <cell r="D2970" t="str">
            <v>رقيه</v>
          </cell>
          <cell r="E2970" t="str">
            <v>الاولى</v>
          </cell>
        </row>
        <row r="2971">
          <cell r="A2971">
            <v>527434</v>
          </cell>
          <cell r="B2971" t="str">
            <v>علا عبد العزيز</v>
          </cell>
          <cell r="C2971" t="str">
            <v>نذير</v>
          </cell>
          <cell r="D2971" t="str">
            <v>روله</v>
          </cell>
          <cell r="E2971" t="str">
            <v>الأولى</v>
          </cell>
        </row>
        <row r="2972">
          <cell r="A2972">
            <v>527435</v>
          </cell>
          <cell r="B2972" t="str">
            <v>غاده الشتار</v>
          </cell>
          <cell r="C2972" t="str">
            <v>محمد</v>
          </cell>
          <cell r="D2972" t="str">
            <v>كوكب</v>
          </cell>
          <cell r="E2972" t="str">
            <v>الاولى</v>
          </cell>
        </row>
        <row r="2973">
          <cell r="A2973">
            <v>527439</v>
          </cell>
          <cell r="B2973" t="str">
            <v>غدير الرفه</v>
          </cell>
          <cell r="C2973" t="str">
            <v>حسن</v>
          </cell>
          <cell r="D2973" t="str">
            <v>ساميه</v>
          </cell>
          <cell r="E2973" t="str">
            <v>الأولى</v>
          </cell>
        </row>
        <row r="2974">
          <cell r="A2974">
            <v>527440</v>
          </cell>
          <cell r="B2974" t="str">
            <v>غيداء يوسف علي</v>
          </cell>
          <cell r="C2974" t="str">
            <v>يوسف</v>
          </cell>
          <cell r="D2974" t="str">
            <v>هدى</v>
          </cell>
          <cell r="E2974" t="str">
            <v>الاولى</v>
          </cell>
        </row>
        <row r="2975">
          <cell r="A2975">
            <v>527441</v>
          </cell>
          <cell r="B2975" t="str">
            <v>فادي اسعد</v>
          </cell>
          <cell r="C2975" t="str">
            <v>عبدالحميد</v>
          </cell>
          <cell r="D2975" t="str">
            <v>ميليا</v>
          </cell>
          <cell r="E2975" t="str">
            <v>الأولى</v>
          </cell>
        </row>
        <row r="2976">
          <cell r="A2976">
            <v>527442</v>
          </cell>
          <cell r="B2976" t="str">
            <v>فاطمة الزهراء الكليب</v>
          </cell>
          <cell r="C2976" t="str">
            <v>ابراهيم</v>
          </cell>
          <cell r="D2976" t="str">
            <v>نجاح</v>
          </cell>
          <cell r="E2976" t="str">
            <v>الاولى</v>
          </cell>
        </row>
        <row r="2977">
          <cell r="A2977">
            <v>527444</v>
          </cell>
          <cell r="B2977" t="str">
            <v>فاطمة باكير</v>
          </cell>
          <cell r="C2977" t="str">
            <v>أكرم</v>
          </cell>
          <cell r="D2977" t="str">
            <v>فايزه</v>
          </cell>
          <cell r="E2977" t="str">
            <v>الأولى</v>
          </cell>
        </row>
        <row r="2978">
          <cell r="A2978">
            <v>527446</v>
          </cell>
          <cell r="B2978" t="str">
            <v>فاطمه الزهراء يوسف</v>
          </cell>
          <cell r="C2978" t="str">
            <v>حسين</v>
          </cell>
          <cell r="D2978" t="str">
            <v>ايمان</v>
          </cell>
          <cell r="E2978" t="str">
            <v>الاولى</v>
          </cell>
        </row>
        <row r="2979">
          <cell r="A2979">
            <v>527448</v>
          </cell>
          <cell r="B2979" t="str">
            <v>فاطمه عبد الرزاق</v>
          </cell>
          <cell r="C2979" t="str">
            <v>احمد ديب</v>
          </cell>
          <cell r="D2979" t="str">
            <v>خديجه</v>
          </cell>
          <cell r="E2979" t="str">
            <v>الأولى</v>
          </cell>
        </row>
        <row r="2980">
          <cell r="A2980">
            <v>527449</v>
          </cell>
          <cell r="B2980" t="str">
            <v>فايزه الصياد</v>
          </cell>
          <cell r="C2980" t="str">
            <v>عماد</v>
          </cell>
          <cell r="D2980" t="str">
            <v>رغداء</v>
          </cell>
          <cell r="E2980" t="str">
            <v>الاولى</v>
          </cell>
        </row>
        <row r="2981">
          <cell r="A2981">
            <v>527452</v>
          </cell>
          <cell r="B2981" t="str">
            <v>فيحاء المصنف</v>
          </cell>
          <cell r="C2981" t="str">
            <v>عدنان</v>
          </cell>
          <cell r="D2981" t="str">
            <v>اسمهان</v>
          </cell>
          <cell r="E2981" t="str">
            <v>الأولى</v>
          </cell>
        </row>
        <row r="2982">
          <cell r="A2982">
            <v>527453</v>
          </cell>
          <cell r="B2982" t="str">
            <v>فيحاء بزازه</v>
          </cell>
          <cell r="C2982" t="str">
            <v>محي الدين</v>
          </cell>
          <cell r="D2982" t="str">
            <v>ثناء</v>
          </cell>
          <cell r="E2982" t="str">
            <v>الاولى</v>
          </cell>
        </row>
        <row r="2983">
          <cell r="A2983">
            <v>527454</v>
          </cell>
          <cell r="B2983" t="str">
            <v>فينوس ابراهيم</v>
          </cell>
          <cell r="C2983" t="str">
            <v>محمد</v>
          </cell>
          <cell r="D2983" t="str">
            <v>سناء</v>
          </cell>
          <cell r="E2983" t="str">
            <v>الأولى</v>
          </cell>
        </row>
        <row r="2984">
          <cell r="A2984">
            <v>527455</v>
          </cell>
          <cell r="B2984" t="str">
            <v>فينوس عيسى</v>
          </cell>
          <cell r="C2984" t="str">
            <v>مرهج</v>
          </cell>
          <cell r="D2984" t="str">
            <v>سمر</v>
          </cell>
          <cell r="E2984" t="str">
            <v>الاولى</v>
          </cell>
        </row>
        <row r="2985">
          <cell r="A2985">
            <v>527456</v>
          </cell>
          <cell r="B2985" t="str">
            <v>قمر حمود</v>
          </cell>
          <cell r="C2985" t="str">
            <v>محي الدين</v>
          </cell>
          <cell r="D2985" t="str">
            <v>حنان</v>
          </cell>
          <cell r="E2985" t="str">
            <v>الأولى</v>
          </cell>
        </row>
        <row r="2986">
          <cell r="A2986">
            <v>527457</v>
          </cell>
          <cell r="B2986" t="str">
            <v>قمر مسعود</v>
          </cell>
          <cell r="C2986" t="str">
            <v>هاشم</v>
          </cell>
          <cell r="D2986" t="str">
            <v>انعام</v>
          </cell>
          <cell r="E2986" t="str">
            <v>الاولى</v>
          </cell>
        </row>
        <row r="2987">
          <cell r="A2987">
            <v>527458</v>
          </cell>
          <cell r="B2987" t="str">
            <v>كاترين ابو مغضب</v>
          </cell>
          <cell r="C2987" t="str">
            <v>معين</v>
          </cell>
          <cell r="D2987" t="str">
            <v>سرا</v>
          </cell>
          <cell r="E2987" t="str">
            <v>الأولى</v>
          </cell>
        </row>
        <row r="2988">
          <cell r="A2988">
            <v>527459</v>
          </cell>
          <cell r="B2988" t="str">
            <v>كرم الحاج صادق</v>
          </cell>
          <cell r="C2988" t="str">
            <v>موسى الكاظم</v>
          </cell>
          <cell r="D2988" t="str">
            <v>ليزا</v>
          </cell>
          <cell r="E2988" t="str">
            <v>الاولى</v>
          </cell>
        </row>
        <row r="2989">
          <cell r="A2989">
            <v>527461</v>
          </cell>
          <cell r="B2989" t="str">
            <v>كنانه سميا</v>
          </cell>
          <cell r="C2989" t="str">
            <v>غسان</v>
          </cell>
          <cell r="D2989" t="str">
            <v>حسيبه</v>
          </cell>
          <cell r="E2989" t="str">
            <v>الأولى</v>
          </cell>
        </row>
        <row r="2990">
          <cell r="A2990">
            <v>527462</v>
          </cell>
          <cell r="B2990" t="str">
            <v>كوثر الساجر</v>
          </cell>
          <cell r="C2990" t="str">
            <v>حسين</v>
          </cell>
          <cell r="D2990" t="str">
            <v>برده</v>
          </cell>
          <cell r="E2990" t="str">
            <v>الاولى</v>
          </cell>
        </row>
        <row r="2991">
          <cell r="A2991">
            <v>527463</v>
          </cell>
          <cell r="B2991" t="str">
            <v>لانا بقدونس</v>
          </cell>
          <cell r="C2991" t="str">
            <v>مازن</v>
          </cell>
          <cell r="D2991" t="str">
            <v>سميره</v>
          </cell>
          <cell r="E2991" t="str">
            <v>الأولى</v>
          </cell>
        </row>
        <row r="2992">
          <cell r="A2992">
            <v>527464</v>
          </cell>
          <cell r="B2992" t="str">
            <v>لما احمد</v>
          </cell>
          <cell r="C2992" t="str">
            <v>هلال</v>
          </cell>
          <cell r="D2992" t="str">
            <v>مطيعه</v>
          </cell>
          <cell r="E2992" t="str">
            <v>الاولى</v>
          </cell>
        </row>
        <row r="2993">
          <cell r="A2993">
            <v>527466</v>
          </cell>
          <cell r="B2993" t="str">
            <v>لمى حمود</v>
          </cell>
          <cell r="C2993" t="str">
            <v>حامد</v>
          </cell>
          <cell r="D2993" t="str">
            <v>هيفاء</v>
          </cell>
          <cell r="E2993" t="str">
            <v>الأولى</v>
          </cell>
        </row>
        <row r="2994">
          <cell r="A2994">
            <v>527467</v>
          </cell>
          <cell r="B2994" t="str">
            <v>ليليان عبد الرحمن</v>
          </cell>
          <cell r="C2994" t="str">
            <v>محمد</v>
          </cell>
          <cell r="D2994" t="str">
            <v>ليندا</v>
          </cell>
          <cell r="E2994" t="str">
            <v>الاولى</v>
          </cell>
        </row>
        <row r="2995">
          <cell r="A2995">
            <v>527468</v>
          </cell>
          <cell r="B2995" t="str">
            <v>لين عيوش</v>
          </cell>
          <cell r="C2995" t="str">
            <v>محمد</v>
          </cell>
          <cell r="D2995" t="str">
            <v>الهام</v>
          </cell>
          <cell r="E2995" t="str">
            <v>الأولى</v>
          </cell>
        </row>
        <row r="2996">
          <cell r="A2996">
            <v>527470</v>
          </cell>
          <cell r="B2996" t="str">
            <v>لينه الحسين</v>
          </cell>
          <cell r="C2996" t="str">
            <v>عقل</v>
          </cell>
          <cell r="D2996" t="str">
            <v>فاطمه</v>
          </cell>
          <cell r="E2996" t="str">
            <v>الاولى</v>
          </cell>
        </row>
        <row r="2997">
          <cell r="A2997">
            <v>527472</v>
          </cell>
          <cell r="B2997" t="str">
            <v>مايا الاسعد</v>
          </cell>
          <cell r="C2997" t="str">
            <v>سهيل</v>
          </cell>
          <cell r="D2997" t="str">
            <v>رحاب</v>
          </cell>
          <cell r="E2997" t="str">
            <v>الأولى</v>
          </cell>
        </row>
        <row r="2998">
          <cell r="A2998">
            <v>527473</v>
          </cell>
          <cell r="B2998" t="str">
            <v>مجد ناصر</v>
          </cell>
          <cell r="C2998" t="str">
            <v>عبدالعزيز</v>
          </cell>
          <cell r="D2998" t="str">
            <v>نعمت</v>
          </cell>
          <cell r="E2998" t="str">
            <v>الاولى</v>
          </cell>
        </row>
        <row r="2999">
          <cell r="A2999">
            <v>527474</v>
          </cell>
          <cell r="B2999" t="str">
            <v>محمد الحميد</v>
          </cell>
          <cell r="C2999" t="str">
            <v>مزيد</v>
          </cell>
          <cell r="D2999" t="str">
            <v>يسرى</v>
          </cell>
          <cell r="E2999" t="str">
            <v>الأولى</v>
          </cell>
        </row>
        <row r="3000">
          <cell r="A3000">
            <v>527475</v>
          </cell>
          <cell r="B3000" t="str">
            <v>محمدفواز التركماني</v>
          </cell>
          <cell r="C3000" t="str">
            <v>عبدالله</v>
          </cell>
          <cell r="D3000" t="str">
            <v>نعمت</v>
          </cell>
          <cell r="E3000" t="str">
            <v>الاولى</v>
          </cell>
        </row>
        <row r="3001">
          <cell r="A3001">
            <v>527477</v>
          </cell>
          <cell r="B3001" t="str">
            <v>مرام زنوبه</v>
          </cell>
          <cell r="C3001" t="str">
            <v>حسن</v>
          </cell>
          <cell r="D3001" t="str">
            <v>شذا</v>
          </cell>
          <cell r="E3001" t="str">
            <v>الأولى</v>
          </cell>
        </row>
        <row r="3002">
          <cell r="A3002">
            <v>527479</v>
          </cell>
          <cell r="B3002" t="str">
            <v>مرام مخلوف</v>
          </cell>
          <cell r="C3002" t="str">
            <v>نيروز</v>
          </cell>
          <cell r="D3002" t="str">
            <v>دارين</v>
          </cell>
          <cell r="E3002" t="str">
            <v>الاولى</v>
          </cell>
        </row>
        <row r="3003">
          <cell r="A3003">
            <v>527481</v>
          </cell>
          <cell r="B3003" t="str">
            <v>مرح ابوقنصول</v>
          </cell>
          <cell r="C3003" t="str">
            <v>حمد</v>
          </cell>
          <cell r="D3003" t="str">
            <v>ريم</v>
          </cell>
          <cell r="E3003" t="str">
            <v>الأولى</v>
          </cell>
        </row>
        <row r="3004">
          <cell r="A3004">
            <v>527482</v>
          </cell>
          <cell r="B3004" t="str">
            <v>مرح النصار</v>
          </cell>
          <cell r="C3004" t="str">
            <v>محمد</v>
          </cell>
          <cell r="D3004" t="str">
            <v>فايزه</v>
          </cell>
          <cell r="E3004" t="str">
            <v>الاولى</v>
          </cell>
        </row>
        <row r="3005">
          <cell r="A3005">
            <v>527483</v>
          </cell>
          <cell r="B3005" t="str">
            <v>مرح علوش</v>
          </cell>
          <cell r="C3005" t="str">
            <v>محمد</v>
          </cell>
          <cell r="D3005" t="str">
            <v>هند</v>
          </cell>
          <cell r="E3005" t="str">
            <v>الأولى</v>
          </cell>
        </row>
        <row r="3006">
          <cell r="A3006">
            <v>527485</v>
          </cell>
          <cell r="B3006" t="str">
            <v>مرح محمود</v>
          </cell>
          <cell r="C3006" t="str">
            <v>محمود</v>
          </cell>
          <cell r="D3006" t="str">
            <v>وزيرة</v>
          </cell>
          <cell r="E3006" t="str">
            <v>الاولى</v>
          </cell>
        </row>
        <row r="3007">
          <cell r="A3007">
            <v>527486</v>
          </cell>
          <cell r="B3007" t="str">
            <v>مرح ناعم</v>
          </cell>
          <cell r="C3007" t="str">
            <v>مالك</v>
          </cell>
          <cell r="D3007" t="str">
            <v>عليا</v>
          </cell>
          <cell r="E3007" t="str">
            <v>الأولى</v>
          </cell>
        </row>
        <row r="3008">
          <cell r="A3008">
            <v>527489</v>
          </cell>
          <cell r="B3008" t="str">
            <v>مريم رحال</v>
          </cell>
          <cell r="C3008" t="str">
            <v>علي</v>
          </cell>
          <cell r="D3008" t="str">
            <v>مها</v>
          </cell>
          <cell r="E3008" t="str">
            <v>الاولى</v>
          </cell>
        </row>
        <row r="3009">
          <cell r="A3009">
            <v>527491</v>
          </cell>
          <cell r="B3009" t="str">
            <v>مريم محمد</v>
          </cell>
          <cell r="C3009" t="str">
            <v>محمد</v>
          </cell>
          <cell r="D3009" t="str">
            <v>الهام</v>
          </cell>
          <cell r="E3009" t="str">
            <v>الأولى</v>
          </cell>
        </row>
        <row r="3010">
          <cell r="A3010">
            <v>527493</v>
          </cell>
          <cell r="B3010" t="str">
            <v>مشاعل النادر</v>
          </cell>
          <cell r="C3010" t="str">
            <v>خالد</v>
          </cell>
          <cell r="D3010" t="str">
            <v>امال</v>
          </cell>
          <cell r="E3010" t="str">
            <v>الاولى</v>
          </cell>
        </row>
        <row r="3011">
          <cell r="A3011">
            <v>527494</v>
          </cell>
          <cell r="B3011" t="str">
            <v>مضر سليمان</v>
          </cell>
          <cell r="C3011" t="str">
            <v>عائد</v>
          </cell>
          <cell r="D3011" t="str">
            <v>نادين</v>
          </cell>
          <cell r="E3011" t="str">
            <v>الأولى</v>
          </cell>
        </row>
        <row r="3012">
          <cell r="A3012">
            <v>527495</v>
          </cell>
          <cell r="B3012" t="str">
            <v>ملفت ديوب</v>
          </cell>
          <cell r="C3012" t="str">
            <v>علي</v>
          </cell>
          <cell r="D3012" t="str">
            <v>يسرى</v>
          </cell>
          <cell r="E3012" t="str">
            <v>الاولى</v>
          </cell>
        </row>
        <row r="3013">
          <cell r="A3013">
            <v>527496</v>
          </cell>
          <cell r="B3013" t="str">
            <v>منال الجبر</v>
          </cell>
          <cell r="C3013" t="str">
            <v>فهد</v>
          </cell>
          <cell r="D3013" t="str">
            <v>نجاح</v>
          </cell>
          <cell r="E3013" t="str">
            <v>الأولى</v>
          </cell>
        </row>
        <row r="3014">
          <cell r="A3014">
            <v>527497</v>
          </cell>
          <cell r="B3014" t="str">
            <v>منال الجوهري</v>
          </cell>
          <cell r="C3014" t="str">
            <v>عفيف</v>
          </cell>
          <cell r="D3014" t="str">
            <v>غزاله</v>
          </cell>
          <cell r="E3014" t="str">
            <v>الاولى</v>
          </cell>
        </row>
        <row r="3015">
          <cell r="A3015">
            <v>527498</v>
          </cell>
          <cell r="B3015" t="str">
            <v>منال الضامن</v>
          </cell>
          <cell r="C3015" t="str">
            <v>سامي</v>
          </cell>
          <cell r="D3015" t="str">
            <v>سهام</v>
          </cell>
          <cell r="E3015" t="str">
            <v>الأولى</v>
          </cell>
        </row>
        <row r="3016">
          <cell r="A3016">
            <v>527499</v>
          </cell>
          <cell r="B3016" t="str">
            <v>مها جوهره</v>
          </cell>
          <cell r="C3016" t="str">
            <v>حسين</v>
          </cell>
          <cell r="D3016" t="str">
            <v>جوهره</v>
          </cell>
          <cell r="E3016" t="str">
            <v>الاولى</v>
          </cell>
        </row>
        <row r="3017">
          <cell r="A3017">
            <v>527500</v>
          </cell>
          <cell r="B3017" t="str">
            <v>موسى صالح</v>
          </cell>
          <cell r="C3017" t="str">
            <v>ابراهيم</v>
          </cell>
          <cell r="D3017" t="str">
            <v>نظيره</v>
          </cell>
          <cell r="E3017" t="str">
            <v>الأولى</v>
          </cell>
        </row>
        <row r="3018">
          <cell r="A3018">
            <v>527503</v>
          </cell>
          <cell r="B3018" t="str">
            <v>ميس محفوض</v>
          </cell>
          <cell r="C3018" t="str">
            <v>يوسف</v>
          </cell>
          <cell r="D3018" t="str">
            <v>صديقه</v>
          </cell>
          <cell r="E3018" t="str">
            <v>الاولى</v>
          </cell>
        </row>
        <row r="3019">
          <cell r="A3019">
            <v>527504</v>
          </cell>
          <cell r="B3019" t="str">
            <v>ميلاد النجرس</v>
          </cell>
          <cell r="C3019" t="str">
            <v>تركي</v>
          </cell>
          <cell r="D3019" t="str">
            <v>امل</v>
          </cell>
          <cell r="E3019" t="str">
            <v>الأولى</v>
          </cell>
        </row>
        <row r="3020">
          <cell r="A3020">
            <v>527506</v>
          </cell>
          <cell r="B3020" t="str">
            <v>ناره محمد</v>
          </cell>
          <cell r="C3020" t="str">
            <v>عادل</v>
          </cell>
          <cell r="D3020" t="str">
            <v>فايزه</v>
          </cell>
          <cell r="E3020" t="str">
            <v>الاولى</v>
          </cell>
        </row>
        <row r="3021">
          <cell r="A3021">
            <v>527511</v>
          </cell>
          <cell r="B3021" t="str">
            <v>ناهد العيشات</v>
          </cell>
          <cell r="C3021" t="str">
            <v>محمد</v>
          </cell>
          <cell r="D3021" t="str">
            <v>ناجيه</v>
          </cell>
          <cell r="E3021" t="str">
            <v>الأولى</v>
          </cell>
        </row>
        <row r="3022">
          <cell r="A3022">
            <v>527516</v>
          </cell>
          <cell r="B3022" t="str">
            <v>ندى مراد</v>
          </cell>
          <cell r="C3022" t="str">
            <v>هيسم</v>
          </cell>
          <cell r="D3022" t="str">
            <v>امل</v>
          </cell>
          <cell r="E3022" t="str">
            <v>الأولى</v>
          </cell>
        </row>
        <row r="3023">
          <cell r="A3023">
            <v>527518</v>
          </cell>
          <cell r="B3023" t="str">
            <v>نسرين ديب</v>
          </cell>
          <cell r="C3023" t="str">
            <v>معين</v>
          </cell>
          <cell r="D3023" t="str">
            <v>زينه</v>
          </cell>
          <cell r="E3023" t="str">
            <v>الاولى</v>
          </cell>
        </row>
        <row r="3024">
          <cell r="A3024">
            <v>527520</v>
          </cell>
          <cell r="B3024" t="str">
            <v>نوال الهبه</v>
          </cell>
          <cell r="C3024" t="str">
            <v>حمد</v>
          </cell>
          <cell r="D3024" t="str">
            <v>ادليل</v>
          </cell>
          <cell r="E3024" t="str">
            <v>الأولى</v>
          </cell>
        </row>
        <row r="3025">
          <cell r="A3025">
            <v>527522</v>
          </cell>
          <cell r="B3025" t="str">
            <v>نور جلبوط</v>
          </cell>
          <cell r="C3025" t="str">
            <v>خليل</v>
          </cell>
          <cell r="D3025" t="str">
            <v>فاطمة</v>
          </cell>
          <cell r="E3025" t="str">
            <v>الاولى</v>
          </cell>
        </row>
        <row r="3026">
          <cell r="A3026">
            <v>527524</v>
          </cell>
          <cell r="B3026" t="str">
            <v>نور رزق</v>
          </cell>
          <cell r="C3026" t="str">
            <v>ايمن</v>
          </cell>
          <cell r="D3026" t="str">
            <v>ملكة</v>
          </cell>
          <cell r="E3026" t="str">
            <v>الأولى</v>
          </cell>
        </row>
        <row r="3027">
          <cell r="A3027">
            <v>527525</v>
          </cell>
          <cell r="B3027" t="str">
            <v>نور زركلي</v>
          </cell>
          <cell r="C3027" t="str">
            <v>جمال</v>
          </cell>
          <cell r="D3027" t="str">
            <v>أمل</v>
          </cell>
          <cell r="E3027" t="str">
            <v>الاولى</v>
          </cell>
        </row>
        <row r="3028">
          <cell r="A3028">
            <v>527526</v>
          </cell>
          <cell r="B3028" t="str">
            <v>نور شربا</v>
          </cell>
          <cell r="C3028" t="str">
            <v>حسام الدين</v>
          </cell>
          <cell r="D3028" t="str">
            <v>هيفاء</v>
          </cell>
          <cell r="E3028" t="str">
            <v>الأولى</v>
          </cell>
        </row>
        <row r="3029">
          <cell r="A3029">
            <v>527527</v>
          </cell>
          <cell r="B3029" t="str">
            <v>نورا ذيب</v>
          </cell>
          <cell r="C3029" t="str">
            <v>محمد</v>
          </cell>
          <cell r="D3029" t="str">
            <v>دلال</v>
          </cell>
          <cell r="E3029" t="str">
            <v>الاولى</v>
          </cell>
        </row>
        <row r="3030">
          <cell r="A3030">
            <v>527529</v>
          </cell>
          <cell r="B3030" t="str">
            <v>نورالهدى الباش</v>
          </cell>
          <cell r="C3030" t="str">
            <v>محمد</v>
          </cell>
          <cell r="D3030" t="str">
            <v>ايمان</v>
          </cell>
          <cell r="E3030" t="str">
            <v>الأولى</v>
          </cell>
        </row>
        <row r="3031">
          <cell r="A3031">
            <v>527530</v>
          </cell>
          <cell r="B3031" t="str">
            <v>نوها المغربي</v>
          </cell>
          <cell r="C3031" t="str">
            <v>قاسم</v>
          </cell>
          <cell r="D3031" t="str">
            <v>مريم</v>
          </cell>
          <cell r="E3031" t="str">
            <v>الاولى</v>
          </cell>
        </row>
        <row r="3032">
          <cell r="A3032">
            <v>527531</v>
          </cell>
          <cell r="B3032" t="str">
            <v>هبة قلعه جي</v>
          </cell>
          <cell r="C3032" t="str">
            <v>محمد</v>
          </cell>
          <cell r="D3032" t="str">
            <v>مها</v>
          </cell>
          <cell r="E3032" t="str">
            <v>الأولى</v>
          </cell>
        </row>
        <row r="3033">
          <cell r="A3033">
            <v>527533</v>
          </cell>
          <cell r="B3033" t="str">
            <v>هبه الرباط</v>
          </cell>
          <cell r="C3033" t="str">
            <v>عماد</v>
          </cell>
          <cell r="D3033" t="str">
            <v>منى</v>
          </cell>
          <cell r="E3033" t="str">
            <v>الاولى</v>
          </cell>
        </row>
        <row r="3034">
          <cell r="A3034">
            <v>527536</v>
          </cell>
          <cell r="B3034" t="str">
            <v>هبه انديوي</v>
          </cell>
          <cell r="C3034" t="str">
            <v>مهدي</v>
          </cell>
          <cell r="D3034" t="str">
            <v>نجاح</v>
          </cell>
          <cell r="E3034" t="str">
            <v>الأولى</v>
          </cell>
        </row>
        <row r="3035">
          <cell r="A3035">
            <v>527537</v>
          </cell>
          <cell r="B3035" t="str">
            <v>هبه علان</v>
          </cell>
          <cell r="C3035" t="str">
            <v>عماد</v>
          </cell>
          <cell r="D3035" t="str">
            <v>مديحه</v>
          </cell>
          <cell r="E3035" t="str">
            <v>الاولى</v>
          </cell>
        </row>
        <row r="3036">
          <cell r="A3036">
            <v>527540</v>
          </cell>
          <cell r="B3036" t="str">
            <v>هدى علم الدين</v>
          </cell>
          <cell r="C3036" t="str">
            <v>محمد</v>
          </cell>
          <cell r="D3036" t="str">
            <v>خديجه</v>
          </cell>
          <cell r="E3036" t="str">
            <v>الأولى</v>
          </cell>
        </row>
        <row r="3037">
          <cell r="A3037">
            <v>527541</v>
          </cell>
          <cell r="B3037" t="str">
            <v>هدير الهندي</v>
          </cell>
          <cell r="C3037" t="str">
            <v>عصام</v>
          </cell>
          <cell r="D3037" t="str">
            <v>خوله</v>
          </cell>
          <cell r="E3037" t="str">
            <v>الاولى</v>
          </cell>
        </row>
        <row r="3038">
          <cell r="A3038">
            <v>527542</v>
          </cell>
          <cell r="B3038" t="str">
            <v>هديل ابوغازي</v>
          </cell>
          <cell r="C3038" t="str">
            <v>خالد</v>
          </cell>
          <cell r="D3038" t="str">
            <v>تميمه</v>
          </cell>
          <cell r="E3038" t="str">
            <v>الأولى</v>
          </cell>
        </row>
        <row r="3039">
          <cell r="A3039">
            <v>527543</v>
          </cell>
          <cell r="B3039" t="str">
            <v>هزار خليل</v>
          </cell>
          <cell r="C3039" t="str">
            <v>محمد</v>
          </cell>
          <cell r="D3039" t="str">
            <v>سعاد</v>
          </cell>
          <cell r="E3039" t="str">
            <v>الاولى</v>
          </cell>
        </row>
        <row r="3040">
          <cell r="A3040">
            <v>527545</v>
          </cell>
          <cell r="B3040" t="str">
            <v>هناء فلاح</v>
          </cell>
          <cell r="C3040" t="str">
            <v>موسى</v>
          </cell>
          <cell r="D3040" t="str">
            <v>فصل</v>
          </cell>
          <cell r="E3040" t="str">
            <v>الأولى</v>
          </cell>
        </row>
        <row r="3041">
          <cell r="A3041">
            <v>527546</v>
          </cell>
          <cell r="B3041" t="str">
            <v>هنادي خولي</v>
          </cell>
          <cell r="C3041" t="str">
            <v>نور الدين</v>
          </cell>
          <cell r="D3041" t="str">
            <v>نعيمه</v>
          </cell>
          <cell r="E3041" t="str">
            <v>الاولى</v>
          </cell>
        </row>
        <row r="3042">
          <cell r="A3042">
            <v>527547</v>
          </cell>
          <cell r="B3042" t="str">
            <v>هيام فياض</v>
          </cell>
          <cell r="C3042" t="str">
            <v>بهجت</v>
          </cell>
          <cell r="D3042" t="str">
            <v>مريم</v>
          </cell>
          <cell r="E3042" t="str">
            <v>الأولى</v>
          </cell>
        </row>
        <row r="3043">
          <cell r="A3043">
            <v>527548</v>
          </cell>
          <cell r="B3043" t="str">
            <v>هيام يوسف</v>
          </cell>
          <cell r="C3043" t="str">
            <v>علي</v>
          </cell>
          <cell r="D3043" t="str">
            <v>عذاب</v>
          </cell>
          <cell r="E3043" t="str">
            <v>الاولى</v>
          </cell>
        </row>
        <row r="3044">
          <cell r="A3044">
            <v>527549</v>
          </cell>
          <cell r="B3044" t="str">
            <v>هيفاء منصور</v>
          </cell>
          <cell r="C3044" t="str">
            <v>خالد</v>
          </cell>
          <cell r="D3044" t="str">
            <v>نور</v>
          </cell>
          <cell r="E3044" t="str">
            <v>الأولى</v>
          </cell>
        </row>
        <row r="3045">
          <cell r="A3045">
            <v>527551</v>
          </cell>
          <cell r="B3045" t="str">
            <v>ورد أبوخير</v>
          </cell>
          <cell r="C3045" t="str">
            <v>سلطان</v>
          </cell>
          <cell r="D3045" t="str">
            <v>فاديه</v>
          </cell>
          <cell r="E3045" t="str">
            <v>الاولى</v>
          </cell>
        </row>
        <row r="3046">
          <cell r="A3046">
            <v>527554</v>
          </cell>
          <cell r="B3046" t="str">
            <v>وفاء محمد</v>
          </cell>
          <cell r="C3046" t="str">
            <v>يوسف</v>
          </cell>
          <cell r="D3046" t="str">
            <v>فطيم</v>
          </cell>
          <cell r="E3046" t="str">
            <v>الأولى</v>
          </cell>
        </row>
        <row r="3047">
          <cell r="A3047">
            <v>527556</v>
          </cell>
          <cell r="B3047" t="str">
            <v>ولاء الغنيمي الميداني</v>
          </cell>
          <cell r="C3047" t="str">
            <v>محمدخير</v>
          </cell>
          <cell r="D3047" t="str">
            <v>هنا</v>
          </cell>
          <cell r="E3047" t="str">
            <v>الاولى</v>
          </cell>
        </row>
        <row r="3048">
          <cell r="A3048">
            <v>527559</v>
          </cell>
          <cell r="B3048" t="str">
            <v>ولاء رجامحمدالعبيد</v>
          </cell>
          <cell r="C3048" t="str">
            <v>تركي</v>
          </cell>
          <cell r="D3048" t="str">
            <v>اعتماد</v>
          </cell>
          <cell r="E3048" t="str">
            <v>الأولى</v>
          </cell>
        </row>
        <row r="3049">
          <cell r="A3049">
            <v>527562</v>
          </cell>
          <cell r="B3049" t="str">
            <v>ولاء هلال</v>
          </cell>
          <cell r="C3049" t="str">
            <v>بشار</v>
          </cell>
          <cell r="D3049" t="str">
            <v>سمر</v>
          </cell>
          <cell r="E3049" t="str">
            <v>الاولى</v>
          </cell>
        </row>
        <row r="3050">
          <cell r="A3050">
            <v>527564</v>
          </cell>
          <cell r="B3050" t="str">
            <v>وئام مهنا</v>
          </cell>
          <cell r="C3050" t="str">
            <v>محمد</v>
          </cell>
          <cell r="D3050" t="str">
            <v>دلال</v>
          </cell>
          <cell r="E3050" t="str">
            <v>الأولى</v>
          </cell>
        </row>
        <row r="3051">
          <cell r="A3051">
            <v>527565</v>
          </cell>
          <cell r="B3051" t="str">
            <v>يارا مراد</v>
          </cell>
          <cell r="C3051" t="str">
            <v>مصطفى</v>
          </cell>
          <cell r="D3051" t="str">
            <v>فايزه</v>
          </cell>
          <cell r="E3051" t="str">
            <v>الاولى</v>
          </cell>
        </row>
        <row r="3052">
          <cell r="A3052">
            <v>527568</v>
          </cell>
          <cell r="B3052" t="str">
            <v>ياسمين محمد</v>
          </cell>
          <cell r="C3052" t="str">
            <v>حسن</v>
          </cell>
          <cell r="D3052" t="str">
            <v>كونه</v>
          </cell>
          <cell r="E3052" t="str">
            <v>الأولى</v>
          </cell>
        </row>
        <row r="3053">
          <cell r="A3053">
            <v>527569</v>
          </cell>
          <cell r="B3053" t="str">
            <v>اسراء العمار</v>
          </cell>
          <cell r="C3053" t="str">
            <v xml:space="preserve">يوسف </v>
          </cell>
          <cell r="D3053" t="str">
            <v>ايمان</v>
          </cell>
          <cell r="E3053" t="str">
            <v>الاولى</v>
          </cell>
        </row>
        <row r="3054">
          <cell r="A3054">
            <v>527571</v>
          </cell>
          <cell r="B3054" t="str">
            <v>نسرين ابوعسلي</v>
          </cell>
          <cell r="C3054" t="str">
            <v>كمال</v>
          </cell>
          <cell r="D3054" t="str">
            <v>نجاه</v>
          </cell>
          <cell r="E3054" t="str">
            <v>الأولى</v>
          </cell>
        </row>
        <row r="3055">
          <cell r="A3055">
            <v>527576</v>
          </cell>
          <cell r="B3055" t="str">
            <v>رجاء البرهوم</v>
          </cell>
          <cell r="C3055" t="str">
            <v>عمر</v>
          </cell>
          <cell r="D3055" t="str">
            <v>فاطمه</v>
          </cell>
          <cell r="E3055" t="str">
            <v>الاولى</v>
          </cell>
        </row>
        <row r="3056">
          <cell r="A3056">
            <v>527585</v>
          </cell>
          <cell r="B3056" t="str">
            <v>اريج رزق</v>
          </cell>
          <cell r="C3056" t="str">
            <v>حسين</v>
          </cell>
          <cell r="D3056" t="str">
            <v>انيسه</v>
          </cell>
          <cell r="E3056" t="str">
            <v>الأولى</v>
          </cell>
        </row>
        <row r="3057">
          <cell r="A3057">
            <v>527586</v>
          </cell>
          <cell r="B3057" t="str">
            <v>ازدهار محفوض</v>
          </cell>
          <cell r="C3057" t="str">
            <v>محمود</v>
          </cell>
          <cell r="D3057" t="str">
            <v>زكية</v>
          </cell>
          <cell r="E3057" t="str">
            <v>الاولى</v>
          </cell>
        </row>
        <row r="3058">
          <cell r="A3058">
            <v>527587</v>
          </cell>
          <cell r="B3058" t="str">
            <v>اسراء الحته</v>
          </cell>
          <cell r="C3058" t="str">
            <v>محمدعلي</v>
          </cell>
          <cell r="D3058" t="str">
            <v>سوسن</v>
          </cell>
          <cell r="E3058" t="str">
            <v>الأولى</v>
          </cell>
        </row>
        <row r="3059">
          <cell r="A3059">
            <v>527588</v>
          </cell>
          <cell r="B3059" t="str">
            <v>اسراء الحسن</v>
          </cell>
          <cell r="C3059" t="str">
            <v>عبدالجبار</v>
          </cell>
          <cell r="D3059" t="str">
            <v>سميره</v>
          </cell>
          <cell r="E3059" t="str">
            <v>الاولى</v>
          </cell>
        </row>
        <row r="3060">
          <cell r="A3060">
            <v>527589</v>
          </cell>
          <cell r="B3060" t="str">
            <v>اسراء الفحصي</v>
          </cell>
          <cell r="C3060" t="str">
            <v>عوض</v>
          </cell>
          <cell r="D3060" t="str">
            <v>عليه</v>
          </cell>
          <cell r="E3060" t="str">
            <v>الأولى</v>
          </cell>
        </row>
        <row r="3061">
          <cell r="A3061">
            <v>527590</v>
          </cell>
          <cell r="B3061" t="str">
            <v>اسراء المالح</v>
          </cell>
          <cell r="C3061" t="str">
            <v>محمدشريف</v>
          </cell>
          <cell r="D3061" t="str">
            <v>صفاء</v>
          </cell>
          <cell r="E3061" t="str">
            <v>الاولى</v>
          </cell>
        </row>
        <row r="3062">
          <cell r="A3062">
            <v>527591</v>
          </cell>
          <cell r="B3062" t="str">
            <v>اسماء ابوعرابي</v>
          </cell>
          <cell r="C3062" t="str">
            <v>جمال</v>
          </cell>
          <cell r="D3062" t="str">
            <v>نورا</v>
          </cell>
          <cell r="E3062" t="str">
            <v>الأولى</v>
          </cell>
        </row>
        <row r="3063">
          <cell r="A3063">
            <v>527592</v>
          </cell>
          <cell r="B3063" t="str">
            <v>اسماء حافظ</v>
          </cell>
          <cell r="C3063" t="str">
            <v>اسامه</v>
          </cell>
          <cell r="D3063" t="str">
            <v>آمنه</v>
          </cell>
          <cell r="E3063" t="str">
            <v>الاولى</v>
          </cell>
        </row>
        <row r="3064">
          <cell r="A3064">
            <v>527593</v>
          </cell>
          <cell r="B3064" t="str">
            <v>الاء الخن</v>
          </cell>
          <cell r="C3064" t="str">
            <v>محمدوليد</v>
          </cell>
          <cell r="D3064" t="str">
            <v>ندوى</v>
          </cell>
          <cell r="E3064" t="str">
            <v>الأولى</v>
          </cell>
        </row>
        <row r="3065">
          <cell r="A3065">
            <v>527594</v>
          </cell>
          <cell r="B3065" t="str">
            <v>الاء عمر</v>
          </cell>
          <cell r="C3065" t="str">
            <v>وليد</v>
          </cell>
          <cell r="D3065" t="str">
            <v>خلود</v>
          </cell>
          <cell r="E3065" t="str">
            <v>الاولى</v>
          </cell>
        </row>
        <row r="3066">
          <cell r="A3066">
            <v>527595</v>
          </cell>
          <cell r="B3066" t="str">
            <v>الاء فندي</v>
          </cell>
          <cell r="C3066" t="str">
            <v>احمد</v>
          </cell>
          <cell r="D3066" t="str">
            <v>ريحاب</v>
          </cell>
          <cell r="E3066" t="str">
            <v>الأولى</v>
          </cell>
        </row>
        <row r="3067">
          <cell r="A3067">
            <v>527596</v>
          </cell>
          <cell r="B3067" t="str">
            <v>المى العبوش</v>
          </cell>
          <cell r="C3067" t="str">
            <v>بشار</v>
          </cell>
          <cell r="D3067" t="str">
            <v>منى</v>
          </cell>
          <cell r="E3067" t="str">
            <v>الاولى</v>
          </cell>
        </row>
        <row r="3068">
          <cell r="A3068">
            <v>527597</v>
          </cell>
          <cell r="B3068" t="str">
            <v>المى العلي الرواس</v>
          </cell>
          <cell r="C3068" t="str">
            <v>محمد فهيم</v>
          </cell>
          <cell r="D3068" t="str">
            <v>غاليه</v>
          </cell>
          <cell r="E3068" t="str">
            <v>الأولى</v>
          </cell>
        </row>
        <row r="3069">
          <cell r="A3069">
            <v>527598</v>
          </cell>
          <cell r="B3069" t="str">
            <v>اماني الجلد زبيدي</v>
          </cell>
          <cell r="C3069" t="str">
            <v>ممدوح</v>
          </cell>
          <cell r="D3069" t="str">
            <v>امل</v>
          </cell>
          <cell r="E3069" t="str">
            <v>الاولى</v>
          </cell>
        </row>
        <row r="3070">
          <cell r="A3070">
            <v>527599</v>
          </cell>
          <cell r="B3070" t="str">
            <v>ايمان جحى</v>
          </cell>
          <cell r="C3070" t="str">
            <v>اسماعيل</v>
          </cell>
          <cell r="D3070" t="str">
            <v>خجو</v>
          </cell>
          <cell r="E3070" t="str">
            <v>الأولى</v>
          </cell>
        </row>
        <row r="3071">
          <cell r="A3071">
            <v>527600</v>
          </cell>
          <cell r="B3071" t="str">
            <v>ايمان موسى</v>
          </cell>
          <cell r="C3071" t="str">
            <v>احمد</v>
          </cell>
          <cell r="D3071" t="str">
            <v>سهام</v>
          </cell>
          <cell r="E3071" t="str">
            <v>الاولى</v>
          </cell>
        </row>
        <row r="3072">
          <cell r="A3072">
            <v>527601</v>
          </cell>
          <cell r="B3072" t="str">
            <v>ايناس حديفه</v>
          </cell>
          <cell r="C3072" t="str">
            <v>عدنان</v>
          </cell>
          <cell r="D3072" t="str">
            <v>اميمه</v>
          </cell>
          <cell r="E3072" t="str">
            <v>الأولى</v>
          </cell>
        </row>
        <row r="3073">
          <cell r="A3073">
            <v>527602</v>
          </cell>
          <cell r="B3073" t="str">
            <v>أماني علي</v>
          </cell>
          <cell r="C3073" t="str">
            <v>حسين</v>
          </cell>
          <cell r="D3073" t="str">
            <v>لينا</v>
          </cell>
          <cell r="E3073" t="str">
            <v>الاولى</v>
          </cell>
        </row>
        <row r="3074">
          <cell r="A3074">
            <v>527603</v>
          </cell>
          <cell r="B3074" t="str">
            <v>أمل الديبان</v>
          </cell>
          <cell r="C3074" t="str">
            <v>نديم</v>
          </cell>
          <cell r="D3074" t="str">
            <v>مريم</v>
          </cell>
          <cell r="E3074" t="str">
            <v>الأولى</v>
          </cell>
        </row>
        <row r="3075">
          <cell r="A3075">
            <v>527604</v>
          </cell>
          <cell r="B3075" t="str">
            <v>أمل زيادة</v>
          </cell>
          <cell r="C3075" t="str">
            <v>غازي</v>
          </cell>
          <cell r="D3075" t="str">
            <v>نادرة</v>
          </cell>
          <cell r="E3075" t="str">
            <v>الاولى</v>
          </cell>
        </row>
        <row r="3076">
          <cell r="A3076">
            <v>527605</v>
          </cell>
          <cell r="B3076" t="str">
            <v>آلاء البيطار</v>
          </cell>
          <cell r="C3076" t="str">
            <v>عاطف</v>
          </cell>
          <cell r="D3076" t="str">
            <v>وصفيه</v>
          </cell>
          <cell r="E3076" t="str">
            <v>الأولى</v>
          </cell>
        </row>
        <row r="3077">
          <cell r="A3077">
            <v>527606</v>
          </cell>
          <cell r="B3077" t="str">
            <v>آلاء كحل</v>
          </cell>
          <cell r="C3077" t="str">
            <v>مازن</v>
          </cell>
          <cell r="D3077" t="str">
            <v>قرنفلة</v>
          </cell>
          <cell r="E3077" t="str">
            <v>الاولى</v>
          </cell>
        </row>
        <row r="3078">
          <cell r="A3078">
            <v>527607</v>
          </cell>
          <cell r="B3078" t="str">
            <v>آليسار الحلبي</v>
          </cell>
          <cell r="C3078" t="str">
            <v>عبد الرزاق</v>
          </cell>
          <cell r="D3078" t="str">
            <v>كوثر</v>
          </cell>
          <cell r="E3078" t="str">
            <v>الأولى</v>
          </cell>
        </row>
        <row r="3079">
          <cell r="A3079">
            <v>527608</v>
          </cell>
          <cell r="B3079" t="str">
            <v>آلين عبود</v>
          </cell>
          <cell r="C3079" t="str">
            <v>أيمن</v>
          </cell>
          <cell r="D3079" t="str">
            <v>نجوى</v>
          </cell>
          <cell r="E3079" t="str">
            <v>الاولى</v>
          </cell>
        </row>
        <row r="3080">
          <cell r="A3080">
            <v>527609</v>
          </cell>
          <cell r="B3080" t="str">
            <v>آمنه الغضبان</v>
          </cell>
          <cell r="C3080" t="str">
            <v>يوسف رضوان</v>
          </cell>
          <cell r="D3080" t="str">
            <v>فلك</v>
          </cell>
          <cell r="E3080" t="str">
            <v>الأولى</v>
          </cell>
        </row>
        <row r="3081">
          <cell r="A3081">
            <v>527610</v>
          </cell>
          <cell r="B3081" t="str">
            <v>آنجي مزنا</v>
          </cell>
          <cell r="C3081" t="str">
            <v>حسام</v>
          </cell>
          <cell r="D3081" t="str">
            <v>سندس</v>
          </cell>
          <cell r="E3081" t="str">
            <v>الاولى</v>
          </cell>
        </row>
        <row r="3082">
          <cell r="A3082">
            <v>527611</v>
          </cell>
          <cell r="B3082" t="str">
            <v>آيات الشامي</v>
          </cell>
          <cell r="C3082" t="str">
            <v>سالم</v>
          </cell>
          <cell r="D3082" t="str">
            <v>لوبانا</v>
          </cell>
          <cell r="E3082" t="str">
            <v>الأولى</v>
          </cell>
        </row>
        <row r="3083">
          <cell r="A3083">
            <v>527612</v>
          </cell>
          <cell r="B3083" t="str">
            <v>آيه عرقسوسي</v>
          </cell>
          <cell r="C3083" t="str">
            <v>حسين</v>
          </cell>
          <cell r="D3083" t="str">
            <v>رنا</v>
          </cell>
          <cell r="E3083" t="str">
            <v>الاولى</v>
          </cell>
        </row>
        <row r="3084">
          <cell r="A3084">
            <v>527613</v>
          </cell>
          <cell r="B3084" t="str">
            <v>بتول برهوم</v>
          </cell>
          <cell r="C3084" t="str">
            <v>فهد</v>
          </cell>
          <cell r="D3084" t="str">
            <v>سمر</v>
          </cell>
          <cell r="E3084" t="str">
            <v>الأولى</v>
          </cell>
        </row>
        <row r="3085">
          <cell r="A3085">
            <v>527614</v>
          </cell>
          <cell r="B3085" t="str">
            <v>بتول صوفان</v>
          </cell>
          <cell r="C3085" t="str">
            <v>حسام</v>
          </cell>
          <cell r="D3085" t="str">
            <v>مريم</v>
          </cell>
          <cell r="E3085" t="str">
            <v>الاولى</v>
          </cell>
        </row>
        <row r="3086">
          <cell r="A3086">
            <v>527615</v>
          </cell>
          <cell r="B3086" t="str">
            <v>بتول عوفان</v>
          </cell>
          <cell r="C3086" t="str">
            <v>غسان</v>
          </cell>
          <cell r="D3086" t="str">
            <v>رانيا</v>
          </cell>
          <cell r="E3086" t="str">
            <v>الأولى</v>
          </cell>
        </row>
        <row r="3087">
          <cell r="A3087">
            <v>527616</v>
          </cell>
          <cell r="B3087" t="str">
            <v>بدور الفقس</v>
          </cell>
          <cell r="C3087" t="str">
            <v>احمد</v>
          </cell>
          <cell r="D3087" t="str">
            <v>سمر</v>
          </cell>
          <cell r="E3087" t="str">
            <v>الاولى</v>
          </cell>
        </row>
        <row r="3088">
          <cell r="A3088">
            <v>527617</v>
          </cell>
          <cell r="B3088" t="str">
            <v>براء محمود</v>
          </cell>
          <cell r="C3088" t="str">
            <v>محمد</v>
          </cell>
          <cell r="D3088" t="str">
            <v>باسمة</v>
          </cell>
          <cell r="E3088" t="str">
            <v>الأولى</v>
          </cell>
        </row>
        <row r="3089">
          <cell r="A3089">
            <v>527618</v>
          </cell>
          <cell r="B3089" t="str">
            <v>بسمه فيلي</v>
          </cell>
          <cell r="C3089" t="str">
            <v>فرج</v>
          </cell>
          <cell r="D3089" t="str">
            <v>فاطمه</v>
          </cell>
          <cell r="E3089" t="str">
            <v>الاولى</v>
          </cell>
        </row>
        <row r="3090">
          <cell r="A3090">
            <v>527619</v>
          </cell>
          <cell r="B3090" t="str">
            <v>بشرى الحسين</v>
          </cell>
          <cell r="C3090" t="str">
            <v>عبدالسلام</v>
          </cell>
          <cell r="D3090" t="str">
            <v>حليمة</v>
          </cell>
          <cell r="E3090" t="str">
            <v>الأولى</v>
          </cell>
        </row>
        <row r="3091">
          <cell r="A3091">
            <v>527620</v>
          </cell>
          <cell r="B3091" t="str">
            <v>بشرى العويش</v>
          </cell>
          <cell r="C3091" t="str">
            <v>مصطفى</v>
          </cell>
          <cell r="D3091" t="str">
            <v>فاطمه</v>
          </cell>
          <cell r="E3091" t="str">
            <v>الاولى</v>
          </cell>
        </row>
        <row r="3092">
          <cell r="A3092">
            <v>527621</v>
          </cell>
          <cell r="B3092" t="str">
            <v>بشرى الواوي</v>
          </cell>
          <cell r="C3092" t="str">
            <v>محمد</v>
          </cell>
          <cell r="D3092" t="str">
            <v>وفاء</v>
          </cell>
          <cell r="E3092" t="str">
            <v>الأولى</v>
          </cell>
        </row>
        <row r="3093">
          <cell r="A3093">
            <v>527622</v>
          </cell>
          <cell r="B3093" t="str">
            <v>بيان الحمصي</v>
          </cell>
          <cell r="C3093" t="str">
            <v>محمدديب</v>
          </cell>
          <cell r="D3093" t="str">
            <v>فيحاء</v>
          </cell>
          <cell r="E3093" t="str">
            <v>الاولى</v>
          </cell>
        </row>
        <row r="3094">
          <cell r="A3094">
            <v>527623</v>
          </cell>
          <cell r="B3094" t="str">
            <v>بيسان قدور العينيه</v>
          </cell>
          <cell r="C3094" t="str">
            <v>غسان</v>
          </cell>
          <cell r="D3094" t="str">
            <v>منار</v>
          </cell>
          <cell r="E3094" t="str">
            <v>الأولى</v>
          </cell>
        </row>
        <row r="3095">
          <cell r="A3095">
            <v>527624</v>
          </cell>
          <cell r="B3095" t="str">
            <v>تسنيم الحميدي</v>
          </cell>
          <cell r="C3095" t="str">
            <v>جابر</v>
          </cell>
          <cell r="D3095" t="str">
            <v>سمر</v>
          </cell>
          <cell r="E3095" t="str">
            <v>الاولى</v>
          </cell>
        </row>
        <row r="3096">
          <cell r="A3096">
            <v>527625</v>
          </cell>
          <cell r="B3096" t="str">
            <v>تسنيم سماق</v>
          </cell>
          <cell r="C3096" t="str">
            <v>محمد</v>
          </cell>
          <cell r="D3096" t="str">
            <v>ريما</v>
          </cell>
          <cell r="E3096" t="str">
            <v>الأولى</v>
          </cell>
        </row>
        <row r="3097">
          <cell r="A3097">
            <v>527626</v>
          </cell>
          <cell r="B3097" t="str">
            <v>تسنيم فتاله</v>
          </cell>
          <cell r="C3097" t="str">
            <v>نعيم</v>
          </cell>
          <cell r="D3097" t="str">
            <v>ايمان عيطه</v>
          </cell>
          <cell r="E3097" t="str">
            <v>الاولى</v>
          </cell>
        </row>
        <row r="3098">
          <cell r="A3098">
            <v>527627</v>
          </cell>
          <cell r="B3098" t="str">
            <v>تغريد الصوص</v>
          </cell>
          <cell r="C3098" t="str">
            <v>حسني</v>
          </cell>
          <cell r="D3098" t="str">
            <v>إيمان</v>
          </cell>
          <cell r="E3098" t="str">
            <v>الأولى</v>
          </cell>
        </row>
        <row r="3099">
          <cell r="A3099">
            <v>527628</v>
          </cell>
          <cell r="B3099" t="str">
            <v>تغريد الضبع</v>
          </cell>
          <cell r="C3099" t="str">
            <v>محمود</v>
          </cell>
          <cell r="D3099" t="str">
            <v>حوريه</v>
          </cell>
          <cell r="E3099" t="str">
            <v>الاولى</v>
          </cell>
        </row>
        <row r="3100">
          <cell r="A3100">
            <v>527629</v>
          </cell>
          <cell r="B3100" t="str">
            <v>تغريد ملقط</v>
          </cell>
          <cell r="C3100" t="str">
            <v>يوسف</v>
          </cell>
          <cell r="D3100" t="str">
            <v>حياة</v>
          </cell>
          <cell r="E3100" t="str">
            <v>الأولى</v>
          </cell>
        </row>
        <row r="3101">
          <cell r="A3101">
            <v>527630</v>
          </cell>
          <cell r="B3101" t="str">
            <v>تقى ازرق</v>
          </cell>
          <cell r="C3101" t="str">
            <v>عدنان</v>
          </cell>
          <cell r="D3101" t="str">
            <v>حنان</v>
          </cell>
          <cell r="E3101" t="str">
            <v>الاولى</v>
          </cell>
        </row>
        <row r="3102">
          <cell r="A3102">
            <v>527631</v>
          </cell>
          <cell r="B3102" t="str">
            <v>تقى الكيلاني</v>
          </cell>
          <cell r="C3102" t="str">
            <v>محمد</v>
          </cell>
          <cell r="D3102" t="str">
            <v>هدى</v>
          </cell>
          <cell r="E3102" t="str">
            <v>الأولى</v>
          </cell>
        </row>
        <row r="3103">
          <cell r="A3103">
            <v>527632</v>
          </cell>
          <cell r="B3103" t="str">
            <v>تقى عثمان</v>
          </cell>
          <cell r="C3103" t="str">
            <v>صالح</v>
          </cell>
          <cell r="D3103" t="str">
            <v>حنان</v>
          </cell>
          <cell r="E3103" t="str">
            <v>الاولى</v>
          </cell>
        </row>
        <row r="3104">
          <cell r="A3104">
            <v>527633</v>
          </cell>
          <cell r="B3104" t="str">
            <v>تمارا رمضان</v>
          </cell>
          <cell r="C3104" t="str">
            <v>طالب</v>
          </cell>
          <cell r="D3104" t="str">
            <v>سمر</v>
          </cell>
          <cell r="E3104" t="str">
            <v>الأولى</v>
          </cell>
        </row>
        <row r="3105">
          <cell r="A3105">
            <v>527634</v>
          </cell>
          <cell r="B3105" t="str">
            <v>تمارى الشوفي</v>
          </cell>
          <cell r="C3105" t="str">
            <v>شارل</v>
          </cell>
          <cell r="D3105" t="str">
            <v>لينا</v>
          </cell>
          <cell r="E3105" t="str">
            <v>الاولى</v>
          </cell>
        </row>
        <row r="3106">
          <cell r="A3106">
            <v>527635</v>
          </cell>
          <cell r="B3106" t="str">
            <v>تماضر خضور</v>
          </cell>
          <cell r="C3106" t="str">
            <v>مطيع</v>
          </cell>
          <cell r="D3106" t="str">
            <v>رويده</v>
          </cell>
          <cell r="E3106" t="str">
            <v>الأولى</v>
          </cell>
        </row>
        <row r="3107">
          <cell r="A3107">
            <v>527636</v>
          </cell>
          <cell r="B3107" t="str">
            <v>ثناء علوش</v>
          </cell>
          <cell r="C3107" t="str">
            <v>محمد</v>
          </cell>
          <cell r="D3107" t="str">
            <v>أمون</v>
          </cell>
          <cell r="E3107" t="str">
            <v>الاولى</v>
          </cell>
        </row>
        <row r="3108">
          <cell r="A3108">
            <v>527637</v>
          </cell>
          <cell r="B3108" t="str">
            <v>ثواب حبيب</v>
          </cell>
          <cell r="C3108" t="str">
            <v>منذر</v>
          </cell>
          <cell r="D3108" t="str">
            <v>دلال</v>
          </cell>
          <cell r="E3108" t="str">
            <v>الأولى</v>
          </cell>
        </row>
        <row r="3109">
          <cell r="A3109">
            <v>527638</v>
          </cell>
          <cell r="B3109" t="str">
            <v>جودي كركوتلي</v>
          </cell>
          <cell r="C3109" t="str">
            <v>فريد</v>
          </cell>
          <cell r="D3109" t="str">
            <v>فتون</v>
          </cell>
          <cell r="E3109" t="str">
            <v>الاولى</v>
          </cell>
        </row>
        <row r="3110">
          <cell r="A3110">
            <v>527639</v>
          </cell>
          <cell r="B3110" t="str">
            <v>حسنه حمد</v>
          </cell>
          <cell r="C3110" t="str">
            <v>عايد</v>
          </cell>
          <cell r="D3110" t="str">
            <v>امنه</v>
          </cell>
          <cell r="E3110" t="str">
            <v>الأولى</v>
          </cell>
        </row>
        <row r="3111">
          <cell r="A3111">
            <v>527640</v>
          </cell>
          <cell r="B3111" t="str">
            <v>حلا جزار</v>
          </cell>
          <cell r="C3111" t="str">
            <v>ماهر</v>
          </cell>
          <cell r="D3111" t="str">
            <v>غصون</v>
          </cell>
          <cell r="E3111" t="str">
            <v>الاولى</v>
          </cell>
        </row>
        <row r="3112">
          <cell r="A3112">
            <v>527641</v>
          </cell>
          <cell r="B3112" t="str">
            <v>حلوه النعمه</v>
          </cell>
          <cell r="C3112" t="str">
            <v>شعيا</v>
          </cell>
          <cell r="D3112" t="str">
            <v>حبسه</v>
          </cell>
          <cell r="E3112" t="str">
            <v>الأولى</v>
          </cell>
        </row>
        <row r="3113">
          <cell r="A3113">
            <v>527642</v>
          </cell>
          <cell r="B3113" t="str">
            <v>حنان عمر</v>
          </cell>
          <cell r="C3113" t="str">
            <v>عبدالعزيز</v>
          </cell>
          <cell r="D3113" t="str">
            <v>ازدهار</v>
          </cell>
          <cell r="E3113" t="str">
            <v>الاولى</v>
          </cell>
        </row>
        <row r="3114">
          <cell r="A3114">
            <v>527643</v>
          </cell>
          <cell r="B3114" t="str">
            <v>حنان قرعاوى</v>
          </cell>
          <cell r="C3114" t="str">
            <v>كامل</v>
          </cell>
          <cell r="D3114" t="str">
            <v>منى</v>
          </cell>
          <cell r="E3114" t="str">
            <v>الأولى</v>
          </cell>
        </row>
        <row r="3115">
          <cell r="A3115">
            <v>527644</v>
          </cell>
          <cell r="B3115" t="str">
            <v>حنين الحوراني</v>
          </cell>
          <cell r="C3115" t="str">
            <v>عبدالفتاح</v>
          </cell>
          <cell r="D3115" t="str">
            <v>غصون</v>
          </cell>
          <cell r="E3115" t="str">
            <v>الاولى</v>
          </cell>
        </row>
        <row r="3116">
          <cell r="A3116">
            <v>527645</v>
          </cell>
          <cell r="B3116" t="str">
            <v>خزامه الجرمقاني</v>
          </cell>
          <cell r="C3116" t="str">
            <v>نجيب</v>
          </cell>
          <cell r="D3116" t="str">
            <v>نهاد</v>
          </cell>
          <cell r="E3116" t="str">
            <v>الأولى</v>
          </cell>
        </row>
        <row r="3117">
          <cell r="A3117">
            <v>527646</v>
          </cell>
          <cell r="B3117" t="str">
            <v>خزامه عامر</v>
          </cell>
          <cell r="C3117" t="str">
            <v>سمير</v>
          </cell>
          <cell r="D3117" t="str">
            <v>سهام</v>
          </cell>
          <cell r="E3117" t="str">
            <v>الاولى</v>
          </cell>
        </row>
        <row r="3118">
          <cell r="A3118">
            <v>527647</v>
          </cell>
          <cell r="B3118" t="str">
            <v>خزامى ونوس</v>
          </cell>
          <cell r="C3118" t="str">
            <v>منهل</v>
          </cell>
          <cell r="D3118" t="str">
            <v>عزيزه</v>
          </cell>
          <cell r="E3118" t="str">
            <v>الأولى</v>
          </cell>
        </row>
        <row r="3119">
          <cell r="A3119">
            <v>527648</v>
          </cell>
          <cell r="B3119" t="str">
            <v>خمائل ونوس</v>
          </cell>
          <cell r="C3119" t="str">
            <v>منهل</v>
          </cell>
          <cell r="D3119" t="str">
            <v>عزيزه</v>
          </cell>
          <cell r="E3119" t="str">
            <v>الاولى</v>
          </cell>
        </row>
        <row r="3120">
          <cell r="A3120">
            <v>527649</v>
          </cell>
          <cell r="B3120" t="str">
            <v>خوله الخطبا</v>
          </cell>
          <cell r="C3120" t="str">
            <v>حسن</v>
          </cell>
          <cell r="D3120" t="str">
            <v>مريم</v>
          </cell>
          <cell r="E3120" t="str">
            <v>الأولى</v>
          </cell>
        </row>
        <row r="3121">
          <cell r="A3121">
            <v>527650</v>
          </cell>
          <cell r="B3121" t="str">
            <v>خيريه تقلس</v>
          </cell>
          <cell r="C3121" t="str">
            <v>محمد</v>
          </cell>
          <cell r="D3121" t="str">
            <v>مها</v>
          </cell>
          <cell r="E3121" t="str">
            <v>الاولى</v>
          </cell>
        </row>
        <row r="3122">
          <cell r="A3122">
            <v>527651</v>
          </cell>
          <cell r="B3122" t="str">
            <v>دانيا العساف</v>
          </cell>
          <cell r="C3122" t="str">
            <v>يعقوب</v>
          </cell>
          <cell r="D3122" t="str">
            <v>وفاء</v>
          </cell>
          <cell r="E3122" t="str">
            <v>الأولى</v>
          </cell>
        </row>
        <row r="3123">
          <cell r="A3123">
            <v>527652</v>
          </cell>
          <cell r="B3123" t="str">
            <v>دعاء ابوخليفة</v>
          </cell>
          <cell r="C3123" t="str">
            <v>محمد</v>
          </cell>
          <cell r="D3123" t="str">
            <v>خوله</v>
          </cell>
          <cell r="E3123" t="str">
            <v>الاولى</v>
          </cell>
        </row>
        <row r="3124">
          <cell r="A3124">
            <v>527653</v>
          </cell>
          <cell r="B3124" t="str">
            <v>دعاء الاخرس</v>
          </cell>
          <cell r="C3124" t="str">
            <v>زهير</v>
          </cell>
          <cell r="D3124" t="str">
            <v>رمزيه</v>
          </cell>
          <cell r="E3124" t="str">
            <v>الأولى</v>
          </cell>
        </row>
        <row r="3125">
          <cell r="A3125">
            <v>527654</v>
          </cell>
          <cell r="B3125" t="str">
            <v>دعاء محايري</v>
          </cell>
          <cell r="C3125" t="str">
            <v>غسان</v>
          </cell>
          <cell r="D3125" t="str">
            <v>فاتن</v>
          </cell>
          <cell r="E3125" t="str">
            <v>الاولى</v>
          </cell>
        </row>
        <row r="3126">
          <cell r="A3126">
            <v>527655</v>
          </cell>
          <cell r="B3126" t="str">
            <v>ديالا جمول</v>
          </cell>
          <cell r="C3126" t="str">
            <v>نبيه</v>
          </cell>
          <cell r="D3126" t="str">
            <v>ابتسام</v>
          </cell>
          <cell r="E3126" t="str">
            <v>الأولى</v>
          </cell>
        </row>
        <row r="3127">
          <cell r="A3127">
            <v>527656</v>
          </cell>
          <cell r="B3127" t="str">
            <v>ديانا المتني</v>
          </cell>
          <cell r="C3127" t="str">
            <v>غسان</v>
          </cell>
          <cell r="D3127" t="str">
            <v>تركيه</v>
          </cell>
          <cell r="E3127" t="str">
            <v>الاولى</v>
          </cell>
        </row>
        <row r="3128">
          <cell r="A3128">
            <v>527657</v>
          </cell>
          <cell r="B3128" t="str">
            <v>دينال اليوسف الحراكي</v>
          </cell>
          <cell r="C3128" t="str">
            <v>احمد</v>
          </cell>
          <cell r="D3128" t="str">
            <v>مريم</v>
          </cell>
          <cell r="E3128" t="str">
            <v>الأولى</v>
          </cell>
        </row>
        <row r="3129">
          <cell r="A3129">
            <v>527658</v>
          </cell>
          <cell r="B3129" t="str">
            <v>راما الزين</v>
          </cell>
          <cell r="C3129" t="str">
            <v>ايمن</v>
          </cell>
          <cell r="D3129" t="str">
            <v>منى</v>
          </cell>
          <cell r="E3129" t="str">
            <v>الاولى</v>
          </cell>
        </row>
        <row r="3130">
          <cell r="A3130">
            <v>527659</v>
          </cell>
          <cell r="B3130" t="str">
            <v>راما حريب</v>
          </cell>
          <cell r="C3130" t="str">
            <v>محمد عدنان</v>
          </cell>
          <cell r="D3130" t="str">
            <v>منى كلثوم</v>
          </cell>
          <cell r="E3130" t="str">
            <v>الأولى</v>
          </cell>
        </row>
        <row r="3131">
          <cell r="A3131">
            <v>527660</v>
          </cell>
          <cell r="B3131" t="str">
            <v>راما مرسي</v>
          </cell>
          <cell r="C3131" t="str">
            <v>موفق</v>
          </cell>
          <cell r="D3131" t="str">
            <v>امل</v>
          </cell>
          <cell r="E3131" t="str">
            <v>الاولى</v>
          </cell>
        </row>
        <row r="3132">
          <cell r="A3132">
            <v>527661</v>
          </cell>
          <cell r="B3132" t="str">
            <v>راميه الدهب</v>
          </cell>
          <cell r="C3132" t="str">
            <v>محمد</v>
          </cell>
          <cell r="D3132" t="str">
            <v>احسان</v>
          </cell>
          <cell r="E3132" t="str">
            <v>الأولى</v>
          </cell>
        </row>
        <row r="3133">
          <cell r="A3133">
            <v>527662</v>
          </cell>
          <cell r="B3133" t="str">
            <v>رحاب الزامل</v>
          </cell>
          <cell r="C3133" t="str">
            <v>محمد</v>
          </cell>
          <cell r="D3133" t="str">
            <v>وليده</v>
          </cell>
          <cell r="E3133" t="str">
            <v>الاولى</v>
          </cell>
        </row>
        <row r="3134">
          <cell r="A3134">
            <v>527663</v>
          </cell>
          <cell r="B3134" t="str">
            <v>ردينه بدران</v>
          </cell>
          <cell r="C3134" t="str">
            <v>زياد</v>
          </cell>
          <cell r="D3134" t="str">
            <v>هيفاء</v>
          </cell>
          <cell r="E3134" t="str">
            <v>الأولى</v>
          </cell>
        </row>
        <row r="3135">
          <cell r="A3135">
            <v>527664</v>
          </cell>
          <cell r="B3135" t="str">
            <v>رزان الصغير</v>
          </cell>
          <cell r="C3135" t="str">
            <v>مصطفى</v>
          </cell>
          <cell r="D3135" t="str">
            <v>عائشه</v>
          </cell>
          <cell r="E3135" t="str">
            <v>الاولى</v>
          </cell>
        </row>
        <row r="3136">
          <cell r="A3136">
            <v>527665</v>
          </cell>
          <cell r="B3136" t="str">
            <v>رشا الحجلي</v>
          </cell>
          <cell r="C3136" t="str">
            <v>طلال</v>
          </cell>
          <cell r="D3136" t="str">
            <v>سوريا</v>
          </cell>
          <cell r="E3136" t="str">
            <v>الأولى</v>
          </cell>
        </row>
        <row r="3137">
          <cell r="A3137">
            <v>527666</v>
          </cell>
          <cell r="B3137" t="str">
            <v>رشا السوادي</v>
          </cell>
          <cell r="C3137" t="str">
            <v>بلال</v>
          </cell>
          <cell r="D3137" t="str">
            <v>سميه</v>
          </cell>
          <cell r="E3137" t="str">
            <v>الاولى</v>
          </cell>
        </row>
        <row r="3138">
          <cell r="A3138">
            <v>527667</v>
          </cell>
          <cell r="B3138" t="str">
            <v>رشا الطويل</v>
          </cell>
          <cell r="C3138" t="str">
            <v>سليمان</v>
          </cell>
          <cell r="D3138" t="str">
            <v>ناديه</v>
          </cell>
          <cell r="E3138" t="str">
            <v>الأولى</v>
          </cell>
        </row>
        <row r="3139">
          <cell r="A3139">
            <v>527668</v>
          </cell>
          <cell r="B3139" t="str">
            <v>رشا العبيد</v>
          </cell>
          <cell r="C3139" t="str">
            <v>علي</v>
          </cell>
          <cell r="D3139" t="str">
            <v>سمر</v>
          </cell>
          <cell r="E3139" t="str">
            <v>الاولى</v>
          </cell>
        </row>
        <row r="3140">
          <cell r="A3140">
            <v>527669</v>
          </cell>
          <cell r="B3140" t="str">
            <v>رشا بشير ابو فخر</v>
          </cell>
          <cell r="C3140" t="str">
            <v>عبد الغفار</v>
          </cell>
          <cell r="D3140" t="str">
            <v>وفاء</v>
          </cell>
          <cell r="E3140" t="str">
            <v>الأولى</v>
          </cell>
        </row>
        <row r="3141">
          <cell r="A3141">
            <v>527670</v>
          </cell>
          <cell r="B3141" t="str">
            <v>رشا بكر</v>
          </cell>
          <cell r="C3141" t="str">
            <v>علي</v>
          </cell>
          <cell r="D3141" t="str">
            <v>أمل</v>
          </cell>
          <cell r="E3141" t="str">
            <v>الاولى</v>
          </cell>
        </row>
        <row r="3142">
          <cell r="A3142">
            <v>527671</v>
          </cell>
          <cell r="B3142" t="str">
            <v>رشا ديب</v>
          </cell>
          <cell r="C3142" t="str">
            <v>هيثم</v>
          </cell>
          <cell r="D3142" t="str">
            <v>كوكب</v>
          </cell>
          <cell r="E3142" t="str">
            <v>الأولى</v>
          </cell>
        </row>
        <row r="3143">
          <cell r="A3143">
            <v>527672</v>
          </cell>
          <cell r="B3143" t="str">
            <v>رشا زريق</v>
          </cell>
          <cell r="C3143" t="str">
            <v>عبد المجيد</v>
          </cell>
          <cell r="D3143" t="str">
            <v>فاتن</v>
          </cell>
          <cell r="E3143" t="str">
            <v>الاولى</v>
          </cell>
        </row>
        <row r="3144">
          <cell r="A3144">
            <v>527673</v>
          </cell>
          <cell r="B3144" t="str">
            <v>رشا ناصيف</v>
          </cell>
          <cell r="C3144" t="str">
            <v>فارس</v>
          </cell>
          <cell r="D3144" t="str">
            <v>كاملة</v>
          </cell>
          <cell r="E3144" t="str">
            <v>الأولى</v>
          </cell>
        </row>
        <row r="3145">
          <cell r="A3145">
            <v>527674</v>
          </cell>
          <cell r="B3145" t="str">
            <v>رغد الراجح</v>
          </cell>
          <cell r="C3145" t="str">
            <v>عبد الكريم</v>
          </cell>
          <cell r="D3145" t="str">
            <v>جميله</v>
          </cell>
          <cell r="E3145" t="str">
            <v>الاولى</v>
          </cell>
        </row>
        <row r="3146">
          <cell r="A3146">
            <v>527675</v>
          </cell>
          <cell r="B3146" t="str">
            <v>رغد الصواف</v>
          </cell>
          <cell r="C3146" t="str">
            <v>محمد نبيل</v>
          </cell>
          <cell r="D3146" t="str">
            <v>سحر</v>
          </cell>
          <cell r="E3146" t="str">
            <v>الأولى</v>
          </cell>
        </row>
        <row r="3147">
          <cell r="A3147">
            <v>527676</v>
          </cell>
          <cell r="B3147" t="str">
            <v>رغد الفرواتي</v>
          </cell>
          <cell r="C3147" t="str">
            <v>باسم</v>
          </cell>
          <cell r="D3147" t="str">
            <v>منال</v>
          </cell>
          <cell r="E3147" t="str">
            <v>الاولى</v>
          </cell>
        </row>
        <row r="3148">
          <cell r="A3148">
            <v>527677</v>
          </cell>
          <cell r="B3148" t="str">
            <v>رغد حسن</v>
          </cell>
          <cell r="C3148" t="str">
            <v>احمد</v>
          </cell>
          <cell r="D3148" t="str">
            <v>ايمان</v>
          </cell>
          <cell r="E3148" t="str">
            <v>الأولى</v>
          </cell>
        </row>
        <row r="3149">
          <cell r="A3149">
            <v>527678</v>
          </cell>
          <cell r="B3149" t="str">
            <v>رغد علي</v>
          </cell>
          <cell r="C3149" t="str">
            <v>رفيق</v>
          </cell>
          <cell r="D3149" t="str">
            <v>رانيا</v>
          </cell>
          <cell r="E3149" t="str">
            <v>الاولى</v>
          </cell>
        </row>
        <row r="3150">
          <cell r="A3150">
            <v>527679</v>
          </cell>
          <cell r="B3150" t="str">
            <v>رغد فرهود</v>
          </cell>
          <cell r="C3150" t="str">
            <v>اسامة</v>
          </cell>
          <cell r="D3150" t="str">
            <v>سمر</v>
          </cell>
          <cell r="E3150" t="str">
            <v>الأولى</v>
          </cell>
        </row>
        <row r="3151">
          <cell r="A3151">
            <v>527680</v>
          </cell>
          <cell r="B3151" t="str">
            <v>رغد قصيباتي</v>
          </cell>
          <cell r="C3151" t="str">
            <v>بشار</v>
          </cell>
          <cell r="D3151" t="str">
            <v>ميسون</v>
          </cell>
          <cell r="E3151" t="str">
            <v>الاولى</v>
          </cell>
        </row>
        <row r="3152">
          <cell r="A3152">
            <v>527681</v>
          </cell>
          <cell r="B3152" t="str">
            <v>رفيده بلان</v>
          </cell>
          <cell r="C3152" t="str">
            <v>محمود</v>
          </cell>
          <cell r="D3152" t="str">
            <v>فاطمة</v>
          </cell>
          <cell r="E3152" t="str">
            <v>الأولى</v>
          </cell>
        </row>
        <row r="3153">
          <cell r="A3153">
            <v>527682</v>
          </cell>
          <cell r="B3153" t="str">
            <v>رفيف حسن</v>
          </cell>
          <cell r="C3153" t="str">
            <v>مطلع</v>
          </cell>
          <cell r="D3153" t="str">
            <v>هاله</v>
          </cell>
          <cell r="E3153" t="str">
            <v>الاولى</v>
          </cell>
        </row>
        <row r="3154">
          <cell r="A3154">
            <v>527683</v>
          </cell>
          <cell r="B3154" t="str">
            <v>رنا الناصر</v>
          </cell>
          <cell r="C3154" t="str">
            <v>محمد</v>
          </cell>
          <cell r="D3154" t="str">
            <v>امل</v>
          </cell>
          <cell r="E3154" t="str">
            <v>الأولى</v>
          </cell>
        </row>
        <row r="3155">
          <cell r="A3155">
            <v>527684</v>
          </cell>
          <cell r="B3155" t="str">
            <v>رند سليقه</v>
          </cell>
          <cell r="C3155" t="str">
            <v>محمد</v>
          </cell>
          <cell r="D3155" t="str">
            <v>نبيله</v>
          </cell>
          <cell r="E3155" t="str">
            <v>الاولى</v>
          </cell>
        </row>
        <row r="3156">
          <cell r="A3156">
            <v>527685</v>
          </cell>
          <cell r="B3156" t="str">
            <v>رندلا شاهين</v>
          </cell>
          <cell r="C3156" t="str">
            <v>حسان</v>
          </cell>
          <cell r="D3156" t="str">
            <v>ازدهار سرحيل</v>
          </cell>
          <cell r="E3156" t="str">
            <v>الأولى</v>
          </cell>
        </row>
        <row r="3157">
          <cell r="A3157">
            <v>527686</v>
          </cell>
          <cell r="B3157" t="str">
            <v>رنيم حقي</v>
          </cell>
          <cell r="C3157" t="str">
            <v>عبد الرحمن</v>
          </cell>
          <cell r="D3157" t="str">
            <v>أمل الفرواتي</v>
          </cell>
          <cell r="E3157" t="str">
            <v>الاولى</v>
          </cell>
        </row>
        <row r="3158">
          <cell r="A3158">
            <v>527687</v>
          </cell>
          <cell r="B3158" t="str">
            <v>رهام الجباعي</v>
          </cell>
          <cell r="C3158" t="str">
            <v>وجيه</v>
          </cell>
          <cell r="D3158" t="str">
            <v>ورد</v>
          </cell>
          <cell r="E3158" t="str">
            <v>الأولى</v>
          </cell>
        </row>
        <row r="3159">
          <cell r="A3159">
            <v>527688</v>
          </cell>
          <cell r="B3159" t="str">
            <v>رهام السمان</v>
          </cell>
          <cell r="C3159" t="str">
            <v>محمد</v>
          </cell>
          <cell r="D3159" t="str">
            <v>سها</v>
          </cell>
          <cell r="E3159" t="str">
            <v>الاولى</v>
          </cell>
        </row>
        <row r="3160">
          <cell r="A3160">
            <v>527689</v>
          </cell>
          <cell r="B3160" t="str">
            <v>رهف دبورة</v>
          </cell>
          <cell r="C3160" t="str">
            <v>مأمون</v>
          </cell>
          <cell r="D3160" t="str">
            <v>دلال</v>
          </cell>
          <cell r="E3160" t="str">
            <v>الأولى</v>
          </cell>
        </row>
        <row r="3161">
          <cell r="A3161">
            <v>527690</v>
          </cell>
          <cell r="B3161" t="str">
            <v>رهف يبرودي</v>
          </cell>
          <cell r="C3161" t="str">
            <v>بسام</v>
          </cell>
          <cell r="D3161" t="str">
            <v>ضحى</v>
          </cell>
          <cell r="E3161" t="str">
            <v>الاولى</v>
          </cell>
        </row>
        <row r="3162">
          <cell r="A3162">
            <v>527691</v>
          </cell>
          <cell r="B3162" t="str">
            <v>روان المحني</v>
          </cell>
          <cell r="C3162" t="str">
            <v>باسل</v>
          </cell>
          <cell r="D3162" t="str">
            <v>رزان</v>
          </cell>
          <cell r="E3162" t="str">
            <v>الأولى</v>
          </cell>
        </row>
        <row r="3163">
          <cell r="A3163">
            <v>527692</v>
          </cell>
          <cell r="B3163" t="str">
            <v>روان لطيف</v>
          </cell>
          <cell r="C3163" t="str">
            <v>بسام</v>
          </cell>
          <cell r="D3163" t="str">
            <v>عبير</v>
          </cell>
          <cell r="E3163" t="str">
            <v>الاولى</v>
          </cell>
        </row>
        <row r="3164">
          <cell r="A3164">
            <v>527693</v>
          </cell>
          <cell r="B3164" t="str">
            <v>روعه شربط</v>
          </cell>
          <cell r="C3164" t="str">
            <v>ابراهيم</v>
          </cell>
          <cell r="D3164" t="str">
            <v>صفاء</v>
          </cell>
          <cell r="E3164" t="str">
            <v>الأولى</v>
          </cell>
        </row>
        <row r="3165">
          <cell r="A3165">
            <v>527694</v>
          </cell>
          <cell r="B3165" t="str">
            <v>رويده عبد الرزاق</v>
          </cell>
          <cell r="C3165" t="str">
            <v>محمد</v>
          </cell>
          <cell r="D3165" t="str">
            <v>فاطمه</v>
          </cell>
          <cell r="E3165" t="str">
            <v>الاولى</v>
          </cell>
        </row>
        <row r="3166">
          <cell r="A3166">
            <v>527695</v>
          </cell>
          <cell r="B3166" t="str">
            <v>رؤى كواره</v>
          </cell>
          <cell r="C3166" t="str">
            <v>ماهر</v>
          </cell>
          <cell r="D3166" t="str">
            <v>روضه الحموي</v>
          </cell>
          <cell r="E3166" t="str">
            <v>الأولى</v>
          </cell>
        </row>
        <row r="3167">
          <cell r="A3167">
            <v>527696</v>
          </cell>
          <cell r="B3167" t="str">
            <v>رؤى منصور</v>
          </cell>
          <cell r="C3167" t="str">
            <v>محمد مصعب</v>
          </cell>
          <cell r="D3167" t="str">
            <v>آلاء</v>
          </cell>
          <cell r="E3167" t="str">
            <v>الاولى</v>
          </cell>
        </row>
        <row r="3168">
          <cell r="A3168">
            <v>527697</v>
          </cell>
          <cell r="B3168" t="str">
            <v>ريم الفلاح</v>
          </cell>
          <cell r="C3168" t="str">
            <v>محمد وائل</v>
          </cell>
          <cell r="D3168" t="str">
            <v>براءة</v>
          </cell>
          <cell r="E3168" t="str">
            <v>الأولى</v>
          </cell>
        </row>
        <row r="3169">
          <cell r="A3169">
            <v>527698</v>
          </cell>
          <cell r="B3169" t="str">
            <v>ريم خطيب</v>
          </cell>
          <cell r="C3169" t="str">
            <v>حسن</v>
          </cell>
          <cell r="D3169" t="str">
            <v>عليا</v>
          </cell>
          <cell r="E3169" t="str">
            <v>الاولى</v>
          </cell>
        </row>
        <row r="3170">
          <cell r="A3170">
            <v>527699</v>
          </cell>
          <cell r="B3170" t="str">
            <v>ريم شحود</v>
          </cell>
          <cell r="C3170" t="str">
            <v>فايز</v>
          </cell>
          <cell r="D3170" t="str">
            <v>عليا</v>
          </cell>
          <cell r="E3170" t="str">
            <v>الأولى</v>
          </cell>
        </row>
        <row r="3171">
          <cell r="A3171">
            <v>527700</v>
          </cell>
          <cell r="B3171" t="str">
            <v>ريم قاظان</v>
          </cell>
          <cell r="C3171" t="str">
            <v>اسماعيل</v>
          </cell>
          <cell r="D3171" t="str">
            <v>فاتنه</v>
          </cell>
          <cell r="E3171" t="str">
            <v>الاولى</v>
          </cell>
        </row>
        <row r="3172">
          <cell r="A3172">
            <v>527701</v>
          </cell>
          <cell r="B3172" t="str">
            <v>ريم منزلاوي</v>
          </cell>
          <cell r="C3172" t="str">
            <v>وسيم</v>
          </cell>
          <cell r="D3172" t="str">
            <v>منال الريس</v>
          </cell>
          <cell r="E3172" t="str">
            <v>الأولى</v>
          </cell>
        </row>
        <row r="3173">
          <cell r="A3173">
            <v>527702</v>
          </cell>
          <cell r="B3173" t="str">
            <v>ريما ابوالحسن</v>
          </cell>
          <cell r="C3173" t="str">
            <v>مسلم</v>
          </cell>
          <cell r="D3173" t="str">
            <v>والدتهاراغدا</v>
          </cell>
          <cell r="E3173" t="str">
            <v>الاولى</v>
          </cell>
        </row>
        <row r="3174">
          <cell r="A3174">
            <v>527703</v>
          </cell>
          <cell r="B3174" t="str">
            <v>زين الكمال الزير</v>
          </cell>
          <cell r="C3174" t="str">
            <v>مصلط</v>
          </cell>
          <cell r="D3174" t="str">
            <v>جدعه</v>
          </cell>
          <cell r="E3174" t="str">
            <v>الأولى</v>
          </cell>
        </row>
        <row r="3175">
          <cell r="A3175">
            <v>527704</v>
          </cell>
          <cell r="B3175" t="str">
            <v>زينب تلي</v>
          </cell>
          <cell r="C3175" t="str">
            <v>حسن</v>
          </cell>
          <cell r="D3175" t="str">
            <v>يسرى</v>
          </cell>
          <cell r="E3175" t="str">
            <v>الاولى</v>
          </cell>
        </row>
        <row r="3176">
          <cell r="A3176">
            <v>527705</v>
          </cell>
          <cell r="B3176" t="str">
            <v>سارة الاسدي</v>
          </cell>
          <cell r="C3176" t="str">
            <v>عبدالحميد</v>
          </cell>
          <cell r="D3176" t="str">
            <v>ميرفت</v>
          </cell>
          <cell r="E3176" t="str">
            <v>الأولى</v>
          </cell>
        </row>
        <row r="3177">
          <cell r="A3177">
            <v>527706</v>
          </cell>
          <cell r="B3177" t="str">
            <v>ساره الحسن</v>
          </cell>
          <cell r="C3177" t="str">
            <v>عباس</v>
          </cell>
          <cell r="D3177" t="str">
            <v>نرمين</v>
          </cell>
          <cell r="E3177" t="str">
            <v>الاولى</v>
          </cell>
        </row>
        <row r="3178">
          <cell r="A3178">
            <v>527707</v>
          </cell>
          <cell r="B3178" t="str">
            <v>ساره آله رشي</v>
          </cell>
          <cell r="C3178" t="str">
            <v>جمال الدين</v>
          </cell>
          <cell r="D3178" t="str">
            <v>ناديا</v>
          </cell>
          <cell r="E3178" t="str">
            <v>الأولى</v>
          </cell>
        </row>
        <row r="3179">
          <cell r="A3179">
            <v>527708</v>
          </cell>
          <cell r="B3179" t="str">
            <v>ساره حوراني</v>
          </cell>
          <cell r="C3179" t="str">
            <v>محمد فايز</v>
          </cell>
          <cell r="D3179" t="str">
            <v>فدوى</v>
          </cell>
          <cell r="E3179" t="str">
            <v>الاولى</v>
          </cell>
        </row>
        <row r="3180">
          <cell r="A3180">
            <v>527709</v>
          </cell>
          <cell r="B3180" t="str">
            <v>ساميه الحسيني</v>
          </cell>
          <cell r="C3180" t="str">
            <v>رياض</v>
          </cell>
          <cell r="D3180" t="str">
            <v>رشا</v>
          </cell>
          <cell r="E3180" t="str">
            <v>الأولى</v>
          </cell>
        </row>
        <row r="3181">
          <cell r="A3181">
            <v>527710</v>
          </cell>
          <cell r="B3181" t="str">
            <v>ساهره الصبحي</v>
          </cell>
          <cell r="C3181" t="str">
            <v>حسين</v>
          </cell>
          <cell r="D3181" t="str">
            <v>شمسه</v>
          </cell>
          <cell r="E3181" t="str">
            <v>الاولى</v>
          </cell>
        </row>
        <row r="3182">
          <cell r="A3182">
            <v>527711</v>
          </cell>
          <cell r="B3182" t="str">
            <v>سحر حمود</v>
          </cell>
          <cell r="C3182" t="str">
            <v>كامل</v>
          </cell>
          <cell r="D3182" t="str">
            <v>مفيده</v>
          </cell>
          <cell r="E3182" t="str">
            <v>الأولى</v>
          </cell>
        </row>
        <row r="3183">
          <cell r="A3183">
            <v>527712</v>
          </cell>
          <cell r="B3183" t="str">
            <v>سدرة سنقر</v>
          </cell>
          <cell r="C3183" t="str">
            <v>فادي</v>
          </cell>
          <cell r="D3183" t="str">
            <v>هديل</v>
          </cell>
          <cell r="E3183" t="str">
            <v>الاولى</v>
          </cell>
        </row>
        <row r="3184">
          <cell r="A3184">
            <v>527713</v>
          </cell>
          <cell r="B3184" t="str">
            <v>سدره خضر</v>
          </cell>
          <cell r="C3184" t="str">
            <v>فيصل</v>
          </cell>
          <cell r="D3184" t="str">
            <v>سولاف</v>
          </cell>
          <cell r="E3184" t="str">
            <v>الأولى</v>
          </cell>
        </row>
        <row r="3185">
          <cell r="A3185">
            <v>527714</v>
          </cell>
          <cell r="B3185" t="str">
            <v>سلاف بركه</v>
          </cell>
          <cell r="C3185" t="str">
            <v>نعيم</v>
          </cell>
          <cell r="D3185" t="str">
            <v>نجود</v>
          </cell>
          <cell r="E3185" t="str">
            <v>الاولى</v>
          </cell>
        </row>
        <row r="3186">
          <cell r="A3186">
            <v>527715</v>
          </cell>
          <cell r="B3186" t="str">
            <v>سلافه يوسف</v>
          </cell>
          <cell r="C3186" t="str">
            <v>بلال</v>
          </cell>
          <cell r="D3186" t="str">
            <v>وحيده</v>
          </cell>
          <cell r="E3186" t="str">
            <v>الأولى</v>
          </cell>
        </row>
        <row r="3187">
          <cell r="A3187">
            <v>527716</v>
          </cell>
          <cell r="B3187" t="str">
            <v>سلام درموش</v>
          </cell>
          <cell r="C3187" t="str">
            <v>ماجد</v>
          </cell>
          <cell r="D3187" t="str">
            <v>نعيمه</v>
          </cell>
          <cell r="E3187" t="str">
            <v>الاولى</v>
          </cell>
        </row>
        <row r="3188">
          <cell r="A3188">
            <v>527717</v>
          </cell>
          <cell r="B3188" t="str">
            <v>سلام سكر</v>
          </cell>
          <cell r="C3188" t="str">
            <v>محمد هشام</v>
          </cell>
          <cell r="D3188" t="str">
            <v>لمى</v>
          </cell>
          <cell r="E3188" t="str">
            <v>الأولى</v>
          </cell>
        </row>
        <row r="3189">
          <cell r="A3189">
            <v>527718</v>
          </cell>
          <cell r="B3189" t="str">
            <v>سلمى الضويحي</v>
          </cell>
          <cell r="C3189" t="str">
            <v>طه</v>
          </cell>
          <cell r="D3189" t="str">
            <v>راغده</v>
          </cell>
          <cell r="E3189" t="str">
            <v>الاولى</v>
          </cell>
        </row>
        <row r="3190">
          <cell r="A3190">
            <v>527719</v>
          </cell>
          <cell r="B3190" t="str">
            <v>سماء ابراهيم</v>
          </cell>
          <cell r="C3190" t="str">
            <v>اسعد</v>
          </cell>
          <cell r="D3190" t="str">
            <v>سميعه</v>
          </cell>
          <cell r="E3190" t="str">
            <v>الأولى</v>
          </cell>
        </row>
        <row r="3191">
          <cell r="A3191">
            <v>527720</v>
          </cell>
          <cell r="B3191" t="str">
            <v>سماره محمد</v>
          </cell>
          <cell r="C3191" t="str">
            <v>محمد</v>
          </cell>
          <cell r="D3191" t="str">
            <v>سناء</v>
          </cell>
          <cell r="E3191" t="str">
            <v>الاولى</v>
          </cell>
        </row>
        <row r="3192">
          <cell r="A3192">
            <v>527721</v>
          </cell>
          <cell r="B3192" t="str">
            <v>سمر النبوتي</v>
          </cell>
          <cell r="C3192" t="str">
            <v>يوسف</v>
          </cell>
          <cell r="D3192" t="str">
            <v>كفاح</v>
          </cell>
          <cell r="E3192" t="str">
            <v>الأولى</v>
          </cell>
        </row>
        <row r="3193">
          <cell r="A3193">
            <v>527722</v>
          </cell>
          <cell r="B3193" t="str">
            <v>سمر رزق</v>
          </cell>
          <cell r="C3193" t="str">
            <v>عبدالناصر</v>
          </cell>
          <cell r="D3193" t="str">
            <v>ندى</v>
          </cell>
          <cell r="E3193" t="str">
            <v>الاولى</v>
          </cell>
        </row>
        <row r="3194">
          <cell r="A3194">
            <v>527723</v>
          </cell>
          <cell r="B3194" t="str">
            <v>سمره وهب</v>
          </cell>
          <cell r="C3194" t="str">
            <v>سيطان</v>
          </cell>
          <cell r="D3194" t="str">
            <v>وصفيه</v>
          </cell>
          <cell r="E3194" t="str">
            <v>الأولى</v>
          </cell>
        </row>
        <row r="3195">
          <cell r="A3195">
            <v>527724</v>
          </cell>
          <cell r="B3195" t="str">
            <v>سميره بلال</v>
          </cell>
          <cell r="C3195" t="str">
            <v>عبدالرحمن</v>
          </cell>
          <cell r="D3195" t="str">
            <v>غاده</v>
          </cell>
          <cell r="E3195" t="str">
            <v>الاولى</v>
          </cell>
        </row>
        <row r="3196">
          <cell r="A3196">
            <v>527725</v>
          </cell>
          <cell r="B3196" t="str">
            <v>سنا السلاخ</v>
          </cell>
          <cell r="C3196" t="str">
            <v>رسلان</v>
          </cell>
          <cell r="D3196" t="str">
            <v>رهف</v>
          </cell>
          <cell r="E3196" t="str">
            <v>الأولى</v>
          </cell>
        </row>
        <row r="3197">
          <cell r="A3197">
            <v>527726</v>
          </cell>
          <cell r="B3197" t="str">
            <v>سنا سمره</v>
          </cell>
          <cell r="C3197" t="str">
            <v>محمد</v>
          </cell>
          <cell r="D3197" t="str">
            <v>ميسون</v>
          </cell>
          <cell r="E3197" t="str">
            <v>الاولى</v>
          </cell>
        </row>
        <row r="3198">
          <cell r="A3198">
            <v>527727</v>
          </cell>
          <cell r="B3198" t="str">
            <v>سناء الاسكندر</v>
          </cell>
          <cell r="C3198" t="str">
            <v>خليل</v>
          </cell>
          <cell r="D3198" t="str">
            <v>عيده</v>
          </cell>
          <cell r="E3198" t="str">
            <v>الأولى</v>
          </cell>
        </row>
        <row r="3199">
          <cell r="A3199">
            <v>527728</v>
          </cell>
          <cell r="B3199" t="str">
            <v>سناء الحمادين</v>
          </cell>
          <cell r="C3199" t="str">
            <v>محمد</v>
          </cell>
          <cell r="D3199" t="str">
            <v>هناء</v>
          </cell>
          <cell r="E3199" t="str">
            <v>الاولى</v>
          </cell>
        </row>
        <row r="3200">
          <cell r="A3200">
            <v>527729</v>
          </cell>
          <cell r="B3200" t="str">
            <v>سندس سرحان</v>
          </cell>
          <cell r="C3200" t="str">
            <v>حمزه</v>
          </cell>
          <cell r="D3200" t="str">
            <v>ناريمان</v>
          </cell>
          <cell r="E3200" t="str">
            <v>الأولى</v>
          </cell>
        </row>
        <row r="3201">
          <cell r="A3201">
            <v>527730</v>
          </cell>
          <cell r="B3201" t="str">
            <v>سهير ابودرغم</v>
          </cell>
          <cell r="C3201" t="str">
            <v>حمود</v>
          </cell>
          <cell r="D3201" t="str">
            <v>فدوى</v>
          </cell>
          <cell r="E3201" t="str">
            <v>الاولى</v>
          </cell>
        </row>
        <row r="3202">
          <cell r="A3202">
            <v>527731</v>
          </cell>
          <cell r="B3202" t="str">
            <v>سوزان ابو اسماعيل</v>
          </cell>
          <cell r="C3202" t="str">
            <v>جميل</v>
          </cell>
          <cell r="D3202" t="str">
            <v>يسرى أبو عاصي</v>
          </cell>
          <cell r="E3202" t="str">
            <v>الأولى</v>
          </cell>
        </row>
        <row r="3203">
          <cell r="A3203">
            <v>527732</v>
          </cell>
          <cell r="B3203" t="str">
            <v>سوسن خليفه</v>
          </cell>
          <cell r="C3203" t="str">
            <v>محمدحسام</v>
          </cell>
          <cell r="D3203" t="str">
            <v>رزان</v>
          </cell>
          <cell r="E3203" t="str">
            <v>الاولى</v>
          </cell>
        </row>
        <row r="3204">
          <cell r="A3204">
            <v>527733</v>
          </cell>
          <cell r="B3204" t="str">
            <v>سوسن علي</v>
          </cell>
          <cell r="C3204" t="str">
            <v>محمود</v>
          </cell>
          <cell r="D3204" t="str">
            <v>خطيره</v>
          </cell>
          <cell r="E3204" t="str">
            <v>الأولى</v>
          </cell>
        </row>
        <row r="3205">
          <cell r="A3205">
            <v>527734</v>
          </cell>
          <cell r="B3205" t="str">
            <v>سيدره طنطه</v>
          </cell>
          <cell r="C3205" t="str">
            <v>محمود</v>
          </cell>
          <cell r="D3205" t="str">
            <v>تبارك</v>
          </cell>
          <cell r="E3205" t="str">
            <v>الاولى</v>
          </cell>
        </row>
        <row r="3206">
          <cell r="A3206">
            <v>527735</v>
          </cell>
          <cell r="B3206" t="str">
            <v>سيسيليا الحداد</v>
          </cell>
          <cell r="C3206" t="str">
            <v>الياس</v>
          </cell>
          <cell r="D3206" t="str">
            <v>سوسن</v>
          </cell>
          <cell r="E3206" t="str">
            <v>الأولى</v>
          </cell>
        </row>
        <row r="3207">
          <cell r="A3207">
            <v>527736</v>
          </cell>
          <cell r="B3207" t="str">
            <v>شروق الحروب</v>
          </cell>
          <cell r="C3207" t="str">
            <v>سامي</v>
          </cell>
          <cell r="D3207" t="str">
            <v>عائشه</v>
          </cell>
          <cell r="E3207" t="str">
            <v>الاولى</v>
          </cell>
        </row>
        <row r="3208">
          <cell r="A3208">
            <v>527737</v>
          </cell>
          <cell r="B3208" t="str">
            <v>شهد الطه</v>
          </cell>
          <cell r="C3208" t="str">
            <v>محمد فاروق</v>
          </cell>
          <cell r="D3208" t="str">
            <v>فيحاء</v>
          </cell>
          <cell r="E3208" t="str">
            <v>الأولى</v>
          </cell>
        </row>
        <row r="3209">
          <cell r="A3209">
            <v>527738</v>
          </cell>
          <cell r="B3209" t="str">
            <v>شهد تركمان</v>
          </cell>
          <cell r="C3209" t="str">
            <v>محمد سميح</v>
          </cell>
          <cell r="D3209" t="str">
            <v>انعام الدرويش</v>
          </cell>
          <cell r="E3209" t="str">
            <v>الاولى</v>
          </cell>
        </row>
        <row r="3210">
          <cell r="A3210">
            <v>527739</v>
          </cell>
          <cell r="B3210" t="str">
            <v>شيرين منصور</v>
          </cell>
          <cell r="C3210" t="str">
            <v>عبد الستار</v>
          </cell>
          <cell r="D3210" t="str">
            <v>كرميل</v>
          </cell>
          <cell r="E3210" t="str">
            <v>الأولى</v>
          </cell>
        </row>
        <row r="3211">
          <cell r="A3211">
            <v>527740</v>
          </cell>
          <cell r="B3211" t="str">
            <v>شيرين وتر</v>
          </cell>
          <cell r="C3211" t="str">
            <v>خالد</v>
          </cell>
          <cell r="D3211" t="str">
            <v>صفاء</v>
          </cell>
          <cell r="E3211" t="str">
            <v>الاولى</v>
          </cell>
        </row>
        <row r="3212">
          <cell r="A3212">
            <v>527741</v>
          </cell>
          <cell r="B3212" t="str">
            <v>صباح الحسن</v>
          </cell>
          <cell r="C3212" t="str">
            <v>مروان</v>
          </cell>
          <cell r="D3212" t="str">
            <v>ترفه</v>
          </cell>
          <cell r="E3212" t="str">
            <v>الأولى</v>
          </cell>
        </row>
        <row r="3213">
          <cell r="A3213">
            <v>527742</v>
          </cell>
          <cell r="B3213" t="str">
            <v>صفاء الحمد</v>
          </cell>
          <cell r="C3213" t="str">
            <v>سفيان</v>
          </cell>
          <cell r="D3213" t="str">
            <v>خوله</v>
          </cell>
          <cell r="E3213" t="str">
            <v>الاولى</v>
          </cell>
        </row>
        <row r="3214">
          <cell r="A3214">
            <v>527743</v>
          </cell>
          <cell r="B3214" t="str">
            <v>صفاء شعار</v>
          </cell>
          <cell r="C3214" t="str">
            <v>احمد</v>
          </cell>
          <cell r="D3214" t="str">
            <v>حنان</v>
          </cell>
          <cell r="E3214" t="str">
            <v>الأولى</v>
          </cell>
        </row>
        <row r="3215">
          <cell r="A3215">
            <v>527744</v>
          </cell>
          <cell r="B3215" t="str">
            <v>صفاء قشوع</v>
          </cell>
          <cell r="C3215" t="str">
            <v>ابراهيم</v>
          </cell>
          <cell r="D3215" t="str">
            <v>زهريه</v>
          </cell>
          <cell r="E3215" t="str">
            <v>الاولى</v>
          </cell>
        </row>
        <row r="3216">
          <cell r="A3216">
            <v>527745</v>
          </cell>
          <cell r="B3216" t="str">
            <v>ضحى النعمات</v>
          </cell>
          <cell r="C3216" t="str">
            <v>حسان</v>
          </cell>
          <cell r="D3216" t="str">
            <v>فاطمه</v>
          </cell>
          <cell r="E3216" t="str">
            <v>الأولى</v>
          </cell>
        </row>
        <row r="3217">
          <cell r="A3217">
            <v>527746</v>
          </cell>
          <cell r="B3217" t="str">
            <v>ضحى شرف</v>
          </cell>
          <cell r="C3217" t="str">
            <v>حسن</v>
          </cell>
          <cell r="D3217" t="str">
            <v>وداد</v>
          </cell>
          <cell r="E3217" t="str">
            <v>الاولى</v>
          </cell>
        </row>
        <row r="3218">
          <cell r="A3218">
            <v>527747</v>
          </cell>
          <cell r="B3218" t="str">
            <v>عابده خلو</v>
          </cell>
          <cell r="C3218" t="str">
            <v>محمدخير</v>
          </cell>
          <cell r="D3218" t="str">
            <v>غاليه</v>
          </cell>
          <cell r="E3218" t="str">
            <v>الأولى</v>
          </cell>
        </row>
        <row r="3219">
          <cell r="A3219">
            <v>527748</v>
          </cell>
          <cell r="B3219" t="str">
            <v>عائده زهر الدين</v>
          </cell>
          <cell r="C3219" t="str">
            <v>يحيى</v>
          </cell>
          <cell r="D3219" t="str">
            <v>سلوى</v>
          </cell>
          <cell r="E3219" t="str">
            <v>الاولى</v>
          </cell>
        </row>
        <row r="3220">
          <cell r="A3220">
            <v>527749</v>
          </cell>
          <cell r="B3220" t="str">
            <v>عائشه سعد الدين</v>
          </cell>
          <cell r="C3220" t="str">
            <v>سمير</v>
          </cell>
          <cell r="D3220" t="str">
            <v>زريفه</v>
          </cell>
          <cell r="E3220" t="str">
            <v>الأولى</v>
          </cell>
        </row>
        <row r="3221">
          <cell r="A3221">
            <v>527750</v>
          </cell>
          <cell r="B3221" t="str">
            <v>عبد اللـه معجل</v>
          </cell>
          <cell r="C3221" t="str">
            <v>محمد</v>
          </cell>
          <cell r="D3221" t="str">
            <v>مريم</v>
          </cell>
          <cell r="E3221" t="str">
            <v>الاولى</v>
          </cell>
        </row>
        <row r="3222">
          <cell r="A3222">
            <v>527751</v>
          </cell>
          <cell r="B3222" t="str">
            <v>عبير سميحه</v>
          </cell>
          <cell r="C3222" t="str">
            <v>محمد</v>
          </cell>
          <cell r="D3222" t="str">
            <v>حنان</v>
          </cell>
          <cell r="E3222" t="str">
            <v>الأولى</v>
          </cell>
        </row>
        <row r="3223">
          <cell r="A3223">
            <v>527752</v>
          </cell>
          <cell r="B3223" t="str">
            <v>عصام شعلان</v>
          </cell>
          <cell r="C3223" t="str">
            <v>نشأة</v>
          </cell>
          <cell r="D3223" t="str">
            <v>جميله</v>
          </cell>
          <cell r="E3223" t="str">
            <v>الاولى</v>
          </cell>
        </row>
        <row r="3224">
          <cell r="A3224">
            <v>527753</v>
          </cell>
          <cell r="B3224" t="str">
            <v>عطاء عاجي</v>
          </cell>
          <cell r="C3224" t="str">
            <v>عامر</v>
          </cell>
          <cell r="D3224" t="str">
            <v>مؤمنة</v>
          </cell>
          <cell r="E3224" t="str">
            <v>الأولى</v>
          </cell>
        </row>
        <row r="3225">
          <cell r="A3225">
            <v>527754</v>
          </cell>
          <cell r="B3225" t="str">
            <v>عفاف عكله</v>
          </cell>
          <cell r="C3225" t="str">
            <v>علي</v>
          </cell>
          <cell r="D3225" t="str">
            <v>فاطمه</v>
          </cell>
          <cell r="E3225" t="str">
            <v>الاولى</v>
          </cell>
        </row>
        <row r="3226">
          <cell r="A3226">
            <v>527755</v>
          </cell>
          <cell r="B3226" t="str">
            <v>علا الشيمي</v>
          </cell>
          <cell r="C3226" t="str">
            <v>محمدتيسير</v>
          </cell>
          <cell r="D3226" t="str">
            <v>رشا</v>
          </cell>
          <cell r="E3226" t="str">
            <v>الأولى</v>
          </cell>
        </row>
        <row r="3227">
          <cell r="A3227">
            <v>527756</v>
          </cell>
          <cell r="B3227" t="str">
            <v>علا المسالمه</v>
          </cell>
          <cell r="C3227" t="str">
            <v>احمد</v>
          </cell>
          <cell r="D3227" t="str">
            <v>فتحيه</v>
          </cell>
          <cell r="E3227" t="str">
            <v>الاولى</v>
          </cell>
        </row>
        <row r="3228">
          <cell r="A3228">
            <v>527757</v>
          </cell>
          <cell r="B3228" t="str">
            <v>علي بلال</v>
          </cell>
          <cell r="C3228" t="str">
            <v>أيمن</v>
          </cell>
          <cell r="D3228" t="str">
            <v>ميساء نصر</v>
          </cell>
          <cell r="E3228" t="str">
            <v>الأولى</v>
          </cell>
        </row>
        <row r="3229">
          <cell r="A3229">
            <v>527758</v>
          </cell>
          <cell r="B3229" t="str">
            <v>غفران الخلف</v>
          </cell>
          <cell r="C3229" t="str">
            <v>عبد الكريم</v>
          </cell>
          <cell r="D3229" t="str">
            <v>بديعه</v>
          </cell>
          <cell r="E3229" t="str">
            <v>الاولى</v>
          </cell>
        </row>
        <row r="3230">
          <cell r="A3230">
            <v>527759</v>
          </cell>
          <cell r="B3230" t="str">
            <v>غنوه الحلبي</v>
          </cell>
          <cell r="C3230" t="str">
            <v>طلال</v>
          </cell>
          <cell r="D3230" t="str">
            <v>وهيبه</v>
          </cell>
          <cell r="E3230" t="str">
            <v>الأولى</v>
          </cell>
        </row>
        <row r="3231">
          <cell r="A3231">
            <v>527760</v>
          </cell>
          <cell r="B3231" t="str">
            <v>فاتن جاسم</v>
          </cell>
          <cell r="C3231" t="str">
            <v>عبدالرحمن</v>
          </cell>
          <cell r="D3231" t="str">
            <v>ناهيه</v>
          </cell>
          <cell r="E3231" t="str">
            <v>الاولى</v>
          </cell>
        </row>
        <row r="3232">
          <cell r="A3232">
            <v>527761</v>
          </cell>
          <cell r="B3232" t="str">
            <v>فاتن سلوم</v>
          </cell>
          <cell r="C3232" t="str">
            <v>صالح</v>
          </cell>
          <cell r="D3232" t="str">
            <v>كريمه</v>
          </cell>
          <cell r="E3232" t="str">
            <v>الأولى</v>
          </cell>
        </row>
        <row r="3233">
          <cell r="A3233">
            <v>527762</v>
          </cell>
          <cell r="B3233" t="str">
            <v>فاتن موسى</v>
          </cell>
          <cell r="C3233" t="str">
            <v>يحي</v>
          </cell>
          <cell r="D3233" t="str">
            <v>هدى</v>
          </cell>
          <cell r="E3233" t="str">
            <v>الاولى</v>
          </cell>
        </row>
        <row r="3234">
          <cell r="A3234">
            <v>527763</v>
          </cell>
          <cell r="B3234" t="str">
            <v>فاطمة النمر</v>
          </cell>
          <cell r="C3234" t="str">
            <v>محمد</v>
          </cell>
          <cell r="D3234" t="str">
            <v>نوال</v>
          </cell>
          <cell r="E3234" t="str">
            <v>الأولى</v>
          </cell>
        </row>
        <row r="3235">
          <cell r="A3235">
            <v>527764</v>
          </cell>
          <cell r="B3235" t="str">
            <v>فاطمة محمود</v>
          </cell>
          <cell r="C3235" t="str">
            <v>عبدالعزيز</v>
          </cell>
          <cell r="D3235" t="str">
            <v>زهرة</v>
          </cell>
          <cell r="E3235" t="str">
            <v>الاولى</v>
          </cell>
        </row>
        <row r="3236">
          <cell r="A3236">
            <v>527765</v>
          </cell>
          <cell r="B3236" t="str">
            <v>فاطمه الديوب</v>
          </cell>
          <cell r="C3236" t="str">
            <v>حسن</v>
          </cell>
          <cell r="D3236" t="str">
            <v>تركيه</v>
          </cell>
          <cell r="E3236" t="str">
            <v>الأولى</v>
          </cell>
        </row>
        <row r="3237">
          <cell r="A3237">
            <v>527766</v>
          </cell>
          <cell r="B3237" t="str">
            <v>فاطمه الزرقان</v>
          </cell>
          <cell r="C3237" t="str">
            <v>عماد الدين</v>
          </cell>
          <cell r="D3237" t="str">
            <v>هيام</v>
          </cell>
          <cell r="E3237" t="str">
            <v>الاولى</v>
          </cell>
        </row>
        <row r="3238">
          <cell r="A3238">
            <v>527767</v>
          </cell>
          <cell r="B3238" t="str">
            <v>فاطمه الشيخ</v>
          </cell>
          <cell r="C3238" t="str">
            <v>احمد</v>
          </cell>
          <cell r="D3238" t="str">
            <v>شروف</v>
          </cell>
          <cell r="E3238" t="str">
            <v>الأولى</v>
          </cell>
        </row>
        <row r="3239">
          <cell r="A3239">
            <v>527768</v>
          </cell>
          <cell r="B3239" t="str">
            <v>فاطمه حماده</v>
          </cell>
          <cell r="C3239" t="str">
            <v>ياسين</v>
          </cell>
          <cell r="D3239" t="str">
            <v>جميله</v>
          </cell>
          <cell r="E3239" t="str">
            <v>الاولى</v>
          </cell>
        </row>
        <row r="3240">
          <cell r="A3240">
            <v>527769</v>
          </cell>
          <cell r="B3240" t="str">
            <v>فاطمه ونوس</v>
          </cell>
          <cell r="C3240" t="str">
            <v>معين</v>
          </cell>
          <cell r="D3240" t="str">
            <v>جهينه</v>
          </cell>
          <cell r="E3240" t="str">
            <v>الأولى</v>
          </cell>
        </row>
        <row r="3241">
          <cell r="A3241">
            <v>527770</v>
          </cell>
          <cell r="B3241" t="str">
            <v>فرح غانم</v>
          </cell>
          <cell r="C3241" t="str">
            <v>غصن</v>
          </cell>
          <cell r="D3241" t="str">
            <v>بشرى</v>
          </cell>
          <cell r="E3241" t="str">
            <v>الاولى</v>
          </cell>
        </row>
        <row r="3242">
          <cell r="A3242">
            <v>527771</v>
          </cell>
          <cell r="B3242" t="str">
            <v>قمر عرقسوسي</v>
          </cell>
          <cell r="C3242" t="str">
            <v>هيثم</v>
          </cell>
          <cell r="D3242" t="str">
            <v>بشرى</v>
          </cell>
          <cell r="E3242" t="str">
            <v>الأولى</v>
          </cell>
        </row>
        <row r="3243">
          <cell r="A3243">
            <v>527772</v>
          </cell>
          <cell r="B3243" t="str">
            <v>كلودين نعمه</v>
          </cell>
          <cell r="C3243" t="str">
            <v>عيسى</v>
          </cell>
          <cell r="D3243" t="str">
            <v>بشيرة</v>
          </cell>
          <cell r="E3243" t="str">
            <v>الاولى</v>
          </cell>
        </row>
        <row r="3244">
          <cell r="A3244">
            <v>527773</v>
          </cell>
          <cell r="B3244" t="str">
            <v>كنانه الطحان</v>
          </cell>
          <cell r="C3244" t="str">
            <v>ياسين</v>
          </cell>
          <cell r="D3244" t="str">
            <v>ملك</v>
          </cell>
          <cell r="E3244" t="str">
            <v>الأولى</v>
          </cell>
        </row>
        <row r="3245">
          <cell r="A3245">
            <v>527774</v>
          </cell>
          <cell r="B3245" t="str">
            <v>لانا قوجه</v>
          </cell>
          <cell r="C3245" t="str">
            <v>فادي</v>
          </cell>
          <cell r="D3245" t="str">
            <v>ازدهار</v>
          </cell>
          <cell r="E3245" t="str">
            <v>الاولى</v>
          </cell>
        </row>
        <row r="3246">
          <cell r="A3246">
            <v>527775</v>
          </cell>
          <cell r="B3246" t="str">
            <v>لجين الدوس</v>
          </cell>
          <cell r="C3246" t="str">
            <v>بسام</v>
          </cell>
          <cell r="D3246" t="str">
            <v>جمانه</v>
          </cell>
          <cell r="E3246" t="str">
            <v>الأولى</v>
          </cell>
        </row>
        <row r="3247">
          <cell r="A3247">
            <v>527776</v>
          </cell>
          <cell r="B3247" t="str">
            <v>لجين دياب</v>
          </cell>
          <cell r="C3247" t="str">
            <v>عبد الله</v>
          </cell>
          <cell r="D3247" t="str">
            <v>نجلاء</v>
          </cell>
          <cell r="E3247" t="str">
            <v>الاولى</v>
          </cell>
        </row>
        <row r="3248">
          <cell r="A3248">
            <v>527777</v>
          </cell>
          <cell r="B3248" t="str">
            <v>لمى الصباغ</v>
          </cell>
          <cell r="C3248" t="str">
            <v>هايل</v>
          </cell>
          <cell r="D3248" t="str">
            <v>ماجده الجوهري</v>
          </cell>
          <cell r="E3248" t="str">
            <v>الأولى</v>
          </cell>
        </row>
        <row r="3249">
          <cell r="A3249">
            <v>527778</v>
          </cell>
          <cell r="B3249" t="str">
            <v>لمى العنعوني</v>
          </cell>
          <cell r="C3249" t="str">
            <v>اسامه</v>
          </cell>
          <cell r="D3249" t="str">
            <v>باسمه</v>
          </cell>
          <cell r="E3249" t="str">
            <v>الاولى</v>
          </cell>
        </row>
        <row r="3250">
          <cell r="A3250">
            <v>527779</v>
          </cell>
          <cell r="B3250" t="str">
            <v>لمى عريج</v>
          </cell>
          <cell r="C3250" t="str">
            <v>يوسف</v>
          </cell>
          <cell r="D3250" t="str">
            <v>غاده</v>
          </cell>
          <cell r="E3250" t="str">
            <v>الأولى</v>
          </cell>
        </row>
        <row r="3251">
          <cell r="A3251">
            <v>527780</v>
          </cell>
          <cell r="B3251" t="str">
            <v>ليال الشوفي</v>
          </cell>
          <cell r="C3251" t="str">
            <v>وسام</v>
          </cell>
          <cell r="D3251" t="str">
            <v>ريما</v>
          </cell>
          <cell r="E3251" t="str">
            <v>الاولى</v>
          </cell>
        </row>
        <row r="3252">
          <cell r="A3252">
            <v>527781</v>
          </cell>
          <cell r="B3252" t="str">
            <v>لينده عنقود</v>
          </cell>
          <cell r="C3252" t="str">
            <v>محمد</v>
          </cell>
          <cell r="D3252" t="str">
            <v>اميره</v>
          </cell>
          <cell r="E3252" t="str">
            <v>الأولى</v>
          </cell>
        </row>
        <row r="3253">
          <cell r="A3253">
            <v>527782</v>
          </cell>
          <cell r="B3253" t="str">
            <v>ماري الاحمد</v>
          </cell>
          <cell r="C3253" t="str">
            <v>نوفل</v>
          </cell>
          <cell r="D3253" t="str">
            <v>افيت</v>
          </cell>
          <cell r="E3253" t="str">
            <v>الاولى</v>
          </cell>
        </row>
        <row r="3254">
          <cell r="A3254">
            <v>527783</v>
          </cell>
          <cell r="B3254" t="str">
            <v>ماري علي</v>
          </cell>
          <cell r="C3254" t="str">
            <v>جابر</v>
          </cell>
          <cell r="D3254" t="str">
            <v>وداد</v>
          </cell>
          <cell r="E3254" t="str">
            <v>الأولى</v>
          </cell>
        </row>
        <row r="3255">
          <cell r="A3255">
            <v>527784</v>
          </cell>
          <cell r="B3255" t="str">
            <v>مايا محمود</v>
          </cell>
          <cell r="C3255" t="str">
            <v>عبد الكريم</v>
          </cell>
          <cell r="D3255" t="str">
            <v>عيده</v>
          </cell>
          <cell r="E3255" t="str">
            <v>الاولى</v>
          </cell>
        </row>
        <row r="3256">
          <cell r="A3256">
            <v>527785</v>
          </cell>
          <cell r="B3256" t="str">
            <v>مجدلين فاضل</v>
          </cell>
          <cell r="C3256" t="str">
            <v>نديم</v>
          </cell>
          <cell r="D3256" t="str">
            <v>كوثر</v>
          </cell>
          <cell r="E3256" t="str">
            <v>الأولى</v>
          </cell>
        </row>
        <row r="3257">
          <cell r="A3257">
            <v>527786</v>
          </cell>
          <cell r="B3257" t="str">
            <v>محمد عمر قويري</v>
          </cell>
          <cell r="C3257" t="str">
            <v>يحيى</v>
          </cell>
          <cell r="D3257" t="str">
            <v>نسرين</v>
          </cell>
          <cell r="E3257" t="str">
            <v>الاولى</v>
          </cell>
        </row>
        <row r="3258">
          <cell r="A3258">
            <v>527787</v>
          </cell>
          <cell r="B3258" t="str">
            <v>مرام الصحناوي</v>
          </cell>
          <cell r="C3258" t="str">
            <v>سجيع</v>
          </cell>
          <cell r="D3258" t="str">
            <v>سهام</v>
          </cell>
          <cell r="E3258" t="str">
            <v>الأولى</v>
          </cell>
        </row>
        <row r="3259">
          <cell r="A3259">
            <v>527788</v>
          </cell>
          <cell r="B3259" t="str">
            <v>مرام الملبنجي</v>
          </cell>
          <cell r="C3259" t="str">
            <v>جودات</v>
          </cell>
          <cell r="D3259" t="str">
            <v>والدتهانهاد</v>
          </cell>
          <cell r="E3259" t="str">
            <v>الاولى</v>
          </cell>
        </row>
        <row r="3260">
          <cell r="A3260">
            <v>527789</v>
          </cell>
          <cell r="B3260" t="str">
            <v>مرح النجار</v>
          </cell>
          <cell r="C3260" t="str">
            <v>محمد منذر</v>
          </cell>
          <cell r="D3260" t="str">
            <v>هديل</v>
          </cell>
          <cell r="E3260" t="str">
            <v>الأولى</v>
          </cell>
        </row>
        <row r="3261">
          <cell r="A3261">
            <v>527790</v>
          </cell>
          <cell r="B3261" t="str">
            <v>مرح راعي</v>
          </cell>
          <cell r="C3261" t="str">
            <v>اسعد</v>
          </cell>
          <cell r="D3261" t="str">
            <v>جميله</v>
          </cell>
          <cell r="E3261" t="str">
            <v>الاولى</v>
          </cell>
        </row>
        <row r="3262">
          <cell r="A3262">
            <v>527791</v>
          </cell>
          <cell r="B3262" t="str">
            <v>مرح سلاليمي</v>
          </cell>
          <cell r="C3262" t="str">
            <v>محمد</v>
          </cell>
          <cell r="D3262" t="str">
            <v>نوال</v>
          </cell>
          <cell r="E3262" t="str">
            <v>الأولى</v>
          </cell>
        </row>
        <row r="3263">
          <cell r="A3263">
            <v>527792</v>
          </cell>
          <cell r="B3263" t="str">
            <v>مرح عيسى</v>
          </cell>
          <cell r="C3263" t="str">
            <v>سامي</v>
          </cell>
          <cell r="D3263" t="str">
            <v>امتثال</v>
          </cell>
          <cell r="E3263" t="str">
            <v>الاولى</v>
          </cell>
        </row>
        <row r="3264">
          <cell r="A3264">
            <v>527793</v>
          </cell>
          <cell r="B3264" t="str">
            <v>مركريت يوسف</v>
          </cell>
          <cell r="C3264" t="str">
            <v>علي</v>
          </cell>
          <cell r="D3264" t="str">
            <v>فاطمه</v>
          </cell>
          <cell r="E3264" t="str">
            <v>الأولى</v>
          </cell>
        </row>
        <row r="3265">
          <cell r="A3265">
            <v>527794</v>
          </cell>
          <cell r="B3265" t="str">
            <v>مروه العقله</v>
          </cell>
          <cell r="C3265" t="str">
            <v>مروان</v>
          </cell>
          <cell r="D3265" t="str">
            <v>رنده</v>
          </cell>
          <cell r="E3265" t="str">
            <v>الاولى</v>
          </cell>
        </row>
        <row r="3266">
          <cell r="A3266">
            <v>527795</v>
          </cell>
          <cell r="B3266" t="str">
            <v>مروه خطاب</v>
          </cell>
          <cell r="C3266" t="str">
            <v>سلطان</v>
          </cell>
          <cell r="D3266" t="str">
            <v>فاطمه</v>
          </cell>
          <cell r="E3266" t="str">
            <v>الأولى</v>
          </cell>
        </row>
        <row r="3267">
          <cell r="A3267">
            <v>527796</v>
          </cell>
          <cell r="B3267" t="str">
            <v>مروه ديب</v>
          </cell>
          <cell r="C3267" t="str">
            <v>سهيل</v>
          </cell>
          <cell r="D3267" t="str">
            <v>غاده</v>
          </cell>
          <cell r="E3267" t="str">
            <v>الاولى</v>
          </cell>
        </row>
        <row r="3268">
          <cell r="A3268">
            <v>527797</v>
          </cell>
          <cell r="B3268" t="str">
            <v>مروه شحرور</v>
          </cell>
          <cell r="C3268" t="str">
            <v>وليد</v>
          </cell>
          <cell r="D3268" t="str">
            <v>فاطمه</v>
          </cell>
          <cell r="E3268" t="str">
            <v>الأولى</v>
          </cell>
        </row>
        <row r="3269">
          <cell r="A3269">
            <v>527798</v>
          </cell>
          <cell r="B3269" t="str">
            <v>مروه كريزان</v>
          </cell>
          <cell r="C3269" t="str">
            <v>أكرم</v>
          </cell>
          <cell r="D3269" t="str">
            <v>عائشة</v>
          </cell>
          <cell r="E3269" t="str">
            <v>الاولى</v>
          </cell>
        </row>
        <row r="3270">
          <cell r="A3270">
            <v>527799</v>
          </cell>
          <cell r="B3270" t="str">
            <v>مريم  الغنمه</v>
          </cell>
          <cell r="C3270" t="str">
            <v>محمد وسام</v>
          </cell>
          <cell r="D3270" t="str">
            <v>ناهد</v>
          </cell>
          <cell r="E3270" t="str">
            <v>الأولى</v>
          </cell>
        </row>
        <row r="3271">
          <cell r="A3271">
            <v>527800</v>
          </cell>
          <cell r="B3271" t="str">
            <v>مريم الشوا</v>
          </cell>
          <cell r="C3271" t="str">
            <v>شعبان</v>
          </cell>
          <cell r="D3271" t="str">
            <v>صباح</v>
          </cell>
          <cell r="E3271" t="str">
            <v>الاولى</v>
          </cell>
        </row>
        <row r="3272">
          <cell r="A3272">
            <v>527801</v>
          </cell>
          <cell r="B3272" t="str">
            <v>مريم العرام</v>
          </cell>
          <cell r="C3272" t="str">
            <v>عمر</v>
          </cell>
          <cell r="D3272" t="str">
            <v>روز</v>
          </cell>
          <cell r="E3272" t="str">
            <v>الأولى</v>
          </cell>
        </row>
        <row r="3273">
          <cell r="A3273">
            <v>527802</v>
          </cell>
          <cell r="B3273" t="str">
            <v>ملاذ خضرو</v>
          </cell>
          <cell r="C3273" t="str">
            <v>فايز</v>
          </cell>
          <cell r="D3273" t="str">
            <v>مها</v>
          </cell>
          <cell r="E3273" t="str">
            <v>الاولى</v>
          </cell>
        </row>
        <row r="3274">
          <cell r="A3274">
            <v>527803</v>
          </cell>
          <cell r="B3274" t="str">
            <v>ملك القصيباتي</v>
          </cell>
          <cell r="C3274" t="str">
            <v>محمد علي</v>
          </cell>
          <cell r="D3274" t="str">
            <v>باسمه</v>
          </cell>
          <cell r="E3274" t="str">
            <v>الأولى</v>
          </cell>
        </row>
        <row r="3275">
          <cell r="A3275">
            <v>527804</v>
          </cell>
          <cell r="B3275" t="str">
            <v>منار ليلا</v>
          </cell>
          <cell r="C3275" t="str">
            <v>كامل</v>
          </cell>
          <cell r="D3275" t="str">
            <v>كرم</v>
          </cell>
          <cell r="E3275" t="str">
            <v>الاولى</v>
          </cell>
        </row>
        <row r="3276">
          <cell r="A3276">
            <v>527805</v>
          </cell>
          <cell r="B3276" t="str">
            <v>منال كنعان</v>
          </cell>
          <cell r="C3276" t="str">
            <v>هيثم</v>
          </cell>
          <cell r="D3276" t="str">
            <v>سهام</v>
          </cell>
          <cell r="E3276" t="str">
            <v>الأولى</v>
          </cell>
        </row>
        <row r="3277">
          <cell r="A3277">
            <v>527806</v>
          </cell>
          <cell r="B3277" t="str">
            <v>مؤمن كايد</v>
          </cell>
          <cell r="C3277" t="str">
            <v>محمد</v>
          </cell>
          <cell r="D3277" t="str">
            <v>نهاد</v>
          </cell>
          <cell r="E3277" t="str">
            <v>الاولى</v>
          </cell>
        </row>
        <row r="3278">
          <cell r="A3278">
            <v>527807</v>
          </cell>
          <cell r="B3278" t="str">
            <v>مي يعقوب</v>
          </cell>
          <cell r="C3278" t="str">
            <v>سمير</v>
          </cell>
          <cell r="D3278" t="str">
            <v>ربيحه</v>
          </cell>
          <cell r="E3278" t="str">
            <v>الأولى</v>
          </cell>
        </row>
        <row r="3279">
          <cell r="A3279">
            <v>527808</v>
          </cell>
          <cell r="B3279" t="str">
            <v>مياس علاء الدين</v>
          </cell>
          <cell r="C3279" t="str">
            <v>محمد عيد</v>
          </cell>
          <cell r="D3279" t="str">
            <v>مها</v>
          </cell>
          <cell r="E3279" t="str">
            <v>الاولى</v>
          </cell>
        </row>
        <row r="3280">
          <cell r="A3280">
            <v>527809</v>
          </cell>
          <cell r="B3280" t="str">
            <v>ميرنا زينب</v>
          </cell>
          <cell r="C3280" t="str">
            <v>مفيد</v>
          </cell>
          <cell r="D3280" t="str">
            <v>مديحه</v>
          </cell>
          <cell r="E3280" t="str">
            <v>الأولى</v>
          </cell>
        </row>
        <row r="3281">
          <cell r="A3281">
            <v>527810</v>
          </cell>
          <cell r="B3281" t="str">
            <v>ميس الريم خضره</v>
          </cell>
          <cell r="C3281" t="str">
            <v>ايمن</v>
          </cell>
          <cell r="D3281" t="str">
            <v>سلوى</v>
          </cell>
          <cell r="E3281" t="str">
            <v>الاولى</v>
          </cell>
        </row>
        <row r="3282">
          <cell r="A3282">
            <v>527811</v>
          </cell>
          <cell r="B3282" t="str">
            <v>ميس جمال</v>
          </cell>
          <cell r="C3282" t="str">
            <v>عيسى</v>
          </cell>
          <cell r="D3282" t="str">
            <v>سميحه</v>
          </cell>
          <cell r="E3282" t="str">
            <v>الأولى</v>
          </cell>
        </row>
        <row r="3283">
          <cell r="A3283">
            <v>527812</v>
          </cell>
          <cell r="B3283" t="str">
            <v>ميس خليفه</v>
          </cell>
          <cell r="C3283" t="str">
            <v>وفيق</v>
          </cell>
          <cell r="D3283" t="str">
            <v>نبيهه</v>
          </cell>
          <cell r="E3283" t="str">
            <v>الاولى</v>
          </cell>
        </row>
        <row r="3284">
          <cell r="A3284">
            <v>527813</v>
          </cell>
          <cell r="B3284" t="str">
            <v>ميساء نصر الدين</v>
          </cell>
          <cell r="C3284" t="str">
            <v>عماد</v>
          </cell>
          <cell r="D3284" t="str">
            <v>حياه</v>
          </cell>
          <cell r="E3284" t="str">
            <v>الأولى</v>
          </cell>
        </row>
        <row r="3285">
          <cell r="A3285">
            <v>527814</v>
          </cell>
          <cell r="B3285" t="str">
            <v>ناديا عللوه</v>
          </cell>
          <cell r="C3285" t="str">
            <v>عبد</v>
          </cell>
          <cell r="D3285" t="str">
            <v>صبحية</v>
          </cell>
          <cell r="E3285" t="str">
            <v>الاولى</v>
          </cell>
        </row>
        <row r="3286">
          <cell r="A3286">
            <v>527815</v>
          </cell>
          <cell r="B3286" t="str">
            <v>ناريمان عيطة</v>
          </cell>
          <cell r="C3286" t="str">
            <v>سليمان</v>
          </cell>
          <cell r="D3286" t="str">
            <v>منى</v>
          </cell>
          <cell r="E3286" t="str">
            <v>الأولى</v>
          </cell>
        </row>
        <row r="3287">
          <cell r="A3287">
            <v>527816</v>
          </cell>
          <cell r="B3287" t="str">
            <v>نجوى السغبيني</v>
          </cell>
          <cell r="C3287" t="str">
            <v>محسن</v>
          </cell>
          <cell r="D3287" t="str">
            <v>هدى</v>
          </cell>
          <cell r="E3287" t="str">
            <v>الاولى</v>
          </cell>
        </row>
        <row r="3288">
          <cell r="A3288">
            <v>527817</v>
          </cell>
          <cell r="B3288" t="str">
            <v>نداء الطبل</v>
          </cell>
          <cell r="C3288" t="str">
            <v>محي الدين</v>
          </cell>
          <cell r="D3288" t="str">
            <v>امال</v>
          </cell>
          <cell r="E3288" t="str">
            <v>الأولى</v>
          </cell>
        </row>
        <row r="3289">
          <cell r="A3289">
            <v>527818</v>
          </cell>
          <cell r="B3289" t="str">
            <v>ندى الرفاعي</v>
          </cell>
          <cell r="C3289" t="str">
            <v>احمد</v>
          </cell>
          <cell r="D3289" t="str">
            <v>عزيزه</v>
          </cell>
          <cell r="E3289" t="str">
            <v>الاولى</v>
          </cell>
        </row>
        <row r="3290">
          <cell r="A3290">
            <v>527819</v>
          </cell>
          <cell r="B3290" t="str">
            <v>ندى المرزه</v>
          </cell>
          <cell r="C3290" t="str">
            <v>عبدالجبار</v>
          </cell>
          <cell r="D3290" t="str">
            <v>وضحه</v>
          </cell>
          <cell r="E3290" t="str">
            <v>الأولى</v>
          </cell>
        </row>
        <row r="3291">
          <cell r="A3291">
            <v>527820</v>
          </cell>
          <cell r="B3291" t="str">
            <v>ندى عمير</v>
          </cell>
          <cell r="C3291" t="str">
            <v>وليد</v>
          </cell>
          <cell r="D3291" t="str">
            <v>امينه</v>
          </cell>
          <cell r="E3291" t="str">
            <v>الاولى</v>
          </cell>
        </row>
        <row r="3292">
          <cell r="A3292">
            <v>527821</v>
          </cell>
          <cell r="B3292" t="str">
            <v>ندى لقيس</v>
          </cell>
          <cell r="C3292" t="str">
            <v>حمود</v>
          </cell>
          <cell r="D3292" t="str">
            <v>جهينه</v>
          </cell>
          <cell r="E3292" t="str">
            <v>الأولى</v>
          </cell>
        </row>
        <row r="3293">
          <cell r="A3293">
            <v>527822</v>
          </cell>
          <cell r="B3293" t="str">
            <v>ندين دلول</v>
          </cell>
          <cell r="C3293" t="str">
            <v>محمدهلال</v>
          </cell>
          <cell r="D3293" t="str">
            <v>جليله</v>
          </cell>
          <cell r="E3293" t="str">
            <v>الاولى</v>
          </cell>
        </row>
        <row r="3294">
          <cell r="A3294">
            <v>527823</v>
          </cell>
          <cell r="B3294" t="str">
            <v>نسرين ابوشناق</v>
          </cell>
          <cell r="C3294" t="str">
            <v>احمد</v>
          </cell>
          <cell r="D3294" t="str">
            <v>بشره</v>
          </cell>
          <cell r="E3294" t="str">
            <v>الأولى</v>
          </cell>
        </row>
        <row r="3295">
          <cell r="A3295">
            <v>527824</v>
          </cell>
          <cell r="B3295" t="str">
            <v>نصر العبيد</v>
          </cell>
          <cell r="C3295" t="str">
            <v>خلوف</v>
          </cell>
          <cell r="D3295" t="str">
            <v>ذبحه</v>
          </cell>
          <cell r="E3295" t="str">
            <v>الاولى</v>
          </cell>
        </row>
        <row r="3296">
          <cell r="A3296">
            <v>527825</v>
          </cell>
          <cell r="B3296" t="str">
            <v>نعيمه القادري</v>
          </cell>
          <cell r="C3296" t="str">
            <v>محمد هشام</v>
          </cell>
          <cell r="D3296" t="str">
            <v>هدى</v>
          </cell>
          <cell r="E3296" t="str">
            <v>الأولى</v>
          </cell>
        </row>
        <row r="3297">
          <cell r="A3297">
            <v>527826</v>
          </cell>
          <cell r="B3297" t="str">
            <v>نغم الحسين</v>
          </cell>
          <cell r="C3297" t="str">
            <v>حسن</v>
          </cell>
          <cell r="D3297" t="str">
            <v>ميسون</v>
          </cell>
          <cell r="E3297" t="str">
            <v>الاولى</v>
          </cell>
        </row>
        <row r="3298">
          <cell r="A3298">
            <v>527827</v>
          </cell>
          <cell r="B3298" t="str">
            <v>نغم دنون</v>
          </cell>
          <cell r="C3298" t="str">
            <v>سامر</v>
          </cell>
          <cell r="D3298" t="str">
            <v>تغريد</v>
          </cell>
          <cell r="E3298" t="str">
            <v>الأولى</v>
          </cell>
        </row>
        <row r="3299">
          <cell r="A3299">
            <v>527828</v>
          </cell>
          <cell r="B3299" t="str">
            <v>نغم عبد الجواد</v>
          </cell>
          <cell r="C3299" t="str">
            <v>مصطفى</v>
          </cell>
          <cell r="D3299" t="str">
            <v>ميادة</v>
          </cell>
          <cell r="E3299" t="str">
            <v>الاولى</v>
          </cell>
        </row>
        <row r="3300">
          <cell r="A3300">
            <v>527829</v>
          </cell>
          <cell r="B3300" t="str">
            <v>نهله شرف</v>
          </cell>
          <cell r="C3300" t="str">
            <v>حسام الدين</v>
          </cell>
          <cell r="D3300" t="str">
            <v>عزيزه</v>
          </cell>
          <cell r="E3300" t="str">
            <v>الأولى</v>
          </cell>
        </row>
        <row r="3301">
          <cell r="A3301">
            <v>527830</v>
          </cell>
          <cell r="B3301" t="str">
            <v>نهى جانودي</v>
          </cell>
          <cell r="C3301" t="str">
            <v>اسماعيل</v>
          </cell>
          <cell r="D3301" t="str">
            <v>سليما</v>
          </cell>
          <cell r="E3301" t="str">
            <v>الاولى</v>
          </cell>
        </row>
        <row r="3302">
          <cell r="A3302">
            <v>527831</v>
          </cell>
          <cell r="B3302" t="str">
            <v>نهيل الدمشقي</v>
          </cell>
          <cell r="C3302" t="str">
            <v>صلاح</v>
          </cell>
          <cell r="D3302" t="str">
            <v>فاديا</v>
          </cell>
          <cell r="E3302" t="str">
            <v>الأولى</v>
          </cell>
        </row>
        <row r="3303">
          <cell r="A3303">
            <v>527832</v>
          </cell>
          <cell r="B3303" t="str">
            <v>نور الزاقوت</v>
          </cell>
          <cell r="C3303" t="str">
            <v>بيان</v>
          </cell>
          <cell r="D3303" t="str">
            <v>غاده</v>
          </cell>
          <cell r="E3303" t="str">
            <v>الاولى</v>
          </cell>
        </row>
        <row r="3304">
          <cell r="A3304">
            <v>527833</v>
          </cell>
          <cell r="B3304" t="str">
            <v>نور العلوش</v>
          </cell>
          <cell r="C3304" t="str">
            <v>أحمد رضا</v>
          </cell>
          <cell r="D3304" t="str">
            <v>سعود</v>
          </cell>
          <cell r="E3304" t="str">
            <v>الأولى</v>
          </cell>
        </row>
        <row r="3305">
          <cell r="A3305">
            <v>527834</v>
          </cell>
          <cell r="B3305" t="str">
            <v>نورا حمده</v>
          </cell>
          <cell r="C3305" t="str">
            <v>حسن</v>
          </cell>
          <cell r="D3305" t="str">
            <v>هيفاء صالح</v>
          </cell>
          <cell r="E3305" t="str">
            <v>الاولى</v>
          </cell>
        </row>
        <row r="3306">
          <cell r="A3306">
            <v>527835</v>
          </cell>
          <cell r="B3306" t="str">
            <v>نورا محمد</v>
          </cell>
          <cell r="C3306" t="str">
            <v>عيسى</v>
          </cell>
          <cell r="D3306" t="str">
            <v>نجاح</v>
          </cell>
          <cell r="E3306" t="str">
            <v>الأولى</v>
          </cell>
        </row>
        <row r="3307">
          <cell r="A3307">
            <v>527836</v>
          </cell>
          <cell r="B3307" t="str">
            <v>نورالهدى الشيخ علي البابا</v>
          </cell>
          <cell r="C3307" t="str">
            <v>حسين</v>
          </cell>
          <cell r="D3307" t="str">
            <v>ليلى</v>
          </cell>
          <cell r="E3307" t="str">
            <v>الاولى</v>
          </cell>
        </row>
        <row r="3308">
          <cell r="A3308">
            <v>527837</v>
          </cell>
          <cell r="B3308" t="str">
            <v>نيفين المتني</v>
          </cell>
          <cell r="C3308" t="str">
            <v>مقبل</v>
          </cell>
          <cell r="D3308" t="str">
            <v>فريده</v>
          </cell>
          <cell r="E3308" t="str">
            <v>الأولى</v>
          </cell>
        </row>
        <row r="3309">
          <cell r="A3309">
            <v>527838</v>
          </cell>
          <cell r="B3309" t="str">
            <v>نيفين يوسف</v>
          </cell>
          <cell r="C3309" t="str">
            <v>موسى</v>
          </cell>
          <cell r="D3309" t="str">
            <v>زينب</v>
          </cell>
          <cell r="E3309" t="str">
            <v>الاولى</v>
          </cell>
        </row>
        <row r="3310">
          <cell r="A3310">
            <v>527839</v>
          </cell>
          <cell r="B3310" t="str">
            <v>نينار مسلم</v>
          </cell>
          <cell r="C3310" t="str">
            <v>فراس</v>
          </cell>
          <cell r="D3310" t="str">
            <v>وسام</v>
          </cell>
          <cell r="E3310" t="str">
            <v>الأولى</v>
          </cell>
        </row>
        <row r="3311">
          <cell r="A3311">
            <v>527840</v>
          </cell>
          <cell r="B3311" t="str">
            <v>هبة الله اسعد</v>
          </cell>
          <cell r="C3311" t="str">
            <v>محمد</v>
          </cell>
          <cell r="D3311" t="str">
            <v>عيدة</v>
          </cell>
          <cell r="E3311" t="str">
            <v>الاولى</v>
          </cell>
        </row>
        <row r="3312">
          <cell r="A3312">
            <v>527841</v>
          </cell>
          <cell r="B3312" t="str">
            <v>هبه عياش</v>
          </cell>
          <cell r="C3312" t="str">
            <v>عبد الفتاح</v>
          </cell>
          <cell r="D3312" t="str">
            <v>نوال</v>
          </cell>
          <cell r="E3312" t="str">
            <v>الأولى</v>
          </cell>
        </row>
        <row r="3313">
          <cell r="A3313">
            <v>527842</v>
          </cell>
          <cell r="B3313" t="str">
            <v>هبه فياض</v>
          </cell>
          <cell r="C3313" t="str">
            <v>علي</v>
          </cell>
          <cell r="D3313" t="str">
            <v>جميله</v>
          </cell>
          <cell r="E3313" t="str">
            <v>الاولى</v>
          </cell>
        </row>
        <row r="3314">
          <cell r="A3314">
            <v>527843</v>
          </cell>
          <cell r="B3314" t="str">
            <v>هديل الحميدي</v>
          </cell>
          <cell r="C3314" t="str">
            <v>جابر</v>
          </cell>
          <cell r="D3314" t="str">
            <v>سمر</v>
          </cell>
          <cell r="E3314" t="str">
            <v>الأولى</v>
          </cell>
        </row>
        <row r="3315">
          <cell r="A3315">
            <v>527844</v>
          </cell>
          <cell r="B3315" t="str">
            <v>هزار قاسم</v>
          </cell>
          <cell r="C3315" t="str">
            <v>عمر</v>
          </cell>
          <cell r="D3315" t="str">
            <v>هدى</v>
          </cell>
          <cell r="E3315" t="str">
            <v>الاولى</v>
          </cell>
        </row>
        <row r="3316">
          <cell r="A3316">
            <v>527845</v>
          </cell>
          <cell r="B3316" t="str">
            <v>هلا الأحمد</v>
          </cell>
          <cell r="C3316" t="str">
            <v>محمود</v>
          </cell>
          <cell r="D3316" t="str">
            <v>فاطمة</v>
          </cell>
          <cell r="E3316" t="str">
            <v>الأولى</v>
          </cell>
        </row>
        <row r="3317">
          <cell r="A3317">
            <v>527846</v>
          </cell>
          <cell r="B3317" t="str">
            <v>همسه بالي</v>
          </cell>
          <cell r="C3317" t="str">
            <v>فايز</v>
          </cell>
          <cell r="D3317" t="str">
            <v>اشواق</v>
          </cell>
          <cell r="E3317" t="str">
            <v>الاولى</v>
          </cell>
        </row>
        <row r="3318">
          <cell r="A3318">
            <v>527847</v>
          </cell>
          <cell r="B3318" t="str">
            <v>هناء ابراهيم</v>
          </cell>
          <cell r="C3318" t="str">
            <v>اكرم</v>
          </cell>
          <cell r="D3318" t="str">
            <v>غيده</v>
          </cell>
          <cell r="E3318" t="str">
            <v>الأولى</v>
          </cell>
        </row>
        <row r="3319">
          <cell r="A3319">
            <v>527848</v>
          </cell>
          <cell r="B3319" t="str">
            <v>هناء بته</v>
          </cell>
          <cell r="C3319" t="str">
            <v>احمد</v>
          </cell>
          <cell r="D3319" t="str">
            <v>مياده</v>
          </cell>
          <cell r="E3319" t="str">
            <v>الاولى</v>
          </cell>
        </row>
        <row r="3320">
          <cell r="A3320">
            <v>527849</v>
          </cell>
          <cell r="B3320" t="str">
            <v>هناء عزام</v>
          </cell>
          <cell r="C3320" t="str">
            <v>نبيل</v>
          </cell>
          <cell r="D3320" t="str">
            <v>هنديه</v>
          </cell>
          <cell r="E3320" t="str">
            <v>الأولى</v>
          </cell>
        </row>
        <row r="3321">
          <cell r="A3321">
            <v>527850</v>
          </cell>
          <cell r="B3321" t="str">
            <v>هناء يحيى</v>
          </cell>
          <cell r="C3321" t="str">
            <v>عمر</v>
          </cell>
          <cell r="D3321" t="str">
            <v>فاطمه</v>
          </cell>
          <cell r="E3321" t="str">
            <v>الاولى</v>
          </cell>
        </row>
        <row r="3322">
          <cell r="A3322">
            <v>527851</v>
          </cell>
          <cell r="B3322" t="str">
            <v>هنادي شما</v>
          </cell>
          <cell r="C3322" t="str">
            <v>رياض</v>
          </cell>
          <cell r="D3322" t="str">
            <v>حسنية</v>
          </cell>
          <cell r="E3322" t="str">
            <v>الأولى</v>
          </cell>
        </row>
        <row r="3323">
          <cell r="A3323">
            <v>527852</v>
          </cell>
          <cell r="B3323" t="str">
            <v>هيا الحموي</v>
          </cell>
          <cell r="C3323" t="str">
            <v>اياد</v>
          </cell>
          <cell r="D3323" t="str">
            <v>خزامه</v>
          </cell>
          <cell r="E3323" t="str">
            <v>الاولى</v>
          </cell>
        </row>
        <row r="3324">
          <cell r="A3324">
            <v>527853</v>
          </cell>
          <cell r="B3324" t="str">
            <v>هيا حسن</v>
          </cell>
          <cell r="C3324" t="str">
            <v>عابد</v>
          </cell>
          <cell r="D3324" t="str">
            <v>اصفهان</v>
          </cell>
          <cell r="E3324" t="str">
            <v>الأولى</v>
          </cell>
        </row>
        <row r="3325">
          <cell r="A3325">
            <v>527854</v>
          </cell>
          <cell r="B3325" t="str">
            <v>هيا عرفه</v>
          </cell>
          <cell r="C3325" t="str">
            <v>محمد غسان</v>
          </cell>
          <cell r="D3325" t="str">
            <v>زينب</v>
          </cell>
          <cell r="E3325" t="str">
            <v>الاولى</v>
          </cell>
        </row>
        <row r="3326">
          <cell r="A3326">
            <v>527855</v>
          </cell>
          <cell r="B3326" t="str">
            <v>هيام الخطيب</v>
          </cell>
          <cell r="C3326" t="str">
            <v>سليم</v>
          </cell>
          <cell r="D3326" t="str">
            <v>ابتسام</v>
          </cell>
          <cell r="E3326" t="str">
            <v>الأولى</v>
          </cell>
        </row>
        <row r="3327">
          <cell r="A3327">
            <v>527856</v>
          </cell>
          <cell r="B3327" t="str">
            <v>هيلين محمود</v>
          </cell>
          <cell r="C3327" t="str">
            <v>رامز</v>
          </cell>
          <cell r="D3327" t="str">
            <v>مياده</v>
          </cell>
          <cell r="E3327" t="str">
            <v>الاولى</v>
          </cell>
        </row>
        <row r="3328">
          <cell r="A3328">
            <v>527857</v>
          </cell>
          <cell r="B3328" t="str">
            <v>وجدان الحلاق</v>
          </cell>
          <cell r="C3328" t="str">
            <v>غسان</v>
          </cell>
          <cell r="D3328" t="str">
            <v>فاتنه</v>
          </cell>
          <cell r="E3328" t="str">
            <v>الأولى</v>
          </cell>
        </row>
        <row r="3329">
          <cell r="A3329">
            <v>527858</v>
          </cell>
          <cell r="B3329" t="str">
            <v>وعد الكعيد</v>
          </cell>
          <cell r="C3329" t="str">
            <v>يونس</v>
          </cell>
          <cell r="D3329" t="str">
            <v>حميده</v>
          </cell>
          <cell r="E3329" t="str">
            <v>الاولى</v>
          </cell>
        </row>
        <row r="3330">
          <cell r="A3330">
            <v>527859</v>
          </cell>
          <cell r="B3330" t="str">
            <v>وفاء الشاهين</v>
          </cell>
          <cell r="C3330" t="str">
            <v>فوزي</v>
          </cell>
          <cell r="D3330" t="str">
            <v>امال</v>
          </cell>
          <cell r="E3330" t="str">
            <v>الأولى</v>
          </cell>
        </row>
        <row r="3331">
          <cell r="A3331">
            <v>527860</v>
          </cell>
          <cell r="B3331" t="str">
            <v>وفاء سليمان</v>
          </cell>
          <cell r="C3331" t="str">
            <v>أمين</v>
          </cell>
          <cell r="D3331" t="str">
            <v>نديمه بلال</v>
          </cell>
          <cell r="E3331" t="str">
            <v>الاولى</v>
          </cell>
        </row>
        <row r="3332">
          <cell r="A3332">
            <v>527861</v>
          </cell>
          <cell r="B3332" t="str">
            <v>وفاء مرشد</v>
          </cell>
          <cell r="C3332" t="str">
            <v>سمير</v>
          </cell>
          <cell r="D3332" t="str">
            <v>امال</v>
          </cell>
          <cell r="E3332" t="str">
            <v>الأولى</v>
          </cell>
        </row>
        <row r="3333">
          <cell r="A3333">
            <v>527862</v>
          </cell>
          <cell r="B3333" t="str">
            <v>وفيقه شحاده</v>
          </cell>
          <cell r="C3333" t="str">
            <v>شحاده</v>
          </cell>
          <cell r="D3333" t="str">
            <v>عليا</v>
          </cell>
          <cell r="E3333" t="str">
            <v>الاولى</v>
          </cell>
        </row>
        <row r="3334">
          <cell r="A3334">
            <v>527863</v>
          </cell>
          <cell r="B3334" t="str">
            <v>ولاء الجاسم</v>
          </cell>
          <cell r="C3334" t="str">
            <v>جمعه</v>
          </cell>
          <cell r="D3334" t="str">
            <v>عواش</v>
          </cell>
          <cell r="E3334" t="str">
            <v>الأولى</v>
          </cell>
        </row>
        <row r="3335">
          <cell r="A3335">
            <v>527864</v>
          </cell>
          <cell r="B3335" t="str">
            <v>ولاء سالم</v>
          </cell>
          <cell r="C3335" t="str">
            <v>مروان</v>
          </cell>
          <cell r="D3335" t="str">
            <v>ربيعه</v>
          </cell>
          <cell r="E3335" t="str">
            <v>الاولى</v>
          </cell>
        </row>
        <row r="3336">
          <cell r="A3336">
            <v>527865</v>
          </cell>
          <cell r="B3336" t="str">
            <v>ولاء علوش</v>
          </cell>
          <cell r="C3336" t="str">
            <v>خضر</v>
          </cell>
          <cell r="D3336" t="str">
            <v>روسيا</v>
          </cell>
          <cell r="E3336" t="str">
            <v>الأولى</v>
          </cell>
        </row>
        <row r="3337">
          <cell r="A3337">
            <v>527866</v>
          </cell>
          <cell r="B3337" t="str">
            <v>ولاء مسلماني</v>
          </cell>
          <cell r="C3337" t="str">
            <v>عدنان</v>
          </cell>
          <cell r="D3337" t="str">
            <v>اميره</v>
          </cell>
          <cell r="E3337" t="str">
            <v>الاولى</v>
          </cell>
        </row>
        <row r="3338">
          <cell r="A3338">
            <v>527867</v>
          </cell>
          <cell r="B3338" t="str">
            <v>يارا الساطي</v>
          </cell>
          <cell r="C3338" t="str">
            <v>وهيب</v>
          </cell>
          <cell r="D3338" t="str">
            <v>تغريد</v>
          </cell>
          <cell r="E3338" t="str">
            <v>الأولى</v>
          </cell>
        </row>
        <row r="3339">
          <cell r="A3339">
            <v>527868</v>
          </cell>
          <cell r="B3339" t="str">
            <v>يمنى تقي</v>
          </cell>
          <cell r="C3339" t="str">
            <v>باسم</v>
          </cell>
          <cell r="D3339" t="str">
            <v>سميره</v>
          </cell>
          <cell r="E3339" t="str">
            <v>الاولى</v>
          </cell>
        </row>
        <row r="3340">
          <cell r="A3340">
            <v>527878</v>
          </cell>
          <cell r="B3340" t="str">
            <v>يارا عقاد</v>
          </cell>
          <cell r="C3340" t="str">
            <v>رضوان</v>
          </cell>
          <cell r="D3340" t="str">
            <v>منال</v>
          </cell>
          <cell r="E3340" t="str">
            <v>الأولى</v>
          </cell>
        </row>
        <row r="3341">
          <cell r="A3341">
            <v>527879</v>
          </cell>
          <cell r="B3341" t="str">
            <v>شاديه الاباظه</v>
          </cell>
          <cell r="C3341" t="str">
            <v>فؤاد</v>
          </cell>
          <cell r="D3341" t="str">
            <v>أميره</v>
          </cell>
          <cell r="E3341" t="str">
            <v>الاولى</v>
          </cell>
        </row>
        <row r="3342">
          <cell r="A3342">
            <v>527880</v>
          </cell>
          <cell r="B3342" t="str">
            <v>صبا صالحه</v>
          </cell>
          <cell r="C3342" t="str">
            <v>حسن</v>
          </cell>
          <cell r="D3342" t="str">
            <v>كريمي</v>
          </cell>
          <cell r="E3342" t="str">
            <v>الأولى</v>
          </cell>
        </row>
        <row r="3343">
          <cell r="A3343">
            <v>527881</v>
          </cell>
          <cell r="B3343" t="str">
            <v>ريم النونو</v>
          </cell>
          <cell r="C3343" t="str">
            <v>بشار</v>
          </cell>
          <cell r="D3343" t="str">
            <v>عبير</v>
          </cell>
          <cell r="E3343" t="str">
            <v>الاولى</v>
          </cell>
        </row>
        <row r="3344">
          <cell r="A3344">
            <v>513805</v>
          </cell>
          <cell r="B3344" t="str">
            <v>فرح المنجد</v>
          </cell>
          <cell r="C3344" t="str">
            <v>محمد خليل</v>
          </cell>
          <cell r="D3344" t="str">
            <v>نازك</v>
          </cell>
          <cell r="E3344" t="str">
            <v>الرابعة</v>
          </cell>
          <cell r="J3344" t="str">
            <v>مستنفذ</v>
          </cell>
        </row>
        <row r="3345">
          <cell r="A3345">
            <v>521083</v>
          </cell>
          <cell r="B3345" t="str">
            <v xml:space="preserve">ميساء الجاهوش </v>
          </cell>
          <cell r="C3345" t="str">
            <v xml:space="preserve">محمد شعبان </v>
          </cell>
          <cell r="D3345" t="str">
            <v>عائشه</v>
          </cell>
          <cell r="E3345" t="str">
            <v>الثانية</v>
          </cell>
          <cell r="J3345" t="str">
            <v>مستنفذ</v>
          </cell>
        </row>
        <row r="3346">
          <cell r="A3346">
            <v>519433</v>
          </cell>
          <cell r="B3346" t="str">
            <v>نوار سعدي</v>
          </cell>
          <cell r="C3346" t="str">
            <v>عبد الرحمن</v>
          </cell>
          <cell r="D3346" t="str">
            <v>رنا</v>
          </cell>
          <cell r="E3346" t="str">
            <v>الثانية</v>
          </cell>
          <cell r="J3346" t="str">
            <v>مستنفذ</v>
          </cell>
        </row>
        <row r="3347">
          <cell r="A3347">
            <v>522693</v>
          </cell>
          <cell r="B3347" t="str">
            <v>نور الدسوقي</v>
          </cell>
          <cell r="C3347" t="str">
            <v>وليد</v>
          </cell>
          <cell r="D3347" t="str">
            <v>هناء</v>
          </cell>
          <cell r="E3347" t="str">
            <v>الأولى</v>
          </cell>
          <cell r="J3347" t="str">
            <v>مستنفذ</v>
          </cell>
        </row>
        <row r="3348">
          <cell r="A3348">
            <v>525810</v>
          </cell>
          <cell r="B3348" t="str">
            <v>حاجه حمد</v>
          </cell>
          <cell r="C3348" t="str">
            <v>محمد</v>
          </cell>
          <cell r="E3348" t="str">
            <v>الثانية</v>
          </cell>
          <cell r="J3348" t="str">
            <v>مستنفذ</v>
          </cell>
        </row>
        <row r="3349">
          <cell r="A3349">
            <v>519790</v>
          </cell>
          <cell r="B3349" t="str">
            <v xml:space="preserve">اسراء بكار </v>
          </cell>
          <cell r="C3349" t="str">
            <v xml:space="preserve">فايز </v>
          </cell>
          <cell r="D3349" t="str">
            <v>فايزة</v>
          </cell>
          <cell r="E3349" t="str">
            <v>الأولى</v>
          </cell>
          <cell r="J3349" t="str">
            <v>مستنفذ</v>
          </cell>
        </row>
        <row r="3350">
          <cell r="A3350">
            <v>518125</v>
          </cell>
          <cell r="B3350" t="str">
            <v>بشرى الخضراوي</v>
          </cell>
          <cell r="C3350" t="str">
            <v>محمود</v>
          </cell>
          <cell r="D3350" t="str">
            <v>هنادي</v>
          </cell>
          <cell r="E3350" t="str">
            <v>الرابعة</v>
          </cell>
          <cell r="J3350" t="str">
            <v>مستنفذ</v>
          </cell>
        </row>
        <row r="3351">
          <cell r="A3351">
            <v>515387</v>
          </cell>
          <cell r="B3351" t="str">
            <v>ريم الخليل</v>
          </cell>
          <cell r="C3351" t="str">
            <v>علي</v>
          </cell>
          <cell r="D3351" t="str">
            <v>علياء</v>
          </cell>
          <cell r="E3351" t="str">
            <v>الثالثة</v>
          </cell>
          <cell r="J3351" t="str">
            <v>مستنفذ</v>
          </cell>
        </row>
        <row r="3352">
          <cell r="A3352">
            <v>519268</v>
          </cell>
          <cell r="B3352" t="str">
            <v xml:space="preserve">مها عطيه </v>
          </cell>
          <cell r="C3352" t="str">
            <v>محمد عدنان</v>
          </cell>
          <cell r="D3352" t="str">
            <v>دلال</v>
          </cell>
          <cell r="E3352" t="str">
            <v>الثالثة</v>
          </cell>
          <cell r="J3352" t="str">
            <v>مستنفذ</v>
          </cell>
        </row>
        <row r="3353">
          <cell r="A3353">
            <v>525151</v>
          </cell>
          <cell r="B3353" t="str">
            <v>فاطمة ناصر الدين</v>
          </cell>
          <cell r="C3353" t="str">
            <v>علي</v>
          </cell>
          <cell r="D3353" t="str">
            <v>فوزية</v>
          </cell>
          <cell r="E3353" t="str">
            <v>الثانية</v>
          </cell>
          <cell r="J3353" t="str">
            <v>مستنفذ</v>
          </cell>
        </row>
        <row r="3354">
          <cell r="A3354">
            <v>519841</v>
          </cell>
          <cell r="B3354" t="str">
            <v xml:space="preserve">الاء حمو </v>
          </cell>
          <cell r="C3354" t="str">
            <v xml:space="preserve">مصطفى </v>
          </cell>
          <cell r="D3354" t="str">
            <v>اسماء</v>
          </cell>
          <cell r="E3354" t="str">
            <v>الرابعة</v>
          </cell>
          <cell r="J3354" t="str">
            <v>مستنفذ</v>
          </cell>
        </row>
        <row r="3355">
          <cell r="A3355">
            <v>507887</v>
          </cell>
          <cell r="B3355" t="str">
            <v>لبنى حاكمة</v>
          </cell>
          <cell r="C3355" t="str">
            <v>رفيق</v>
          </cell>
          <cell r="D3355" t="str">
            <v>سحر</v>
          </cell>
          <cell r="E3355" t="str">
            <v>الرابعة</v>
          </cell>
          <cell r="J3355" t="str">
            <v>مستنفذ</v>
          </cell>
        </row>
        <row r="3356">
          <cell r="A3356">
            <v>506618</v>
          </cell>
          <cell r="B3356" t="str">
            <v>عائشة الزعبي</v>
          </cell>
          <cell r="C3356" t="str">
            <v>عبد الله</v>
          </cell>
          <cell r="D3356" t="str">
            <v>امنه</v>
          </cell>
          <cell r="E3356" t="str">
            <v>الرابعة</v>
          </cell>
          <cell r="J3356" t="str">
            <v>مستنفذ</v>
          </cell>
        </row>
        <row r="3357">
          <cell r="A3357">
            <v>519187</v>
          </cell>
          <cell r="B3357" t="str">
            <v xml:space="preserve">مروه رسلان </v>
          </cell>
          <cell r="C3357" t="str">
            <v xml:space="preserve">احسان </v>
          </cell>
          <cell r="D3357" t="str">
            <v>ميساء</v>
          </cell>
          <cell r="E3357" t="str">
            <v>الثانية</v>
          </cell>
          <cell r="J3357" t="str">
            <v>مستنفذ</v>
          </cell>
        </row>
        <row r="3358">
          <cell r="A3358">
            <v>524941</v>
          </cell>
          <cell r="B3358" t="str">
            <v>سماح رباح</v>
          </cell>
          <cell r="C3358" t="str">
            <v>عاطف</v>
          </cell>
          <cell r="D3358" t="str">
            <v>بديعة</v>
          </cell>
          <cell r="E3358" t="str">
            <v>الأولى</v>
          </cell>
          <cell r="J3358" t="str">
            <v>مستنفذ</v>
          </cell>
        </row>
        <row r="3359">
          <cell r="A3359">
            <v>517462</v>
          </cell>
          <cell r="B3359" t="str">
            <v>لينا علي آغا</v>
          </cell>
          <cell r="C3359" t="str">
            <v>محمد</v>
          </cell>
          <cell r="D3359" t="str">
            <v>ليلى</v>
          </cell>
          <cell r="E3359" t="str">
            <v>الثانية</v>
          </cell>
          <cell r="J3359" t="str">
            <v>مستنفذ</v>
          </cell>
        </row>
        <row r="3360">
          <cell r="A3360">
            <v>520698</v>
          </cell>
          <cell r="B3360" t="str">
            <v xml:space="preserve">عزيزة بكار </v>
          </cell>
          <cell r="C3360" t="str">
            <v>محمد</v>
          </cell>
          <cell r="D3360" t="str">
            <v>انعام</v>
          </cell>
          <cell r="E3360" t="str">
            <v>الرابعة</v>
          </cell>
          <cell r="J3360" t="str">
            <v>مستنفذ</v>
          </cell>
        </row>
        <row r="3361">
          <cell r="A3361">
            <v>521462</v>
          </cell>
          <cell r="B3361" t="str">
            <v>اسعاف شرف الدين</v>
          </cell>
          <cell r="C3361" t="str">
            <v>شبلي</v>
          </cell>
          <cell r="D3361" t="str">
            <v>نور الهدى</v>
          </cell>
          <cell r="E3361" t="str">
            <v>الثانية</v>
          </cell>
          <cell r="J3361" t="str">
            <v>مستنفذ</v>
          </cell>
        </row>
        <row r="3362">
          <cell r="A3362">
            <v>526299</v>
          </cell>
          <cell r="B3362" t="str">
            <v>هنادي الشعراني</v>
          </cell>
          <cell r="C3362" t="str">
            <v>فؤاد</v>
          </cell>
          <cell r="D3362" t="str">
            <v>نهى</v>
          </cell>
          <cell r="E3362" t="str">
            <v>الأولى</v>
          </cell>
          <cell r="J3362" t="str">
            <v>مستنفذ</v>
          </cell>
        </row>
        <row r="3363">
          <cell r="A3363">
            <v>511418</v>
          </cell>
          <cell r="B3363" t="str">
            <v>نجوى الفرحان</v>
          </cell>
          <cell r="C3363" t="str">
            <v>احمد</v>
          </cell>
          <cell r="D3363" t="str">
            <v>تركيه</v>
          </cell>
          <cell r="E3363" t="str">
            <v>الرابعة</v>
          </cell>
          <cell r="J3363" t="str">
            <v>مستنفذ</v>
          </cell>
        </row>
        <row r="3364">
          <cell r="A3364">
            <v>506262</v>
          </cell>
          <cell r="B3364" t="str">
            <v>سيفة خليل</v>
          </cell>
          <cell r="C3364" t="str">
            <v>محمد علي</v>
          </cell>
          <cell r="D3364" t="str">
            <v>سعيده</v>
          </cell>
          <cell r="E3364" t="str">
            <v>الرابعة</v>
          </cell>
          <cell r="J3364" t="str">
            <v>مستنفذ</v>
          </cell>
        </row>
        <row r="3365">
          <cell r="A3365">
            <v>520529</v>
          </cell>
          <cell r="B3365" t="str">
            <v xml:space="preserve">سلاف فروج </v>
          </cell>
          <cell r="C3365" t="str">
            <v xml:space="preserve">منصور  </v>
          </cell>
          <cell r="D3365" t="str">
            <v>زكيه</v>
          </cell>
          <cell r="E3365" t="str">
            <v>الثانية</v>
          </cell>
          <cell r="J3365" t="str">
            <v>مستنفذ</v>
          </cell>
        </row>
        <row r="3366">
          <cell r="A3366">
            <v>516218</v>
          </cell>
          <cell r="B3366" t="str">
            <v>سارة الطوطو</v>
          </cell>
          <cell r="E3366" t="str">
            <v>الثالثة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2;&#1587;&#1605;%20&#1575;&#1604;&#1571;&#1578;&#1605;&#1578;&#1577;%20&#1575;&#1604;&#1578;&#1593;&#1604;&#1610;&#1605;%20&#1575;&#1604;&#1605;&#1601;&#1578;&#1608;&#1581;\2024-2025\&#1575;&#1604;&#1601;&#1589;&#1604;%20&#1575;&#1604;&#1575;&#1608;&#1604;%202024-2025\Hp\Desktop\&#1575;&#1582;&#1585;%20&#1578;&#1593;&#1583;&#1610;&#1604;%202024%20&#1601;1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file:///D:\&#1602;&#1587;&#1605;%20&#1575;&#1604;&#1571;&#1578;&#1605;&#1578;&#1577;%20&#1575;&#1604;&#1578;&#1593;&#1604;&#1610;&#1605;%20&#1575;&#1604;&#1605;&#1601;&#1578;&#1608;&#1581;\2024-2025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rightToLeft="1" tabSelected="1" workbookViewId="0">
      <selection activeCell="B1" sqref="B1:U1"/>
    </sheetView>
  </sheetViews>
  <sheetFormatPr defaultColWidth="9" defaultRowHeight="16.8" x14ac:dyDescent="0.5"/>
  <cols>
    <col min="1" max="1" width="2.3984375" style="86" customWidth="1"/>
    <col min="2" max="2" width="4.3984375" style="86" customWidth="1"/>
    <col min="3" max="6" width="9" style="86"/>
    <col min="7" max="7" width="1.3984375" style="86" customWidth="1"/>
    <col min="8" max="8" width="12.3984375" style="86" customWidth="1"/>
    <col min="9" max="9" width="16.8984375" style="86" customWidth="1"/>
    <col min="10" max="10" width="5" style="86" customWidth="1"/>
    <col min="11" max="11" width="9" style="86"/>
    <col min="12" max="12" width="2.3984375" style="86" customWidth="1"/>
    <col min="13" max="14" width="9" style="86"/>
    <col min="15" max="15" width="3.3984375" style="86" customWidth="1"/>
    <col min="16" max="17" width="9" style="86"/>
    <col min="18" max="18" width="4.3984375" style="86" customWidth="1"/>
    <col min="19" max="19" width="2" style="86" customWidth="1"/>
    <col min="20" max="20" width="8.8984375" style="86" customWidth="1"/>
    <col min="21" max="21" width="15.3984375" style="86" customWidth="1"/>
    <col min="22" max="16384" width="9" style="86"/>
  </cols>
  <sheetData>
    <row r="1" spans="1:22" ht="27" thickBot="1" x14ac:dyDescent="0.75">
      <c r="B1" s="363" t="s">
        <v>168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2" ht="19.5" customHeight="1" thickBot="1" x14ac:dyDescent="0.7">
      <c r="B2" s="364" t="s">
        <v>102</v>
      </c>
      <c r="C2" s="364"/>
      <c r="D2" s="364"/>
      <c r="E2" s="364"/>
      <c r="F2" s="364"/>
      <c r="G2" s="364"/>
      <c r="H2" s="364"/>
      <c r="I2" s="364"/>
      <c r="J2" s="87"/>
      <c r="K2" s="365" t="s">
        <v>151</v>
      </c>
      <c r="L2" s="366"/>
      <c r="M2" s="366"/>
      <c r="N2" s="366"/>
      <c r="O2" s="366"/>
      <c r="P2" s="366"/>
      <c r="Q2" s="366"/>
      <c r="R2" s="366"/>
      <c r="S2" s="366"/>
      <c r="T2" s="369" t="s">
        <v>167</v>
      </c>
      <c r="U2" s="370"/>
    </row>
    <row r="3" spans="1:22" ht="22.5" customHeight="1" thickBot="1" x14ac:dyDescent="0.7">
      <c r="A3" s="88">
        <v>1</v>
      </c>
      <c r="B3" s="373" t="s">
        <v>159</v>
      </c>
      <c r="C3" s="374"/>
      <c r="D3" s="374"/>
      <c r="E3" s="374"/>
      <c r="F3" s="374"/>
      <c r="G3" s="374"/>
      <c r="H3" s="374"/>
      <c r="I3" s="375"/>
      <c r="K3" s="367"/>
      <c r="L3" s="368"/>
      <c r="M3" s="368"/>
      <c r="N3" s="368"/>
      <c r="O3" s="368"/>
      <c r="P3" s="368"/>
      <c r="Q3" s="368"/>
      <c r="R3" s="368"/>
      <c r="S3" s="368"/>
      <c r="T3" s="371"/>
      <c r="U3" s="372"/>
    </row>
    <row r="4" spans="1:22" ht="22.5" customHeight="1" thickBot="1" x14ac:dyDescent="0.7">
      <c r="A4" s="88">
        <v>2</v>
      </c>
      <c r="B4" s="360" t="s">
        <v>165</v>
      </c>
      <c r="C4" s="361"/>
      <c r="D4" s="361"/>
      <c r="E4" s="361"/>
      <c r="F4" s="361"/>
      <c r="G4" s="361"/>
      <c r="H4" s="361"/>
      <c r="I4" s="362"/>
      <c r="K4" s="314" t="s">
        <v>15</v>
      </c>
      <c r="L4" s="315"/>
      <c r="M4" s="315"/>
      <c r="N4" s="315"/>
      <c r="O4" s="315"/>
      <c r="P4" s="315"/>
      <c r="Q4" s="315"/>
      <c r="R4" s="315"/>
      <c r="S4" s="316"/>
      <c r="T4" s="353">
        <v>1</v>
      </c>
      <c r="U4" s="354"/>
    </row>
    <row r="5" spans="1:22" ht="22.5" customHeight="1" thickBot="1" x14ac:dyDescent="0.7">
      <c r="A5" s="88"/>
      <c r="B5" s="310" t="s">
        <v>160</v>
      </c>
      <c r="C5" s="311"/>
      <c r="D5" s="311"/>
      <c r="E5" s="311"/>
      <c r="F5" s="311"/>
      <c r="G5" s="311"/>
      <c r="H5" s="311"/>
      <c r="I5" s="91"/>
      <c r="K5" s="351" t="s">
        <v>152</v>
      </c>
      <c r="L5" s="352"/>
      <c r="M5" s="352"/>
      <c r="N5" s="352"/>
      <c r="O5" s="352"/>
      <c r="P5" s="352"/>
      <c r="Q5" s="352"/>
      <c r="R5" s="352"/>
      <c r="S5" s="352"/>
      <c r="T5" s="353">
        <v>1</v>
      </c>
      <c r="U5" s="354"/>
    </row>
    <row r="6" spans="1:22" ht="42.75" customHeight="1" thickBot="1" x14ac:dyDescent="0.7">
      <c r="A6" s="88" t="s">
        <v>161</v>
      </c>
      <c r="B6" s="335" t="s">
        <v>162</v>
      </c>
      <c r="C6" s="336"/>
      <c r="D6" s="336"/>
      <c r="E6" s="336"/>
      <c r="F6" s="336"/>
      <c r="G6" s="336"/>
      <c r="H6" s="336"/>
      <c r="I6" s="337"/>
      <c r="K6" s="355" t="s">
        <v>215</v>
      </c>
      <c r="L6" s="356"/>
      <c r="M6" s="356"/>
      <c r="N6" s="356"/>
      <c r="O6" s="356"/>
      <c r="P6" s="356"/>
      <c r="Q6" s="356"/>
      <c r="R6" s="356"/>
      <c r="S6" s="357"/>
      <c r="T6" s="358" t="s">
        <v>157</v>
      </c>
      <c r="U6" s="359"/>
    </row>
    <row r="7" spans="1:22" ht="22.5" customHeight="1" thickBot="1" x14ac:dyDescent="0.7">
      <c r="A7" s="88">
        <v>2</v>
      </c>
      <c r="B7" s="335" t="s">
        <v>163</v>
      </c>
      <c r="C7" s="336"/>
      <c r="D7" s="336"/>
      <c r="E7" s="336"/>
      <c r="F7" s="336"/>
      <c r="G7" s="336"/>
      <c r="H7" s="336"/>
      <c r="I7" s="337"/>
      <c r="K7" s="338" t="s">
        <v>153</v>
      </c>
      <c r="L7" s="339"/>
      <c r="M7" s="339"/>
      <c r="N7" s="339"/>
      <c r="O7" s="339"/>
      <c r="P7" s="339"/>
      <c r="Q7" s="339"/>
      <c r="R7" s="339"/>
      <c r="S7" s="340"/>
      <c r="T7" s="341">
        <v>0.5</v>
      </c>
      <c r="U7" s="342"/>
      <c r="V7" s="89"/>
    </row>
    <row r="8" spans="1:22" ht="22.5" customHeight="1" thickBot="1" x14ac:dyDescent="0.7">
      <c r="A8" s="88"/>
      <c r="B8" s="335" t="s">
        <v>164</v>
      </c>
      <c r="C8" s="336"/>
      <c r="D8" s="336"/>
      <c r="E8" s="336"/>
      <c r="F8" s="336"/>
      <c r="G8" s="336"/>
      <c r="H8" s="336"/>
      <c r="I8" s="337"/>
      <c r="J8" s="89"/>
      <c r="K8" s="343" t="s">
        <v>154</v>
      </c>
      <c r="L8" s="344"/>
      <c r="M8" s="344"/>
      <c r="N8" s="344"/>
      <c r="O8" s="344"/>
      <c r="P8" s="344"/>
      <c r="Q8" s="344"/>
      <c r="R8" s="344"/>
      <c r="S8" s="344"/>
      <c r="T8" s="345">
        <v>0.2</v>
      </c>
      <c r="U8" s="346"/>
    </row>
    <row r="9" spans="1:22" ht="22.5" customHeight="1" thickBot="1" x14ac:dyDescent="0.7">
      <c r="A9" s="88"/>
      <c r="B9" s="348"/>
      <c r="C9" s="349"/>
      <c r="D9" s="349"/>
      <c r="E9" s="349"/>
      <c r="F9" s="349"/>
      <c r="G9" s="349"/>
      <c r="H9" s="349"/>
      <c r="I9" s="350"/>
      <c r="J9" s="90"/>
      <c r="K9" s="343"/>
      <c r="L9" s="344"/>
      <c r="M9" s="344"/>
      <c r="N9" s="344"/>
      <c r="O9" s="344"/>
      <c r="P9" s="344"/>
      <c r="Q9" s="344"/>
      <c r="R9" s="344"/>
      <c r="S9" s="344"/>
      <c r="T9" s="347"/>
      <c r="U9" s="346"/>
    </row>
    <row r="10" spans="1:22" ht="22.5" customHeight="1" thickBot="1" x14ac:dyDescent="0.75">
      <c r="A10" s="88">
        <v>3</v>
      </c>
      <c r="B10" s="310" t="s">
        <v>104</v>
      </c>
      <c r="C10" s="311"/>
      <c r="D10" s="311"/>
      <c r="E10" s="311"/>
      <c r="F10" s="311"/>
      <c r="G10" s="311"/>
      <c r="H10" s="312" t="s">
        <v>103</v>
      </c>
      <c r="I10" s="313"/>
      <c r="K10" s="314" t="s">
        <v>155</v>
      </c>
      <c r="L10" s="315"/>
      <c r="M10" s="315"/>
      <c r="N10" s="315"/>
      <c r="O10" s="315"/>
      <c r="P10" s="315"/>
      <c r="Q10" s="315"/>
      <c r="R10" s="315"/>
      <c r="S10" s="316"/>
      <c r="T10" s="317">
        <v>0.2</v>
      </c>
      <c r="U10" s="318"/>
    </row>
    <row r="11" spans="1:22" ht="43.5" customHeight="1" x14ac:dyDescent="0.65">
      <c r="A11" s="88">
        <v>4</v>
      </c>
      <c r="B11" s="319" t="s">
        <v>3413</v>
      </c>
      <c r="C11" s="320"/>
      <c r="D11" s="320"/>
      <c r="E11" s="320"/>
      <c r="F11" s="320"/>
      <c r="G11" s="320"/>
      <c r="H11" s="320"/>
      <c r="I11" s="321"/>
      <c r="K11" s="325" t="s">
        <v>214</v>
      </c>
      <c r="L11" s="326"/>
      <c r="M11" s="326"/>
      <c r="N11" s="326"/>
      <c r="O11" s="326"/>
      <c r="P11" s="326"/>
      <c r="Q11" s="326"/>
      <c r="R11" s="326"/>
      <c r="S11" s="327"/>
      <c r="T11" s="328" t="s">
        <v>158</v>
      </c>
      <c r="U11" s="329"/>
    </row>
    <row r="12" spans="1:22" ht="22.5" customHeight="1" thickBot="1" x14ac:dyDescent="0.7">
      <c r="A12" s="88"/>
      <c r="B12" s="322"/>
      <c r="C12" s="323"/>
      <c r="D12" s="323"/>
      <c r="E12" s="323"/>
      <c r="F12" s="323"/>
      <c r="G12" s="323"/>
      <c r="H12" s="323"/>
      <c r="I12" s="324"/>
      <c r="K12" s="330" t="s">
        <v>156</v>
      </c>
      <c r="L12" s="331"/>
      <c r="M12" s="331"/>
      <c r="N12" s="331"/>
      <c r="O12" s="331"/>
      <c r="P12" s="331"/>
      <c r="Q12" s="331"/>
      <c r="R12" s="331"/>
      <c r="S12" s="332"/>
      <c r="T12" s="333">
        <v>0.5</v>
      </c>
      <c r="U12" s="334"/>
    </row>
    <row r="13" spans="1:22" ht="22.5" customHeight="1" thickBot="1" x14ac:dyDescent="0.7">
      <c r="A13" s="88">
        <v>5</v>
      </c>
      <c r="B13" s="300" t="s">
        <v>166</v>
      </c>
      <c r="C13" s="301"/>
      <c r="D13" s="301"/>
      <c r="E13" s="301"/>
      <c r="F13" s="301"/>
      <c r="G13" s="301"/>
      <c r="H13" s="301"/>
      <c r="I13" s="302"/>
      <c r="K13" s="303" t="s">
        <v>169</v>
      </c>
      <c r="L13" s="304"/>
      <c r="M13" s="304"/>
      <c r="N13" s="304"/>
      <c r="O13" s="304"/>
      <c r="P13" s="304"/>
      <c r="Q13" s="304"/>
      <c r="R13" s="304"/>
      <c r="S13" s="304"/>
      <c r="T13" s="304"/>
      <c r="U13" s="304"/>
    </row>
    <row r="14" spans="1:22" ht="22.5" customHeight="1" x14ac:dyDescent="0.65">
      <c r="A14" s="88"/>
      <c r="B14" s="305" t="s">
        <v>3540</v>
      </c>
      <c r="C14" s="305"/>
      <c r="D14" s="305"/>
      <c r="E14" s="305"/>
      <c r="F14" s="305"/>
      <c r="G14" s="305"/>
      <c r="H14" s="305"/>
      <c r="I14" s="305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</row>
    <row r="15" spans="1:22" ht="3.75" customHeight="1" x14ac:dyDescent="0.65">
      <c r="A15" s="88"/>
      <c r="B15" s="306"/>
      <c r="C15" s="306"/>
      <c r="D15" s="306"/>
      <c r="E15" s="306"/>
      <c r="F15" s="306"/>
      <c r="G15" s="306"/>
      <c r="H15" s="306"/>
      <c r="I15" s="306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</row>
    <row r="16" spans="1:22" ht="26.25" customHeight="1" x14ac:dyDescent="0.65">
      <c r="A16" s="88">
        <v>5</v>
      </c>
      <c r="B16" s="306"/>
      <c r="C16" s="306"/>
      <c r="D16" s="306"/>
      <c r="E16" s="306"/>
      <c r="F16" s="306"/>
      <c r="G16" s="306"/>
      <c r="H16" s="306"/>
      <c r="I16" s="306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</row>
    <row r="17" spans="2:21" ht="19.5" customHeight="1" x14ac:dyDescent="0.5">
      <c r="B17" s="306"/>
      <c r="C17" s="306"/>
      <c r="D17" s="306"/>
      <c r="E17" s="306"/>
      <c r="F17" s="306"/>
      <c r="G17" s="306"/>
      <c r="H17" s="306"/>
      <c r="I17" s="306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2:21" ht="19.5" customHeight="1" x14ac:dyDescent="0.65">
      <c r="B18" s="306"/>
      <c r="C18" s="306"/>
      <c r="D18" s="306"/>
      <c r="E18" s="306"/>
      <c r="F18" s="306"/>
      <c r="G18" s="306"/>
      <c r="H18" s="306"/>
      <c r="I18" s="306"/>
      <c r="K18" s="92"/>
      <c r="M18" s="308"/>
      <c r="N18" s="308"/>
      <c r="O18" s="308"/>
      <c r="P18" s="93"/>
      <c r="Q18" s="309"/>
      <c r="R18" s="309"/>
      <c r="S18" s="92"/>
      <c r="T18" s="92"/>
      <c r="U18" s="92"/>
    </row>
    <row r="19" spans="2:21" ht="21.75" customHeight="1" thickBot="1" x14ac:dyDescent="0.55000000000000004">
      <c r="B19" s="307"/>
      <c r="C19" s="307"/>
      <c r="D19" s="307"/>
      <c r="E19" s="307"/>
      <c r="F19" s="307"/>
      <c r="G19" s="307"/>
      <c r="H19" s="307"/>
      <c r="I19" s="307"/>
    </row>
    <row r="20" spans="2:21" ht="3.75" customHeight="1" thickBot="1" x14ac:dyDescent="0.55000000000000004"/>
    <row r="21" spans="2:21" ht="35.25" customHeight="1" x14ac:dyDescent="0.5">
      <c r="B21" s="291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3"/>
    </row>
    <row r="22" spans="2:21" ht="14.25" customHeight="1" x14ac:dyDescent="0.5">
      <c r="B22" s="294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6"/>
    </row>
    <row r="23" spans="2:21" ht="15" customHeight="1" thickBot="1" x14ac:dyDescent="0.55000000000000004"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9"/>
    </row>
  </sheetData>
  <mergeCells count="37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I7"/>
    <mergeCell ref="K7:S7"/>
    <mergeCell ref="T7:U7"/>
    <mergeCell ref="B8:I8"/>
    <mergeCell ref="K8:S9"/>
    <mergeCell ref="T8:U9"/>
    <mergeCell ref="B9:I9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21:U23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74"/>
  <sheetViews>
    <sheetView showGridLines="0" rightToLeft="1" workbookViewId="0">
      <selection activeCell="C1" sqref="C1"/>
    </sheetView>
  </sheetViews>
  <sheetFormatPr defaultColWidth="9" defaultRowHeight="13.8" x14ac:dyDescent="0.25"/>
  <cols>
    <col min="1" max="1" width="13.8984375" style="226" bestFit="1" customWidth="1"/>
    <col min="2" max="2" width="22.3984375" style="226" customWidth="1"/>
    <col min="3" max="3" width="18.8984375" style="226" customWidth="1"/>
    <col min="4" max="4" width="26" style="226" customWidth="1"/>
    <col min="5" max="5" width="20.3984375" style="226" customWidth="1"/>
    <col min="6" max="6" width="20" style="226" customWidth="1"/>
    <col min="7" max="7" width="11.3984375" style="226" customWidth="1"/>
    <col min="8" max="8" width="60.3984375" style="226" customWidth="1"/>
    <col min="9" max="9" width="3" style="226" hidden="1" customWidth="1"/>
    <col min="10" max="10" width="13.3984375" style="226" hidden="1" customWidth="1"/>
    <col min="11" max="11" width="11" style="226" hidden="1" customWidth="1"/>
    <col min="12" max="12" width="3.3984375" style="226" hidden="1" customWidth="1"/>
    <col min="13" max="13" width="8.3984375" style="226" hidden="1" customWidth="1"/>
    <col min="14" max="14" width="20" style="227" hidden="1" customWidth="1"/>
    <col min="15" max="15" width="3" style="227" hidden="1" customWidth="1"/>
    <col min="16" max="16" width="13.3984375" style="226" hidden="1" customWidth="1"/>
    <col min="17" max="18" width="9" style="226" hidden="1" customWidth="1"/>
    <col min="19" max="19" width="3" style="226" hidden="1" customWidth="1"/>
    <col min="20" max="20" width="8.3984375" style="226" hidden="1" customWidth="1"/>
    <col min="21" max="21" width="1.59765625" style="226" hidden="1" customWidth="1"/>
    <col min="22" max="22" width="3.3984375" style="226" hidden="1" customWidth="1"/>
    <col min="23" max="23" width="3" style="226" hidden="1" customWidth="1"/>
    <col min="24" max="24" width="9.3984375" style="226" bestFit="1" customWidth="1"/>
    <col min="25" max="26" width="9" style="226" hidden="1" customWidth="1"/>
    <col min="27" max="27" width="3" style="226" bestFit="1" customWidth="1"/>
    <col min="28" max="28" width="5" style="226" bestFit="1" customWidth="1"/>
    <col min="29" max="29" width="0" style="226" hidden="1" customWidth="1"/>
    <col min="30" max="16384" width="9" style="226"/>
  </cols>
  <sheetData>
    <row r="1" spans="1:28" ht="25.95" customHeight="1" x14ac:dyDescent="0.3">
      <c r="A1" s="377" t="s">
        <v>553</v>
      </c>
      <c r="B1" s="377"/>
      <c r="C1" s="270"/>
      <c r="D1" s="225" t="e">
        <f>VLOOKUP(C1,ورقة2!A3:B3935,2,0)</f>
        <v>#N/A</v>
      </c>
      <c r="F1" s="238" t="e">
        <f>IF(VLOOKUP(C1,ورقة2!A3:AC3935,29,0)="","",VLOOKUP(C1,ورقة2!A3:AC3935,29,0))</f>
        <v>#N/A</v>
      </c>
    </row>
    <row r="2" spans="1:28" ht="23.4" customHeight="1" x14ac:dyDescent="0.25">
      <c r="A2" s="602" t="e">
        <f>F1</f>
        <v>#N/A</v>
      </c>
      <c r="B2" s="602"/>
      <c r="C2" s="602"/>
      <c r="D2" s="602"/>
      <c r="E2" s="602"/>
      <c r="F2" s="602"/>
    </row>
    <row r="3" spans="1:28" x14ac:dyDescent="0.25">
      <c r="A3" s="602"/>
      <c r="B3" s="602"/>
      <c r="C3" s="602"/>
      <c r="D3" s="602"/>
      <c r="E3" s="602"/>
      <c r="F3" s="602"/>
      <c r="J3" s="226" t="s">
        <v>10</v>
      </c>
      <c r="L3" s="376" t="s">
        <v>149</v>
      </c>
      <c r="M3" s="376"/>
      <c r="N3" s="226"/>
      <c r="O3" s="376"/>
      <c r="P3" s="376"/>
      <c r="S3" s="376" t="s">
        <v>554</v>
      </c>
      <c r="T3" s="376"/>
      <c r="U3" s="376" t="s">
        <v>11</v>
      </c>
      <c r="V3" s="376"/>
      <c r="AA3" s="227"/>
    </row>
    <row r="4" spans="1:28" ht="23.25" customHeight="1" x14ac:dyDescent="0.25">
      <c r="A4" s="376" t="s">
        <v>2893</v>
      </c>
      <c r="B4" s="376"/>
      <c r="C4" s="376"/>
      <c r="D4" s="376"/>
      <c r="E4" s="376"/>
      <c r="F4" s="376"/>
      <c r="I4" s="226">
        <v>1</v>
      </c>
      <c r="J4" s="226" t="s">
        <v>556</v>
      </c>
      <c r="L4" s="228" t="s">
        <v>555</v>
      </c>
      <c r="M4" s="226" t="s">
        <v>129</v>
      </c>
      <c r="N4" s="226"/>
      <c r="S4" s="227" t="s">
        <v>555</v>
      </c>
      <c r="T4" s="226" t="s">
        <v>130</v>
      </c>
      <c r="U4" s="226">
        <v>1</v>
      </c>
      <c r="V4" s="226" t="s">
        <v>108</v>
      </c>
      <c r="W4" s="227"/>
      <c r="AA4" s="227"/>
    </row>
    <row r="5" spans="1:28" s="232" customFormat="1" ht="33.75" customHeight="1" x14ac:dyDescent="0.25">
      <c r="A5" s="229" t="s">
        <v>54</v>
      </c>
      <c r="B5" s="230" t="s">
        <v>560</v>
      </c>
      <c r="C5" s="229" t="s">
        <v>126</v>
      </c>
      <c r="D5" s="231" t="s">
        <v>561</v>
      </c>
      <c r="E5" s="231" t="s">
        <v>59</v>
      </c>
      <c r="F5" s="230" t="s">
        <v>58</v>
      </c>
      <c r="G5" s="230" t="s">
        <v>107</v>
      </c>
      <c r="I5" s="226">
        <v>2</v>
      </c>
      <c r="J5" s="226" t="s">
        <v>558</v>
      </c>
      <c r="L5" s="228" t="s">
        <v>557</v>
      </c>
      <c r="M5" s="226" t="s">
        <v>137</v>
      </c>
      <c r="N5" s="226"/>
      <c r="O5" s="227"/>
      <c r="P5" s="226"/>
      <c r="Q5" s="226"/>
      <c r="R5" s="226"/>
      <c r="S5" s="227" t="s">
        <v>557</v>
      </c>
      <c r="T5" s="226" t="s">
        <v>132</v>
      </c>
      <c r="U5" s="226">
        <v>2</v>
      </c>
      <c r="V5" s="226" t="s">
        <v>109</v>
      </c>
      <c r="W5" s="227"/>
      <c r="X5" s="226"/>
      <c r="Y5" s="226"/>
      <c r="AA5" s="227"/>
      <c r="AB5" s="226"/>
    </row>
    <row r="6" spans="1:28" ht="34.200000000000003" customHeight="1" x14ac:dyDescent="0.25">
      <c r="A6" s="217"/>
      <c r="B6" s="218"/>
      <c r="C6" s="218"/>
      <c r="D6" s="217"/>
      <c r="E6" s="217"/>
      <c r="F6" s="218"/>
      <c r="G6" s="218"/>
      <c r="I6" s="226">
        <v>3</v>
      </c>
      <c r="J6" s="226" t="s">
        <v>604</v>
      </c>
      <c r="L6" s="228" t="s">
        <v>559</v>
      </c>
      <c r="M6" s="226" t="s">
        <v>131</v>
      </c>
      <c r="N6" s="226"/>
      <c r="S6" s="227" t="s">
        <v>562</v>
      </c>
      <c r="T6" s="226" t="s">
        <v>170</v>
      </c>
      <c r="W6" s="227"/>
      <c r="AA6" s="227"/>
    </row>
    <row r="7" spans="1:28" ht="33.75" customHeight="1" x14ac:dyDescent="0.25">
      <c r="A7" s="233" t="s">
        <v>51</v>
      </c>
      <c r="B7" s="229" t="s">
        <v>52</v>
      </c>
      <c r="C7" s="279" t="s">
        <v>133</v>
      </c>
      <c r="D7" s="279" t="s">
        <v>134</v>
      </c>
      <c r="E7" s="279" t="s">
        <v>135</v>
      </c>
      <c r="F7" s="279" t="s">
        <v>136</v>
      </c>
      <c r="I7" s="226">
        <v>4</v>
      </c>
      <c r="J7" s="226" t="s">
        <v>564</v>
      </c>
      <c r="L7" s="228" t="s">
        <v>563</v>
      </c>
      <c r="M7" s="226" t="s">
        <v>138</v>
      </c>
      <c r="N7" s="226"/>
      <c r="S7" s="227"/>
      <c r="T7" s="226" t="s">
        <v>603</v>
      </c>
      <c r="W7" s="227"/>
      <c r="AA7" s="227"/>
    </row>
    <row r="8" spans="1:28" ht="23.25" customHeight="1" x14ac:dyDescent="0.25">
      <c r="A8" s="234" t="e">
        <f>IF(A9&lt;&gt;"",A9,VLOOKUP(C1,ورقة2!$A$3:$AC$3935,3,0))</f>
        <v>#N/A</v>
      </c>
      <c r="B8" s="234" t="e">
        <f>IF(B9&lt;&gt;"",B9,VLOOKUP($C$1,ورقة2!$A$3:$AC$3935,4,0))</f>
        <v>#N/A</v>
      </c>
      <c r="C8" s="280" t="e">
        <f>UPPER(IF(C9&lt;&gt;"",C9,VLOOKUP($C$1,ورقة2!A3:AE3936,18,0)))</f>
        <v>#N/A</v>
      </c>
      <c r="D8" s="280" t="e">
        <f>UPPER(IF(D9&lt;&gt;"",D9,VLOOKUP($C$1,ورقة2!A3:AE3936,19,0)))</f>
        <v>#N/A</v>
      </c>
      <c r="E8" s="280" t="e">
        <f>UPPER(IF(E9&lt;&gt;"",E9,VLOOKUP($C$1,ورقة2!A3:AE3936,20,0)))</f>
        <v>#N/A</v>
      </c>
      <c r="F8" s="281" t="e">
        <f>UPPER(IF(F9&lt;&gt;"",F9,VLOOKUP($C$1,ورقة2!A3:AE3936,21,0)))</f>
        <v>#N/A</v>
      </c>
      <c r="G8" s="232"/>
      <c r="I8" s="226">
        <v>5</v>
      </c>
      <c r="J8" s="226" t="s">
        <v>566</v>
      </c>
      <c r="L8" s="228" t="s">
        <v>565</v>
      </c>
      <c r="M8" s="226" t="s">
        <v>139</v>
      </c>
      <c r="N8" s="226"/>
      <c r="S8" s="227"/>
      <c r="W8" s="227"/>
      <c r="AA8" s="227"/>
    </row>
    <row r="9" spans="1:28" ht="33.75" customHeight="1" x14ac:dyDescent="0.25">
      <c r="A9" s="219"/>
      <c r="B9" s="218"/>
      <c r="C9" s="218"/>
      <c r="D9" s="218"/>
      <c r="E9" s="218"/>
      <c r="F9" s="218"/>
      <c r="H9" s="239" t="s">
        <v>2894</v>
      </c>
      <c r="I9" s="226">
        <v>6</v>
      </c>
      <c r="J9" s="226" t="s">
        <v>567</v>
      </c>
      <c r="L9" s="228" t="s">
        <v>562</v>
      </c>
      <c r="M9" s="226" t="s">
        <v>140</v>
      </c>
      <c r="N9" s="226"/>
      <c r="W9" s="227"/>
      <c r="AA9" s="227"/>
    </row>
    <row r="10" spans="1:28" ht="23.25" customHeight="1" x14ac:dyDescent="0.25">
      <c r="A10" s="229" t="s">
        <v>53</v>
      </c>
      <c r="B10" s="229" t="s">
        <v>6</v>
      </c>
      <c r="C10" s="229"/>
      <c r="D10" s="235" t="s">
        <v>11</v>
      </c>
      <c r="E10" s="229" t="s">
        <v>55</v>
      </c>
      <c r="F10" s="229" t="s">
        <v>56</v>
      </c>
      <c r="G10" s="229" t="s">
        <v>57</v>
      </c>
      <c r="I10" s="226">
        <v>7</v>
      </c>
      <c r="J10" s="226" t="s">
        <v>569</v>
      </c>
      <c r="L10" s="228" t="s">
        <v>568</v>
      </c>
      <c r="M10" s="226" t="s">
        <v>142</v>
      </c>
      <c r="N10" s="226"/>
      <c r="W10" s="227"/>
      <c r="AA10" s="227"/>
    </row>
    <row r="11" spans="1:28" ht="33.75" customHeight="1" x14ac:dyDescent="0.25">
      <c r="A11" s="236" t="e">
        <f>IF(A12&lt;&gt;"",A12,VLOOKUP($C$1,ورقة2!$A$3:$AC$3935,6,0))</f>
        <v>#N/A</v>
      </c>
      <c r="B11" s="236" t="e">
        <f>IF(B12&lt;&gt;"",B12,VLOOKUP($C$1,ورقة2!$A$3:$AC$3935,6,0))</f>
        <v>#N/A</v>
      </c>
      <c r="C11" s="234" t="e">
        <f>IF(C12&lt;&gt;"",C12,VLOOKUP($C$1,ورقة2!$A$3:$AC$3935,8,0))</f>
        <v>#N/A</v>
      </c>
      <c r="D11" s="234" t="e">
        <f>IF(D12&lt;&gt;"",D12,VLOOKUP($C$1,ورقة2!$A$3:$AC$3935,5,0))</f>
        <v>#N/A</v>
      </c>
      <c r="E11" s="234" t="e">
        <f>IF(E12&lt;&gt;"",E12,VLOOKUP($C$1,ورقة2!$A$3:$AC$3935,10,0))</f>
        <v>#N/A</v>
      </c>
      <c r="F11" s="234" t="e">
        <f>IF(F12&lt;&gt;"",F12,VLOOKUP($C$1,ورقة2!$A$3:$AC$3935,11,0))</f>
        <v>#N/A</v>
      </c>
      <c r="G11" s="234" t="e">
        <f>IF(G12&lt;&gt;"",G12,VLOOKUP($C$1,ورقة2!$A$3:$AC$3935,12,0))</f>
        <v>#N/A</v>
      </c>
      <c r="I11" s="226">
        <v>8</v>
      </c>
      <c r="J11" s="226" t="s">
        <v>571</v>
      </c>
      <c r="L11" s="228" t="s">
        <v>570</v>
      </c>
      <c r="M11" s="226" t="s">
        <v>146</v>
      </c>
      <c r="N11" s="226"/>
      <c r="W11" s="227"/>
      <c r="AA11" s="227"/>
    </row>
    <row r="12" spans="1:28" ht="23.25" customHeight="1" x14ac:dyDescent="0.25">
      <c r="A12" s="220"/>
      <c r="B12" s="218"/>
      <c r="C12" s="218"/>
      <c r="D12" s="218"/>
      <c r="E12" s="218"/>
      <c r="F12" s="218"/>
      <c r="G12" s="218"/>
      <c r="H12" s="226" t="s">
        <v>2894</v>
      </c>
      <c r="I12" s="226">
        <v>9</v>
      </c>
      <c r="J12" s="226" t="s">
        <v>605</v>
      </c>
      <c r="L12" s="228" t="s">
        <v>572</v>
      </c>
      <c r="M12" s="226" t="s">
        <v>147</v>
      </c>
      <c r="N12" s="226"/>
      <c r="O12" s="226"/>
      <c r="AA12" s="227"/>
    </row>
    <row r="13" spans="1:28" ht="33.75" customHeight="1" x14ac:dyDescent="0.25">
      <c r="A13" s="237"/>
      <c r="B13" s="237"/>
      <c r="I13" s="226">
        <v>10</v>
      </c>
      <c r="J13" s="226" t="s">
        <v>606</v>
      </c>
      <c r="L13" s="228" t="s">
        <v>573</v>
      </c>
      <c r="M13" s="226" t="s">
        <v>141</v>
      </c>
      <c r="N13" s="226"/>
      <c r="O13" s="226"/>
      <c r="AA13" s="227"/>
    </row>
    <row r="14" spans="1:28" x14ac:dyDescent="0.25">
      <c r="I14" s="226">
        <v>11</v>
      </c>
      <c r="J14" s="226" t="s">
        <v>607</v>
      </c>
      <c r="L14" s="228" t="s">
        <v>574</v>
      </c>
      <c r="M14" s="226" t="s">
        <v>148</v>
      </c>
      <c r="N14" s="226"/>
      <c r="O14" s="226"/>
      <c r="AA14" s="227"/>
    </row>
    <row r="15" spans="1:28" x14ac:dyDescent="0.25">
      <c r="I15" s="226">
        <v>12</v>
      </c>
      <c r="J15" s="226" t="s">
        <v>608</v>
      </c>
      <c r="L15" s="228" t="s">
        <v>575</v>
      </c>
      <c r="M15" s="226" t="s">
        <v>145</v>
      </c>
      <c r="N15" s="226"/>
      <c r="O15" s="226"/>
      <c r="AA15" s="227"/>
    </row>
    <row r="16" spans="1:28" x14ac:dyDescent="0.25">
      <c r="I16" s="226">
        <v>13</v>
      </c>
      <c r="J16" s="226" t="s">
        <v>609</v>
      </c>
      <c r="L16" s="228" t="s">
        <v>576</v>
      </c>
      <c r="M16" s="226" t="s">
        <v>143</v>
      </c>
      <c r="N16" s="226"/>
      <c r="O16" s="226"/>
      <c r="AA16" s="227"/>
    </row>
    <row r="17" spans="7:27" x14ac:dyDescent="0.25">
      <c r="I17" s="226">
        <v>14</v>
      </c>
      <c r="J17" s="226" t="s">
        <v>610</v>
      </c>
      <c r="L17" s="228" t="s">
        <v>577</v>
      </c>
      <c r="M17" s="226" t="s">
        <v>144</v>
      </c>
      <c r="N17" s="226"/>
      <c r="O17" s="226"/>
      <c r="AA17" s="227"/>
    </row>
    <row r="18" spans="7:27" x14ac:dyDescent="0.25">
      <c r="I18" s="226">
        <v>15</v>
      </c>
      <c r="J18" s="226" t="s">
        <v>611</v>
      </c>
      <c r="L18" s="228" t="s">
        <v>578</v>
      </c>
      <c r="M18" s="226" t="s">
        <v>579</v>
      </c>
      <c r="AA18" s="227"/>
    </row>
    <row r="19" spans="7:27" x14ac:dyDescent="0.25">
      <c r="I19" s="226">
        <v>16</v>
      </c>
      <c r="J19" s="226" t="s">
        <v>612</v>
      </c>
      <c r="L19" s="228" t="s">
        <v>580</v>
      </c>
      <c r="M19" s="226" t="s">
        <v>581</v>
      </c>
      <c r="AA19" s="227"/>
    </row>
    <row r="20" spans="7:27" x14ac:dyDescent="0.25">
      <c r="I20" s="226">
        <v>17</v>
      </c>
      <c r="J20" s="226" t="s">
        <v>613</v>
      </c>
      <c r="AA20" s="227"/>
    </row>
    <row r="21" spans="7:27" x14ac:dyDescent="0.25">
      <c r="G21" s="238" t="s">
        <v>108</v>
      </c>
      <c r="AA21" s="227"/>
    </row>
    <row r="22" spans="7:27" x14ac:dyDescent="0.25">
      <c r="G22" s="238" t="s">
        <v>109</v>
      </c>
      <c r="AA22" s="227"/>
    </row>
    <row r="23" spans="7:27" x14ac:dyDescent="0.25">
      <c r="AA23" s="227"/>
    </row>
    <row r="24" spans="7:27" x14ac:dyDescent="0.25">
      <c r="AA24" s="227"/>
    </row>
    <row r="25" spans="7:27" x14ac:dyDescent="0.25">
      <c r="AA25" s="227"/>
    </row>
    <row r="26" spans="7:27" x14ac:dyDescent="0.25">
      <c r="AA26" s="227"/>
    </row>
    <row r="27" spans="7:27" x14ac:dyDescent="0.25">
      <c r="AA27" s="227"/>
    </row>
    <row r="28" spans="7:27" x14ac:dyDescent="0.25">
      <c r="AA28" s="227"/>
    </row>
    <row r="29" spans="7:27" x14ac:dyDescent="0.25">
      <c r="AA29" s="227"/>
    </row>
    <row r="30" spans="7:27" x14ac:dyDescent="0.25">
      <c r="AA30" s="227"/>
    </row>
    <row r="31" spans="7:27" x14ac:dyDescent="0.25">
      <c r="AA31" s="227"/>
    </row>
    <row r="32" spans="7:27" x14ac:dyDescent="0.25">
      <c r="AA32" s="227"/>
    </row>
    <row r="33" spans="27:27" x14ac:dyDescent="0.25">
      <c r="AA33" s="227"/>
    </row>
    <row r="34" spans="27:27" x14ac:dyDescent="0.25">
      <c r="AA34" s="227"/>
    </row>
    <row r="35" spans="27:27" x14ac:dyDescent="0.25">
      <c r="AA35" s="227"/>
    </row>
    <row r="36" spans="27:27" x14ac:dyDescent="0.25">
      <c r="AA36" s="227"/>
    </row>
    <row r="37" spans="27:27" x14ac:dyDescent="0.25">
      <c r="AA37" s="227"/>
    </row>
    <row r="38" spans="27:27" x14ac:dyDescent="0.25">
      <c r="AA38" s="227"/>
    </row>
    <row r="39" spans="27:27" x14ac:dyDescent="0.25">
      <c r="AA39" s="227"/>
    </row>
    <row r="40" spans="27:27" x14ac:dyDescent="0.25">
      <c r="AA40" s="227"/>
    </row>
    <row r="41" spans="27:27" x14ac:dyDescent="0.25">
      <c r="AA41" s="227"/>
    </row>
    <row r="42" spans="27:27" x14ac:dyDescent="0.25">
      <c r="AA42" s="227"/>
    </row>
    <row r="43" spans="27:27" x14ac:dyDescent="0.25">
      <c r="AA43" s="227"/>
    </row>
    <row r="44" spans="27:27" x14ac:dyDescent="0.25">
      <c r="AA44" s="227"/>
    </row>
    <row r="45" spans="27:27" x14ac:dyDescent="0.25">
      <c r="AA45" s="227"/>
    </row>
    <row r="46" spans="27:27" x14ac:dyDescent="0.25">
      <c r="AA46" s="227"/>
    </row>
    <row r="47" spans="27:27" x14ac:dyDescent="0.25">
      <c r="AA47" s="227"/>
    </row>
    <row r="48" spans="27:27" x14ac:dyDescent="0.25">
      <c r="AA48" s="227"/>
    </row>
    <row r="49" spans="27:27" x14ac:dyDescent="0.25">
      <c r="AA49" s="227"/>
    </row>
    <row r="50" spans="27:27" x14ac:dyDescent="0.25">
      <c r="AA50" s="227"/>
    </row>
    <row r="51" spans="27:27" x14ac:dyDescent="0.25">
      <c r="AA51" s="227"/>
    </row>
    <row r="52" spans="27:27" x14ac:dyDescent="0.25">
      <c r="AA52" s="227"/>
    </row>
    <row r="53" spans="27:27" x14ac:dyDescent="0.25">
      <c r="AA53" s="227"/>
    </row>
    <row r="54" spans="27:27" x14ac:dyDescent="0.25">
      <c r="AA54" s="227"/>
    </row>
    <row r="55" spans="27:27" x14ac:dyDescent="0.25">
      <c r="AA55" s="227"/>
    </row>
    <row r="56" spans="27:27" x14ac:dyDescent="0.25">
      <c r="AA56" s="227"/>
    </row>
    <row r="57" spans="27:27" x14ac:dyDescent="0.25">
      <c r="AA57" s="227"/>
    </row>
    <row r="58" spans="27:27" x14ac:dyDescent="0.25">
      <c r="AA58" s="227"/>
    </row>
    <row r="59" spans="27:27" x14ac:dyDescent="0.25">
      <c r="AA59" s="227"/>
    </row>
    <row r="60" spans="27:27" x14ac:dyDescent="0.25">
      <c r="AA60" s="227"/>
    </row>
    <row r="61" spans="27:27" x14ac:dyDescent="0.25">
      <c r="AA61" s="227"/>
    </row>
    <row r="62" spans="27:27" x14ac:dyDescent="0.25">
      <c r="AA62" s="227"/>
    </row>
    <row r="63" spans="27:27" x14ac:dyDescent="0.25">
      <c r="AA63" s="227"/>
    </row>
    <row r="64" spans="27:27" x14ac:dyDescent="0.25">
      <c r="AA64" s="227"/>
    </row>
    <row r="65" spans="27:27" x14ac:dyDescent="0.25">
      <c r="AA65" s="227"/>
    </row>
    <row r="66" spans="27:27" x14ac:dyDescent="0.25">
      <c r="AA66" s="227"/>
    </row>
    <row r="67" spans="27:27" x14ac:dyDescent="0.25">
      <c r="AA67" s="227"/>
    </row>
    <row r="68" spans="27:27" x14ac:dyDescent="0.25">
      <c r="AA68" s="227"/>
    </row>
    <row r="69" spans="27:27" x14ac:dyDescent="0.25">
      <c r="AA69" s="227"/>
    </row>
    <row r="70" spans="27:27" x14ac:dyDescent="0.25">
      <c r="AA70" s="227"/>
    </row>
    <row r="71" spans="27:27" x14ac:dyDescent="0.25">
      <c r="AA71" s="227"/>
    </row>
    <row r="72" spans="27:27" x14ac:dyDescent="0.25">
      <c r="AA72" s="227"/>
    </row>
    <row r="73" spans="27:27" x14ac:dyDescent="0.25">
      <c r="AA73" s="227"/>
    </row>
    <row r="74" spans="27:27" x14ac:dyDescent="0.25">
      <c r="AA74" s="227"/>
    </row>
  </sheetData>
  <sheetProtection selectLockedCells="1"/>
  <mergeCells count="7">
    <mergeCell ref="A4:F4"/>
    <mergeCell ref="U3:V3"/>
    <mergeCell ref="A1:B1"/>
    <mergeCell ref="L3:M3"/>
    <mergeCell ref="O3:P3"/>
    <mergeCell ref="S3:T3"/>
    <mergeCell ref="A2:F3"/>
  </mergeCells>
  <conditionalFormatting sqref="C1">
    <cfRule type="duplicateValues" dxfId="36" priority="1"/>
    <cfRule type="duplicateValues" dxfId="35" priority="2"/>
  </conditionalFormatting>
  <conditionalFormatting sqref="J4:J20">
    <cfRule type="duplicateValues" dxfId="34" priority="23"/>
  </conditionalFormatting>
  <dataValidations count="12"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6" xr:uid="{00000000-0002-0000-0100-000000000000}">
      <formula1>AND(OR(LEFT(A6,1)="0",LEFT(A6,1)="1",LEFT(A6,1)="9"),LEFT(A6,2)&lt;&gt;"00",LEN(A6)=11)</formula1>
    </dataValidation>
    <dataValidation type="custom" allowBlank="1" showInputMessage="1" showErrorMessage="1" errorTitle="خطأ" error="رقم الموبايل غير صحيح" sqref="E6" xr:uid="{00000000-0002-0000-0100-000001000000}">
      <formula1>AND(LEFT(E6,2)="09",LEN(E6)=10)</formula1>
    </dataValidation>
    <dataValidation type="date" allowBlank="1" showInputMessage="1" showErrorMessage="1" promptTitle="يجب أن يكون التاريخ " prompt="يوم / شهر / سنة" sqref="A12" xr:uid="{00000000-0002-0000-0100-000002000000}">
      <formula1>18264</formula1>
      <formula2>37986</formula2>
    </dataValidation>
    <dataValidation allowBlank="1" showInputMessage="1" showErrorMessage="1" promptTitle="اسم الأب باللغة الانكليزية" prompt="يجب أن يكون صحيح لأن سيتم إعتماده في جميع الوثائق الجامعية" sqref="D9" xr:uid="{00000000-0002-0000-0100-000003000000}"/>
    <dataValidation allowBlank="1" showInputMessage="1" showErrorMessage="1" promptTitle="اسم الأم باللغة الانكليزية" prompt="يجب أن يكون صحيح لأن سيتم إعتماده في جميع الوثائق الجامعية" sqref="E9" xr:uid="{00000000-0002-0000-0100-000004000000}"/>
    <dataValidation allowBlank="1" showInputMessage="1" showErrorMessage="1" promptTitle="مكان الميلاد باللغة الانكليزية" prompt="يجب أن يكون صحيح لأن سيتم إعتماده في جميع الوثائق الجامعية" sqref="F9" xr:uid="{00000000-0002-0000-0100-000005000000}"/>
    <dataValidation type="whole" allowBlank="1" showInputMessage="1" showErrorMessage="1" sqref="F12" xr:uid="{00000000-0002-0000-0100-000006000000}">
      <formula1>1950</formula1>
      <formula2>2021</formula2>
    </dataValidation>
    <dataValidation type="list" allowBlank="1" showInputMessage="1" showErrorMessage="1" sqref="C12" xr:uid="{00000000-0002-0000-0100-000007000000}">
      <formula1>$J$4:$J$20</formula1>
    </dataValidation>
    <dataValidation type="list" allowBlank="1" showInputMessage="1" showErrorMessage="1" sqref="G12" xr:uid="{00000000-0002-0000-0100-000008000000}">
      <formula1>$M$4:$M$18</formula1>
    </dataValidation>
    <dataValidation type="list" allowBlank="1" showInputMessage="1" showErrorMessage="1" sqref="D12" xr:uid="{00000000-0002-0000-0100-000009000000}">
      <formula1>$V$4:$V$5</formula1>
    </dataValidation>
    <dataValidation type="custom" allowBlank="1" showInputMessage="1" showErrorMessage="1" errorTitle="خطأ" error="رقم الهاتف غير صحيح" sqref="D6" xr:uid="{00000000-0002-0000-0100-00000A000000}">
      <formula1>AND(LEFT(D6,1)="0",AND(LEN(D6)&gt;8,LEN(D6)&lt;12))</formula1>
    </dataValidation>
    <dataValidation type="list" allowBlank="1" showInputMessage="1" showErrorMessage="1" sqref="E12" xr:uid="{00000000-0002-0000-0100-00000B000000}">
      <formula1>$T$4:$T$7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9354D8A1-7A00-4DB3-BB9C-8E913F9A2A1B}">
            <xm:f>'اختيار المقررات'!$E$2="مستنفذ"</xm:f>
            <x14:dxf>
              <font>
                <color theme="0"/>
              </font>
              <fill>
                <patternFill patternType="solid"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</xm:sqref>
        </x14:conditionalFormatting>
        <x14:conditionalFormatting xmlns:xm="http://schemas.microsoft.com/office/excel/2006/main">
          <x14:cfRule type="expression" priority="19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E57"/>
  <sheetViews>
    <sheetView showGridLines="0" rightToLeft="1" topLeftCell="C1" workbookViewId="0">
      <selection activeCell="N29" sqref="N29:R29"/>
    </sheetView>
  </sheetViews>
  <sheetFormatPr defaultColWidth="0" defaultRowHeight="14.25" customHeight="1" x14ac:dyDescent="0.25"/>
  <cols>
    <col min="1" max="1" width="5.5" style="1" hidden="1" customWidth="1"/>
    <col min="2" max="2" width="4.59765625" style="1" hidden="1" customWidth="1"/>
    <col min="3" max="3" width="5.3984375" style="1" customWidth="1"/>
    <col min="4" max="4" width="6.3984375" style="1" customWidth="1"/>
    <col min="5" max="5" width="5" style="1" customWidth="1"/>
    <col min="6" max="6" width="3.3984375" style="1" customWidth="1"/>
    <col min="7" max="7" width="8.3984375" style="1" customWidth="1"/>
    <col min="8" max="8" width="3.3984375" style="1" customWidth="1"/>
    <col min="9" max="9" width="5.19921875" style="1" customWidth="1"/>
    <col min="10" max="10" width="5" style="1" hidden="1" customWidth="1"/>
    <col min="11" max="11" width="5.59765625" style="1" hidden="1" customWidth="1"/>
    <col min="12" max="12" width="5.3984375" style="1" customWidth="1"/>
    <col min="13" max="14" width="9.3984375" style="1" customWidth="1"/>
    <col min="15" max="15" width="7.3984375" style="1" customWidth="1"/>
    <col min="16" max="17" width="3.3984375" style="1" customWidth="1"/>
    <col min="18" max="19" width="5.3984375" style="1" hidden="1" customWidth="1"/>
    <col min="20" max="21" width="5.3984375" style="1" customWidth="1"/>
    <col min="22" max="22" width="5.3984375" style="1" bestFit="1" customWidth="1"/>
    <col min="23" max="23" width="17.3984375" style="1" customWidth="1"/>
    <col min="24" max="24" width="3.3984375" style="1" customWidth="1"/>
    <col min="25" max="25" width="5.8984375" style="1" customWidth="1"/>
    <col min="26" max="26" width="5.3984375" style="1" hidden="1" customWidth="1"/>
    <col min="27" max="27" width="5.59765625" style="1" hidden="1" customWidth="1"/>
    <col min="28" max="28" width="5.3984375" style="1" customWidth="1"/>
    <col min="29" max="29" width="10" style="1" customWidth="1"/>
    <col min="30" max="30" width="15" style="1" customWidth="1"/>
    <col min="31" max="31" width="2.3984375" style="1" bestFit="1" customWidth="1"/>
    <col min="32" max="33" width="3.3984375" style="1" customWidth="1"/>
    <col min="34" max="34" width="5" style="1" bestFit="1" customWidth="1"/>
    <col min="35" max="35" width="3.8984375" style="1" customWidth="1"/>
    <col min="36" max="36" width="10.3984375" style="1" customWidth="1"/>
    <col min="37" max="37" width="2" style="1" bestFit="1" customWidth="1"/>
    <col min="38" max="38" width="2.09765625" style="1" hidden="1" customWidth="1"/>
    <col min="39" max="39" width="3" style="1" hidden="1" customWidth="1"/>
    <col min="40" max="40" width="11.3984375" style="1" hidden="1" customWidth="1"/>
    <col min="41" max="41" width="43" style="1" hidden="1" customWidth="1"/>
    <col min="42" max="46" width="9" style="1" hidden="1" customWidth="1"/>
    <col min="47" max="47" width="3.3984375" style="94" hidden="1" customWidth="1"/>
    <col min="48" max="48" width="3.09765625" hidden="1" customWidth="1"/>
    <col min="49" max="49" width="30.59765625" hidden="1" customWidth="1"/>
    <col min="50" max="50" width="2.09765625" style="94" hidden="1" customWidth="1"/>
    <col min="51" max="54" width="9" style="94" hidden="1" customWidth="1"/>
    <col min="55" max="55" width="3.59765625" style="1" hidden="1" customWidth="1"/>
    <col min="56" max="16384" width="9" style="1" hidden="1"/>
  </cols>
  <sheetData>
    <row r="1" spans="1:57" s="58" customFormat="1" ht="21" customHeight="1" thickBot="1" x14ac:dyDescent="0.3">
      <c r="B1" s="190"/>
      <c r="C1" s="388" t="s">
        <v>2</v>
      </c>
      <c r="D1" s="388"/>
      <c r="E1" s="392">
        <f>'إدخال البيانات'!C1</f>
        <v>0</v>
      </c>
      <c r="F1" s="393"/>
      <c r="G1" s="393"/>
      <c r="H1" s="388" t="s">
        <v>3</v>
      </c>
      <c r="I1" s="388"/>
      <c r="J1" s="388"/>
      <c r="K1" s="191"/>
      <c r="L1" s="382" t="str">
        <f>IFERROR(VLOOKUP($E$1,ورقة2!$A$3:$U$3935,2,0),"")</f>
        <v/>
      </c>
      <c r="M1" s="382"/>
      <c r="N1" s="382"/>
      <c r="O1" s="383" t="s">
        <v>4</v>
      </c>
      <c r="P1" s="383"/>
      <c r="Q1" s="382" t="str">
        <f>IFERROR(IF('إدخال البيانات'!A13&lt;&gt;"",'إدخال البيانات'!A13,VLOOKUP($E$1,ورقة2!$A$3:$U$3935,3,0)),"")</f>
        <v/>
      </c>
      <c r="R1" s="382"/>
      <c r="S1" s="382"/>
      <c r="T1" s="382"/>
      <c r="U1" s="383" t="s">
        <v>5</v>
      </c>
      <c r="V1" s="383"/>
      <c r="W1" s="192" t="str">
        <f>IFERROR(IF('إدخال البيانات'!B13&lt;&gt;"",'إدخال البيانات'!B13,VLOOKUP($E$1,ورقة2!A3:V3935,4,0)),"")</f>
        <v/>
      </c>
      <c r="X1" s="383" t="s">
        <v>53</v>
      </c>
      <c r="Y1" s="383"/>
      <c r="Z1" s="383"/>
      <c r="AA1" s="194"/>
      <c r="AB1" s="386" t="e">
        <f>'إدخال البيانات'!A11</f>
        <v>#N/A</v>
      </c>
      <c r="AC1" s="386"/>
      <c r="AD1" s="193" t="s">
        <v>6</v>
      </c>
      <c r="AE1" s="382" t="e">
        <f>'إدخال البيانات'!B11</f>
        <v>#N/A</v>
      </c>
      <c r="AF1" s="382"/>
      <c r="AG1" s="382"/>
      <c r="AH1" s="384"/>
      <c r="AI1" s="384"/>
      <c r="AJ1" s="137"/>
      <c r="AK1" s="137"/>
      <c r="AL1" s="64"/>
      <c r="AO1" s="58" t="s">
        <v>112</v>
      </c>
      <c r="AV1"/>
      <c r="AW1"/>
      <c r="AX1" s="81"/>
      <c r="AY1" s="81"/>
      <c r="AZ1" s="81"/>
      <c r="BA1" s="81"/>
      <c r="BB1" s="81"/>
      <c r="BC1" s="81"/>
    </row>
    <row r="2" spans="1:57" s="64" customFormat="1" ht="21" customHeight="1" thickTop="1" x14ac:dyDescent="0.25">
      <c r="B2" s="190"/>
      <c r="C2" s="388" t="s">
        <v>9</v>
      </c>
      <c r="D2" s="388"/>
      <c r="E2" s="382" t="e">
        <f>VLOOKUP($E$1,ورقة2!A3:V3935,9,0)</f>
        <v>#N/A</v>
      </c>
      <c r="F2" s="382"/>
      <c r="G2" s="382"/>
      <c r="H2" s="382" t="e">
        <f>'إدخال البيانات'!F8</f>
        <v>#N/A</v>
      </c>
      <c r="I2" s="382"/>
      <c r="J2" s="382"/>
      <c r="K2" s="382"/>
      <c r="L2" s="382"/>
      <c r="M2" s="382"/>
      <c r="N2" s="382"/>
      <c r="O2" s="383" t="s">
        <v>122</v>
      </c>
      <c r="P2" s="383"/>
      <c r="Q2" s="382" t="e">
        <f>'إدخال البيانات'!E8</f>
        <v>#N/A</v>
      </c>
      <c r="R2" s="382"/>
      <c r="S2" s="382"/>
      <c r="T2" s="382"/>
      <c r="U2" s="383" t="s">
        <v>123</v>
      </c>
      <c r="V2" s="383"/>
      <c r="W2" s="192" t="e">
        <f>'إدخال البيانات'!D8</f>
        <v>#N/A</v>
      </c>
      <c r="X2" s="383" t="s">
        <v>124</v>
      </c>
      <c r="Y2" s="383"/>
      <c r="Z2" s="383"/>
      <c r="AA2" s="195"/>
      <c r="AB2" s="386" t="e">
        <f>'إدخال البيانات'!C8</f>
        <v>#N/A</v>
      </c>
      <c r="AC2" s="386"/>
      <c r="AD2" s="193" t="s">
        <v>125</v>
      </c>
      <c r="AE2" s="387"/>
      <c r="AF2" s="387"/>
      <c r="AG2" s="387"/>
      <c r="AH2" s="384"/>
      <c r="AI2" s="384"/>
      <c r="AJ2" s="137"/>
      <c r="AK2" s="137"/>
      <c r="AO2" s="64" t="s">
        <v>113</v>
      </c>
      <c r="AV2"/>
      <c r="AW2"/>
      <c r="AX2" s="81"/>
      <c r="AY2" s="81"/>
      <c r="AZ2" s="81"/>
      <c r="BA2" s="81"/>
      <c r="BB2" s="81"/>
      <c r="BC2" s="81"/>
    </row>
    <row r="3" spans="1:57" s="64" customFormat="1" ht="21" customHeight="1" x14ac:dyDescent="0.25">
      <c r="B3" s="388" t="s">
        <v>11</v>
      </c>
      <c r="C3" s="388"/>
      <c r="D3" s="388"/>
      <c r="E3" s="379" t="e">
        <f>'إدخال البيانات'!D11</f>
        <v>#N/A</v>
      </c>
      <c r="F3" s="379"/>
      <c r="G3" s="379"/>
      <c r="H3" s="388" t="s">
        <v>10</v>
      </c>
      <c r="I3" s="388"/>
      <c r="J3" s="388"/>
      <c r="K3" s="197"/>
      <c r="L3" s="382" t="e">
        <f>'إدخال البيانات'!C11</f>
        <v>#N/A</v>
      </c>
      <c r="M3" s="382"/>
      <c r="N3" s="382"/>
      <c r="O3" s="383" t="s">
        <v>54</v>
      </c>
      <c r="P3" s="383"/>
      <c r="Q3" s="382" t="e">
        <f>IF(OR(L3='إدخال البيانات'!J4,'اختيار المقررات'!L3='إدخال البيانات'!J5),'إدخال البيانات'!A6,'إدخال البيانات'!B6)</f>
        <v>#N/A</v>
      </c>
      <c r="R3" s="382"/>
      <c r="S3" s="382"/>
      <c r="T3" s="382"/>
      <c r="U3" s="383" t="s">
        <v>16</v>
      </c>
      <c r="V3" s="383"/>
      <c r="W3" s="196" t="str">
        <f>IFERROR(IF(L3&lt;&gt;'إدخال البيانات'!J4,'إدخال البيانات'!M19,VLOOKUP(LEFT('إدخال البيانات'!A6,2),'إدخال البيانات'!L4:M17,2,0)),"")</f>
        <v/>
      </c>
      <c r="X3" s="383" t="s">
        <v>126</v>
      </c>
      <c r="Y3" s="383"/>
      <c r="Z3" s="383"/>
      <c r="AA3" s="198"/>
      <c r="AB3" s="381" t="e">
        <f>IF(L3&lt;&gt;'إدخال البيانات'!J4,"غير سوري",'إدخال البيانات'!C6)</f>
        <v>#N/A</v>
      </c>
      <c r="AC3" s="381"/>
      <c r="AD3" s="193" t="s">
        <v>107</v>
      </c>
      <c r="AE3" s="379" t="e">
        <f>IF(AND(OR(L3="العربية السورية",L3="الفلسطينية السورية"),E3="ذكر"),'إدخال البيانات'!G6,"لايوجد")</f>
        <v>#N/A</v>
      </c>
      <c r="AF3" s="379"/>
      <c r="AG3" s="379"/>
      <c r="AH3" s="385"/>
      <c r="AI3" s="385"/>
      <c r="AJ3" s="137"/>
      <c r="AK3" s="137"/>
      <c r="AO3" s="64" t="s">
        <v>47</v>
      </c>
      <c r="AV3"/>
      <c r="AW3"/>
      <c r="AX3" s="81"/>
      <c r="AY3" s="81"/>
      <c r="AZ3" s="81"/>
      <c r="BA3" s="81"/>
      <c r="BB3" s="81"/>
      <c r="BC3" s="81"/>
    </row>
    <row r="4" spans="1:57" s="64" customFormat="1" ht="21" customHeight="1" thickBot="1" x14ac:dyDescent="0.3">
      <c r="B4" s="190"/>
      <c r="C4" s="388" t="s">
        <v>12</v>
      </c>
      <c r="D4" s="388"/>
      <c r="E4" s="379" t="e">
        <f>'إدخال البيانات'!E11</f>
        <v>#N/A</v>
      </c>
      <c r="F4" s="379"/>
      <c r="G4" s="379"/>
      <c r="H4" s="388" t="s">
        <v>13</v>
      </c>
      <c r="I4" s="388"/>
      <c r="J4" s="388"/>
      <c r="K4" s="199"/>
      <c r="L4" s="382" t="e">
        <f>'إدخال البيانات'!F11</f>
        <v>#N/A</v>
      </c>
      <c r="M4" s="382"/>
      <c r="N4" s="382"/>
      <c r="O4" s="383" t="s">
        <v>14</v>
      </c>
      <c r="P4" s="383"/>
      <c r="Q4" s="382" t="e">
        <f>'إدخال البيانات'!G11</f>
        <v>#N/A</v>
      </c>
      <c r="R4" s="382"/>
      <c r="S4" s="382"/>
      <c r="T4" s="382"/>
      <c r="U4" s="383" t="s">
        <v>105</v>
      </c>
      <c r="V4" s="383"/>
      <c r="W4" s="200">
        <f>'إدخال البيانات'!E6</f>
        <v>0</v>
      </c>
      <c r="X4" s="383" t="s">
        <v>106</v>
      </c>
      <c r="Y4" s="383"/>
      <c r="Z4" s="383"/>
      <c r="AA4" s="198"/>
      <c r="AB4" s="380">
        <f>'إدخال البيانات'!D6</f>
        <v>0</v>
      </c>
      <c r="AC4" s="381"/>
      <c r="AD4" s="193" t="s">
        <v>58</v>
      </c>
      <c r="AE4" s="379">
        <f>'إدخال البيانات'!F6</f>
        <v>0</v>
      </c>
      <c r="AF4" s="379"/>
      <c r="AG4" s="379"/>
      <c r="AH4" s="379"/>
      <c r="AI4" s="379"/>
      <c r="AJ4" s="137"/>
      <c r="AK4" s="137">
        <f>الإستمارة!AJ1</f>
        <v>0</v>
      </c>
      <c r="AM4" s="58"/>
      <c r="AO4" s="42" t="s">
        <v>60</v>
      </c>
      <c r="AV4"/>
      <c r="AW4"/>
      <c r="AX4" s="81"/>
      <c r="AY4" s="81"/>
      <c r="AZ4" s="81"/>
      <c r="BA4" s="81"/>
      <c r="BB4" s="81"/>
      <c r="BC4" s="81" t="s">
        <v>127</v>
      </c>
    </row>
    <row r="5" spans="1:57" s="64" customFormat="1" ht="21" customHeight="1" thickTop="1" x14ac:dyDescent="0.25">
      <c r="B5" s="198"/>
      <c r="C5" s="390" t="s">
        <v>111</v>
      </c>
      <c r="D5" s="390"/>
      <c r="E5" s="390"/>
      <c r="F5" s="391"/>
      <c r="G5" s="391"/>
      <c r="H5" s="391"/>
      <c r="I5" s="391"/>
      <c r="J5" s="391"/>
      <c r="K5" s="391"/>
      <c r="L5" s="391"/>
      <c r="M5" s="391"/>
      <c r="N5" s="391"/>
      <c r="O5" s="383" t="s">
        <v>582</v>
      </c>
      <c r="P5" s="383"/>
      <c r="Q5" s="382" t="e">
        <f>VLOOKUP(E1,ورقة2!A3:P3935,14,0)</f>
        <v>#N/A</v>
      </c>
      <c r="R5" s="382"/>
      <c r="S5" s="382"/>
      <c r="T5" s="382"/>
      <c r="U5" s="383" t="s">
        <v>0</v>
      </c>
      <c r="V5" s="383"/>
      <c r="W5" s="222" t="e">
        <f>VLOOKUP(E1,ورقة2!A3:P3935,15,0)</f>
        <v>#N/A</v>
      </c>
      <c r="X5" s="383" t="s">
        <v>583</v>
      </c>
      <c r="Y5" s="383"/>
      <c r="Z5" s="383"/>
      <c r="AA5" s="198"/>
      <c r="AB5" s="389" t="e">
        <f>VLOOKUP(E1,ورقة2!A3:P3935,16,0)</f>
        <v>#N/A</v>
      </c>
      <c r="AC5" s="389"/>
      <c r="AD5" s="201"/>
      <c r="AE5" s="202"/>
      <c r="AF5" s="202"/>
      <c r="AG5" s="202"/>
      <c r="AH5" s="201"/>
      <c r="AI5" s="201"/>
      <c r="AJ5" s="137"/>
      <c r="AK5" s="137"/>
      <c r="AL5" s="140"/>
      <c r="AO5" s="64" t="s">
        <v>482</v>
      </c>
      <c r="AU5" s="64">
        <v>1</v>
      </c>
      <c r="AV5" s="118">
        <v>103</v>
      </c>
      <c r="AW5" s="119" t="s">
        <v>171</v>
      </c>
      <c r="AX5" s="120">
        <f>H8</f>
        <v>0</v>
      </c>
      <c r="AY5" s="120" t="e">
        <f>IF(VLOOKUP($E$1,ورقة4!$A$2:$AW$1779,MATCH(AV5,ورقة4!$A$2:$AW$2,0),0)="","",VLOOKUP($E$1,ورقة4!$A$2:$AW$1779,MATCH(AV5,ورقة4!$A$2:$AW$2,0),0))</f>
        <v>#N/A</v>
      </c>
      <c r="AZ5" s="82"/>
      <c r="BA5" s="48"/>
      <c r="BC5" s="64" t="s">
        <v>128</v>
      </c>
      <c r="BE5" s="48"/>
    </row>
    <row r="6" spans="1:57" ht="43.5" customHeight="1" thickBot="1" x14ac:dyDescent="0.3">
      <c r="A6"/>
      <c r="B6" s="424" t="e">
        <f>IF(E2="مستنفذ","استنفذت فرص التسجيل في برنامج رياض الأطفال بسبب رسوبك لمدة ثلاث سنوات متتالية","مقررات السنة الأولى")</f>
        <v>#N/A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5"/>
      <c r="S6" s="223"/>
      <c r="T6" s="417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224"/>
      <c r="AI6" s="224"/>
      <c r="AJ6" s="137"/>
      <c r="AK6" s="137"/>
      <c r="AL6" s="64"/>
      <c r="AN6" s="64"/>
      <c r="AO6" s="64" t="s">
        <v>114</v>
      </c>
      <c r="AU6" s="64">
        <v>2</v>
      </c>
      <c r="AV6" s="121">
        <v>104</v>
      </c>
      <c r="AW6" s="122" t="s">
        <v>172</v>
      </c>
      <c r="AX6" s="120">
        <f t="shared" ref="AX6:AX10" si="0">H9</f>
        <v>0</v>
      </c>
      <c r="AY6" s="120" t="e">
        <f>IF(VLOOKUP($E$1,ورقة4!$A$2:$AW$1779,MATCH(AV6,ورقة4!$A$2:$AW$2,0),0)="","",VLOOKUP($E$1,ورقة4!$A$2:$AW$1779,MATCH(AV6,ورقة4!$A$2:$AW$2,0),0))</f>
        <v>#N/A</v>
      </c>
      <c r="AZ6" s="48"/>
      <c r="BC6" s="157"/>
      <c r="BD6" s="157"/>
      <c r="BE6" s="48"/>
    </row>
    <row r="7" spans="1:57" ht="23.25" customHeight="1" thickBot="1" x14ac:dyDescent="0.3">
      <c r="B7" s="427" t="s">
        <v>17</v>
      </c>
      <c r="C7" s="427"/>
      <c r="D7" s="427"/>
      <c r="E7" s="427"/>
      <c r="F7" s="427"/>
      <c r="G7" s="427"/>
      <c r="H7" s="427"/>
      <c r="I7" s="428"/>
      <c r="J7" s="141"/>
      <c r="K7" s="155"/>
      <c r="L7" s="429" t="s">
        <v>20</v>
      </c>
      <c r="M7" s="427"/>
      <c r="N7" s="427"/>
      <c r="O7" s="427"/>
      <c r="P7" s="427"/>
      <c r="Q7" s="428"/>
      <c r="R7" s="95"/>
      <c r="S7" s="96"/>
      <c r="T7" s="430" t="s">
        <v>21</v>
      </c>
      <c r="U7" s="431"/>
      <c r="V7" s="431"/>
      <c r="W7" s="431"/>
      <c r="X7" s="431"/>
      <c r="Y7" s="432"/>
      <c r="Z7" s="141"/>
      <c r="AA7" s="97"/>
      <c r="AB7" s="430" t="s">
        <v>20</v>
      </c>
      <c r="AC7" s="431"/>
      <c r="AD7" s="431"/>
      <c r="AE7" s="431"/>
      <c r="AF7" s="431"/>
      <c r="AG7" s="432"/>
      <c r="AH7" s="137"/>
      <c r="AI7" s="137"/>
      <c r="AJ7" s="137"/>
      <c r="AK7" s="138"/>
      <c r="AL7" s="64"/>
      <c r="AN7" s="64"/>
      <c r="AO7" s="64" t="s">
        <v>8</v>
      </c>
      <c r="AU7" s="64">
        <v>3</v>
      </c>
      <c r="AV7" s="121">
        <v>105</v>
      </c>
      <c r="AW7" s="122" t="s">
        <v>173</v>
      </c>
      <c r="AX7" s="120">
        <f t="shared" si="0"/>
        <v>0</v>
      </c>
      <c r="AY7" s="120" t="e">
        <f>IF(VLOOKUP($E$1,ورقة4!$A$2:$AW$1779,MATCH(AV7,ورقة4!$A$2:$AW$2,0),0)="","",VLOOKUP($E$1,ورقة4!$A$2:$AW$1779,MATCH(AV7,ورقة4!$A$2:$AW$2,0),0))</f>
        <v>#N/A</v>
      </c>
      <c r="AZ7" s="49"/>
      <c r="BC7" s="50"/>
      <c r="BD7" s="50"/>
      <c r="BE7" s="49"/>
    </row>
    <row r="8" spans="1:57" ht="19.2" customHeight="1" x14ac:dyDescent="0.3">
      <c r="A8" s="38" t="e">
        <f>IF(AND(I8&lt;&gt;"",OR(H8=1,H8=2,H8=3)),1,"")</f>
        <v>#N/A</v>
      </c>
      <c r="B8" s="98" t="e">
        <f>IF(AND(I8="A",H8=1),50000,IF(I8="B",IF(OR(H8=1,H8=2,H8=3),IF(OR($F$5=$AO$7,$F$5=$AO$9),0,IF(OR($F$5=$AO$3,$F$5=$AO$6),IF(H8=1,12500,IF(H8=2,17500,IF(H8=3,22500,""))),IF($F$5=$AO$4,500,IF(OR($F$5=$AO$1,$F$5=$AO$5,$F$5=$AO$8,$F$5=$AO$2),IF(H8=1,20000,IF(H8=2,28000,IF(H8=3,36000,""))),IF(H8=1,25000,IF(H8=2,35000,IF(H8=3,45000,""))))))))))</f>
        <v>#N/A</v>
      </c>
      <c r="C8" s="204">
        <v>103</v>
      </c>
      <c r="D8" s="426" t="s">
        <v>171</v>
      </c>
      <c r="E8" s="426"/>
      <c r="F8" s="426"/>
      <c r="G8" s="426"/>
      <c r="H8" s="106"/>
      <c r="I8" s="207" t="e">
        <f>IF(VLOOKUP($E$1,ورقة4!$A$3:$AX$1779,3,0)=0,"",(VLOOKUP($E$1,ورقة4!$A$3:$AX$1779,3,0)))</f>
        <v>#N/A</v>
      </c>
      <c r="J8" s="149" t="e">
        <f>IF(AND(Q8&lt;&gt;"",OR(P8=1,P8=2,P8=3)),7,"")</f>
        <v>#N/A</v>
      </c>
      <c r="K8" s="98" t="e">
        <f>IF(AND(Q8="A",P8=1),50000,IF(Q8="B",IF(OR(P8=1,P8=2,P8=3),IF(OR($F$5=$AO$7,$F$5=$AO$9),0,IF(OR($F$5=$AO$3,$F$5=$AO$6),IF(P8=1,12500,IF(P8=2,17500,IF(P8=3,22500,""))),IF($F$5=$AO$4,500,IF(OR($F$5=$AO$1,$F$5=$AO$5,$F$5=$AO$8,$F$5=$AO$2),IF(P8=1,20000,IF(P8=2,28000,IF(P8=3,36000,""))),IF(P8=1,25000,IF(P8=2,35000,IF(P8=3,45000,""))))))))))</f>
        <v>#N/A</v>
      </c>
      <c r="L8" s="204">
        <v>204</v>
      </c>
      <c r="M8" s="394" t="s">
        <v>177</v>
      </c>
      <c r="N8" s="394"/>
      <c r="O8" s="394"/>
      <c r="P8" s="106"/>
      <c r="Q8" s="207" t="e">
        <f>IF(VLOOKUP($E$1,ورقة4!$A$3:$AX$1779,9,0)=0,"",(VLOOKUP($E$1,ورقة4!$A$3:$AX$1779,9,0)))</f>
        <v>#N/A</v>
      </c>
      <c r="R8" s="95" t="e">
        <f>IF(AND(Y8&lt;&gt;"",OR(X8=1,X8=2,X8=3)),26,"")</f>
        <v>#N/A</v>
      </c>
      <c r="S8" s="98" t="e">
        <f>IF(AND(Y8="A",X8=1),50000,IF(Y8="B",IF(OR(X8=1,X8=2,X8=3),IF(OR($F$5=$AO$7,$F$5=$AO$9),0,IF(OR($F$5=$AO$3,$F$5=$AO$6),IF(X8=1,12500,IF(X8=2,17500,IF(X8=3,22500,""))),IF($F$5=$AO$4,500,IF(OR($F$5=$AO$1,$F$5=$AO$5,$F$5=$AO$8,$F$5=$AO$2),IF(X8=1,20000,IF(X8=2,28000,IF(X8=3,36000,""))),IF(X8=1,25000,IF(X8=2,35000,IF(X8=3,45000,""))))))))))</f>
        <v>#N/A</v>
      </c>
      <c r="T8" s="204">
        <v>504</v>
      </c>
      <c r="U8" s="404" t="s">
        <v>182</v>
      </c>
      <c r="V8" s="404"/>
      <c r="W8" s="404"/>
      <c r="X8" s="106"/>
      <c r="Y8" s="210" t="e">
        <f>IF(VLOOKUP($E$1,ورقة4!$A$3:$AX$1779,28,0)=0,"",(VLOOKUP($E$1,ورقة4!$A$3:$AX$1779,28,0)))</f>
        <v>#N/A</v>
      </c>
      <c r="Z8" s="149" t="e">
        <f>IF(AND(AG8&lt;&gt;"",OR(AF8=1,AF8=2,AF8=3)),32,"")</f>
        <v>#N/A</v>
      </c>
      <c r="AA8" s="98" t="e">
        <f>IF(AND(AG8="A",AF8=1),50000,IF(AG8="B",IF(OR(AF8=1,AF8=2,AF8=3),IF(OR($F$5=$AO$7,$F$5=$AO$9),0,IF(OR($F$5=$AO$3,$F$5=$AO$6),IF(AF8=1,12500,IF(AF8=2,17500,IF(AF8=3,22500,""))),IF($F$5=$AO$4,500,IF(OR($F$5=$AO$1,$F$5=$AO$5,$F$5=$AO$8,$F$5=$AO$2),IF(AF8=1,20000,IF(AF8=2,28000,IF(AF8=3,36000,""))),IF(AF8=1,25000,IF(AF8=2,35000,IF(AF8=3,45000,""))))))))))</f>
        <v>#N/A</v>
      </c>
      <c r="AB8" s="204">
        <v>604</v>
      </c>
      <c r="AC8" s="422" t="s">
        <v>188</v>
      </c>
      <c r="AD8" s="422"/>
      <c r="AE8" s="422"/>
      <c r="AF8" s="106"/>
      <c r="AG8" s="210" t="e">
        <f>IF(VLOOKUP($E$1,ورقة4!$A$3:$AX$1779,34,0)=0,"",(VLOOKUP($E$1,ورقة4!$A$3:$AX$1779,34,0)))</f>
        <v>#N/A</v>
      </c>
      <c r="AH8" s="139"/>
      <c r="AI8" s="139"/>
      <c r="AJ8" s="139"/>
      <c r="AK8" s="138"/>
      <c r="AL8" s="64" t="e">
        <f t="shared" ref="AL8:AL13" si="1">IF(A8&lt;&gt;"",A8,"")</f>
        <v>#N/A</v>
      </c>
      <c r="AM8" s="1">
        <v>1</v>
      </c>
      <c r="AN8" s="64"/>
      <c r="AO8" s="1" t="s">
        <v>483</v>
      </c>
      <c r="AU8" s="64">
        <v>4</v>
      </c>
      <c r="AV8" s="121">
        <v>106</v>
      </c>
      <c r="AW8" s="122" t="s">
        <v>174</v>
      </c>
      <c r="AX8" s="120">
        <f t="shared" si="0"/>
        <v>0</v>
      </c>
      <c r="AY8" s="120" t="e">
        <f>IF(VLOOKUP($E$1,ورقة4!$A$2:$AW$1779,MATCH(AV8,ورقة4!$A$2:$AW$2,0),0)="","",VLOOKUP($E$1,ورقة4!$A$2:$AW$1779,MATCH(AV8,ورقة4!$A$2:$AW$2,0),0))</f>
        <v>#N/A</v>
      </c>
      <c r="AZ8" s="49"/>
      <c r="BC8" s="50"/>
      <c r="BD8" s="50"/>
      <c r="BE8" s="49"/>
    </row>
    <row r="9" spans="1:57" ht="19.2" customHeight="1" x14ac:dyDescent="0.25">
      <c r="A9" s="38" t="e">
        <f>IF(AND(I9&lt;&gt;"",OR(H9=1,H9=2,H9=3)),2,"")</f>
        <v>#N/A</v>
      </c>
      <c r="B9" s="98" t="e">
        <f t="shared" ref="B9:B13" si="2">IF(AND(I9="A",H9=1),50000,IF(I9="B",IF(OR(H9=1,H9=2,H9=3),IF(OR($F$5=$AO$7,$F$5=$AO$9),0,IF(OR($F$5=$AO$3,$F$5=$AO$6),IF(H9=1,12500,IF(H9=2,17500,IF(H9=3,22500,""))),IF($F$5=$AO$4,500,IF(OR($F$5=$AO$1,$F$5=$AO$5,$F$5=$AO$8,$F$5=$AO$2),IF(H9=1,20000,IF(H9=2,28000,IF(H9=3,36000,""))),IF(H9=1,25000,IF(H9=2,35000,IF(H9=3,45000,""))))))))))</f>
        <v>#N/A</v>
      </c>
      <c r="C9" s="205">
        <v>104</v>
      </c>
      <c r="D9" s="396" t="s">
        <v>172</v>
      </c>
      <c r="E9" s="396"/>
      <c r="F9" s="396"/>
      <c r="G9" s="396"/>
      <c r="H9" s="110"/>
      <c r="I9" s="208" t="e">
        <f>IF(VLOOKUP($E$1,ورقة4!$A$3:$AX$1779,4,0)=0,"",(VLOOKUP($E$1,ورقة4!$A$3:$AX$1779,4,0)))</f>
        <v>#N/A</v>
      </c>
      <c r="J9" s="149" t="e">
        <f>IF(AND(Q9&lt;&gt;"",OR(P9=1,P9=2,P9=3)),8,"")</f>
        <v>#N/A</v>
      </c>
      <c r="K9" s="98" t="e">
        <f t="shared" ref="K9:K12" si="3">IF(AND(Q9="A",P9=1),50000,IF(Q9="B",IF(OR(P9=1,P9=2,P9=3),IF(OR($F$5=$AO$7,$F$5=$AO$9),0,IF(OR($F$5=$AO$3,$F$5=$AO$6),IF(P9=1,12500,IF(P9=2,17500,IF(P9=3,22500,""))),IF($F$5=$AO$4,500,IF(OR($F$5=$AO$1,$F$5=$AO$5,$F$5=$AO$8,$F$5=$AO$2),IF(P9=1,20000,IF(P9=2,28000,IF(P9=3,36000,""))),IF(P9=1,25000,IF(P9=2,35000,IF(P9=3,45000,""))))))))))</f>
        <v>#N/A</v>
      </c>
      <c r="L9" s="205">
        <v>205</v>
      </c>
      <c r="M9" s="395" t="s">
        <v>178</v>
      </c>
      <c r="N9" s="395"/>
      <c r="O9" s="395"/>
      <c r="P9" s="110"/>
      <c r="Q9" s="208" t="e">
        <f>IF(VLOOKUP($E$1,ورقة4!$A$3:$AX$1779,10,0)=0,"",(VLOOKUP($E$1,ورقة4!$A$3:$AX$1779,10,0)))</f>
        <v>#N/A</v>
      </c>
      <c r="R9" s="95" t="e">
        <f>IF(AND(Y9&lt;&gt;"",OR(X9=1,X9=2,X9=3)),27,"")</f>
        <v>#N/A</v>
      </c>
      <c r="S9" s="98" t="e">
        <f t="shared" ref="S9:S13" si="4">IF(AND(Y9="A",X9=1),50000,IF(Y9="B",IF(OR(X9=1,X9=2,X9=3),IF(OR($F$5=$AO$7,$F$5=$AO$9),0,IF(OR($F$5=$AO$3,$F$5=$AO$6),IF(X9=1,12500,IF(X9=2,17500,IF(X9=3,22500,""))),IF($F$5=$AO$4,500,IF(OR($F$5=$AO$1,$F$5=$AO$5,$F$5=$AO$8,$F$5=$AO$2),IF(X9=1,20000,IF(X9=2,28000,IF(X9=3,36000,""))),IF(X9=1,25000,IF(X9=2,35000,IF(X9=3,45000,""))))))))))</f>
        <v>#N/A</v>
      </c>
      <c r="T9" s="205">
        <v>505</v>
      </c>
      <c r="U9" s="402" t="s">
        <v>183</v>
      </c>
      <c r="V9" s="402"/>
      <c r="W9" s="402"/>
      <c r="X9" s="110"/>
      <c r="Y9" s="211" t="e">
        <f>IF(VLOOKUP($E$1,ورقة4!$A$3:$AX$1779,29,0)=0,"",(VLOOKUP($E$1,ورقة4!$A$3:$AX$1779,29,0)))</f>
        <v>#N/A</v>
      </c>
      <c r="Z9" s="149" t="e">
        <f>IF(AND(AG9&lt;&gt;"",OR(AF9=1,AF9=2,AF9=3)),33,"")</f>
        <v>#N/A</v>
      </c>
      <c r="AA9" s="98" t="e">
        <f t="shared" ref="AA9:AA13" si="5">IF(AND(AG9="A",AF9=1),50000,IF(AG9="B",IF(OR(AF9=1,AF9=2,AF9=3),IF(OR($F$5=$AO$7,$F$5=$AO$9),0,IF(OR($F$5=$AO$3,$F$5=$AO$6),IF(AF9=1,12500,IF(AF9=2,17500,IF(AF9=3,22500,""))),IF($F$5=$AO$4,500,IF(OR($F$5=$AO$1,$F$5=$AO$5,$F$5=$AO$8,$F$5=$AO$2),IF(AF9=1,20000,IF(AF9=2,28000,IF(AF9=3,36000,""))),IF(AF9=1,25000,IF(AF9=2,35000,IF(AF9=3,45000,""))))))))))</f>
        <v>#N/A</v>
      </c>
      <c r="AB9" s="205">
        <v>605</v>
      </c>
      <c r="AC9" s="405" t="s">
        <v>189</v>
      </c>
      <c r="AD9" s="405"/>
      <c r="AE9" s="405"/>
      <c r="AF9" s="110"/>
      <c r="AG9" s="211" t="e">
        <f>IF(VLOOKUP($E$1,ورقة4!$A$3:$AX$1779,35,0)=0,"",(VLOOKUP($E$1,ورقة4!$A$3:$AX$1779,35,0)))</f>
        <v>#N/A</v>
      </c>
      <c r="AH9" s="408"/>
      <c r="AI9" s="409"/>
      <c r="AJ9" s="409"/>
      <c r="AK9" s="138"/>
      <c r="AL9" s="64" t="e">
        <f t="shared" si="1"/>
        <v>#N/A</v>
      </c>
      <c r="AM9" s="1">
        <v>2</v>
      </c>
      <c r="AO9" s="1" t="s">
        <v>15</v>
      </c>
      <c r="AU9" s="64">
        <v>5</v>
      </c>
      <c r="AV9" s="121">
        <v>107</v>
      </c>
      <c r="AW9" s="122" t="s">
        <v>175</v>
      </c>
      <c r="AX9" s="120">
        <f t="shared" si="0"/>
        <v>0</v>
      </c>
      <c r="AY9" s="120" t="e">
        <f>IF(VLOOKUP($E$1,ورقة4!$A$2:$AW$1779,MATCH(AV9,ورقة4!$A$2:$AW$2,0),0)="","",VLOOKUP($E$1,ورقة4!$A$2:$AW$1779,MATCH(AV9,ورقة4!$A$2:$AW$2,0),0))</f>
        <v>#N/A</v>
      </c>
      <c r="AZ9" s="48"/>
      <c r="BC9" s="157"/>
      <c r="BD9" s="157"/>
      <c r="BE9" s="48"/>
    </row>
    <row r="10" spans="1:57" ht="19.2" customHeight="1" x14ac:dyDescent="0.25">
      <c r="A10" s="38" t="e">
        <f>IF(AND(I10&lt;&gt;"",OR(H10=1,H10=2,H10=3)),3,"")</f>
        <v>#N/A</v>
      </c>
      <c r="B10" s="98" t="e">
        <f t="shared" si="2"/>
        <v>#N/A</v>
      </c>
      <c r="C10" s="205">
        <v>105</v>
      </c>
      <c r="D10" s="403" t="s">
        <v>173</v>
      </c>
      <c r="E10" s="403"/>
      <c r="F10" s="403"/>
      <c r="G10" s="403"/>
      <c r="H10" s="110"/>
      <c r="I10" s="208" t="e">
        <f>IF(VLOOKUP($E$1,ورقة4!$A$3:$AX$1779,5,0)=0,"",(VLOOKUP($E$1,ورقة4!$A$3:$AX$1779,5,0)))</f>
        <v>#N/A</v>
      </c>
      <c r="J10" s="149" t="e">
        <f>IF(AND(Q10&lt;&gt;"",OR(P10=1,P10=2,P10=3)),9,"")</f>
        <v>#N/A</v>
      </c>
      <c r="K10" s="98" t="e">
        <f t="shared" si="3"/>
        <v>#N/A</v>
      </c>
      <c r="L10" s="205">
        <v>206</v>
      </c>
      <c r="M10" s="395" t="s">
        <v>179</v>
      </c>
      <c r="N10" s="395"/>
      <c r="O10" s="395"/>
      <c r="P10" s="110"/>
      <c r="Q10" s="208" t="e">
        <f>IF(VLOOKUP($E$1,ورقة4!$A$3:$AX$1779,11,0)=0,"",(VLOOKUP($E$1,ورقة4!$A$3:$AX$1779,11,0)))</f>
        <v>#N/A</v>
      </c>
      <c r="R10" s="95" t="e">
        <f>IF(AND(Y10&lt;&gt;"",OR(X10=1,X10=2,X10=3)),28,"")</f>
        <v>#N/A</v>
      </c>
      <c r="S10" s="98" t="e">
        <f t="shared" si="4"/>
        <v>#N/A</v>
      </c>
      <c r="T10" s="205">
        <v>506</v>
      </c>
      <c r="U10" s="395" t="s">
        <v>184</v>
      </c>
      <c r="V10" s="395"/>
      <c r="W10" s="395"/>
      <c r="X10" s="110"/>
      <c r="Y10" s="211" t="e">
        <f>IF(VLOOKUP($E$1,ورقة4!$A$3:$AX$1779,30,0)=0,"",(VLOOKUP($E$1,ورقة4!$A$3:$AX$1779,30,0)))</f>
        <v>#N/A</v>
      </c>
      <c r="Z10" s="149" t="e">
        <f>IF(AND(AG10&lt;&gt;"",OR(AF10=1,AF10=2,AF10=3)),34,"")</f>
        <v>#N/A</v>
      </c>
      <c r="AA10" s="98" t="e">
        <f t="shared" si="5"/>
        <v>#N/A</v>
      </c>
      <c r="AB10" s="205">
        <v>606</v>
      </c>
      <c r="AC10" s="403" t="s">
        <v>190</v>
      </c>
      <c r="AD10" s="403"/>
      <c r="AE10" s="403"/>
      <c r="AF10" s="110"/>
      <c r="AG10" s="211" t="e">
        <f>IF(VLOOKUP($E$1,ورقة4!$A$3:$AX$1779,36,0)=0,"",(VLOOKUP($E$1,ورقة4!$A$3:$AX$1779,36,0)))</f>
        <v>#N/A</v>
      </c>
      <c r="AH10" s="410"/>
      <c r="AI10" s="411"/>
      <c r="AJ10" s="411"/>
      <c r="AK10" s="138"/>
      <c r="AL10" s="64" t="e">
        <f t="shared" si="1"/>
        <v>#N/A</v>
      </c>
      <c r="AM10" s="1">
        <v>3</v>
      </c>
      <c r="AU10" s="64">
        <v>6</v>
      </c>
      <c r="AV10" s="121">
        <v>108</v>
      </c>
      <c r="AW10" s="122" t="s">
        <v>176</v>
      </c>
      <c r="AX10" s="120">
        <f t="shared" si="0"/>
        <v>0</v>
      </c>
      <c r="AY10" s="120" t="e">
        <f>IF(VLOOKUP($E$1,ورقة4!$A$2:$AW$1779,MATCH(AV10,ورقة4!$A$2:$AW$2,0),0)="","",VLOOKUP($E$1,ورقة4!$A$2:$AW$1779,MATCH(AV10,ورقة4!$A$2:$AW$2,0),0))</f>
        <v>#N/A</v>
      </c>
      <c r="AZ10" s="48"/>
      <c r="BC10" s="157"/>
      <c r="BD10" s="157"/>
      <c r="BE10" s="48"/>
    </row>
    <row r="11" spans="1:57" ht="19.2" customHeight="1" x14ac:dyDescent="0.25">
      <c r="A11" s="38" t="e">
        <f>IF(AND(I11&lt;&gt;"",OR(H11=1,H11=2,H11=3)),4,"")</f>
        <v>#N/A</v>
      </c>
      <c r="B11" s="98" t="e">
        <f t="shared" si="2"/>
        <v>#N/A</v>
      </c>
      <c r="C11" s="205">
        <v>106</v>
      </c>
      <c r="D11" s="395" t="s">
        <v>174</v>
      </c>
      <c r="E11" s="395"/>
      <c r="F11" s="395"/>
      <c r="G11" s="395"/>
      <c r="H11" s="110"/>
      <c r="I11" s="208" t="e">
        <f>IF(VLOOKUP($E$1,ورقة4!$A$3:$AX$1779,6,0)=0,"",(VLOOKUP($E$1,ورقة4!$A$3:$AX$1779,6,0)))</f>
        <v>#N/A</v>
      </c>
      <c r="J11" s="149" t="e">
        <f>IF(AND(Q11&lt;&gt;"",OR(P11=1,P11=2,P11=3)),10,"")</f>
        <v>#N/A</v>
      </c>
      <c r="K11" s="98" t="e">
        <f t="shared" si="3"/>
        <v>#N/A</v>
      </c>
      <c r="L11" s="205">
        <v>207</v>
      </c>
      <c r="M11" s="395" t="s">
        <v>180</v>
      </c>
      <c r="N11" s="395"/>
      <c r="O11" s="395"/>
      <c r="P11" s="110"/>
      <c r="Q11" s="208" t="e">
        <f>IF(VLOOKUP($E$1,ورقة4!$A$3:$AX$1779,12,0)=0,"",(VLOOKUP($E$1,ورقة4!$A$3:$AX$1779,12,0)))</f>
        <v>#N/A</v>
      </c>
      <c r="R11" s="95" t="e">
        <f>IF(AND(Y11&lt;&gt;"",OR(X11=1,X11=2,X11=3)),29,"")</f>
        <v>#N/A</v>
      </c>
      <c r="S11" s="98" t="e">
        <f t="shared" si="4"/>
        <v>#N/A</v>
      </c>
      <c r="T11" s="205">
        <v>507</v>
      </c>
      <c r="U11" s="402" t="s">
        <v>185</v>
      </c>
      <c r="V11" s="402"/>
      <c r="W11" s="402"/>
      <c r="X11" s="110"/>
      <c r="Y11" s="211" t="e">
        <f>IF(VLOOKUP($E$1,ورقة4!$A$3:$AX$1779,31,0)=0,"",(VLOOKUP($E$1,ورقة4!$A$3:$AX$1779,31,0)))</f>
        <v>#N/A</v>
      </c>
      <c r="Z11" s="149" t="e">
        <f>IF(AND(AG11&lt;&gt;"",OR(AF11=1,AF11=2,AF11=3)),35,"")</f>
        <v>#N/A</v>
      </c>
      <c r="AA11" s="98" t="e">
        <f t="shared" si="5"/>
        <v>#N/A</v>
      </c>
      <c r="AB11" s="205">
        <v>607</v>
      </c>
      <c r="AC11" s="405" t="s">
        <v>191</v>
      </c>
      <c r="AD11" s="405"/>
      <c r="AE11" s="405"/>
      <c r="AF11" s="110"/>
      <c r="AG11" s="211" t="e">
        <f>IF(VLOOKUP($E$1,ورقة4!$A$3:$AX$1779,37,0)=0,"",(VLOOKUP($E$1,ورقة4!$A$3:$AX$1779,37,0)))</f>
        <v>#N/A</v>
      </c>
      <c r="AH11" s="410"/>
      <c r="AI11" s="411"/>
      <c r="AJ11" s="411"/>
      <c r="AK11" s="138"/>
      <c r="AL11" s="64" t="e">
        <f t="shared" si="1"/>
        <v>#N/A</v>
      </c>
      <c r="AM11" s="1">
        <v>4</v>
      </c>
      <c r="AU11" s="64">
        <v>7</v>
      </c>
      <c r="AV11" s="109">
        <v>204</v>
      </c>
      <c r="AW11" s="113" t="s">
        <v>177</v>
      </c>
      <c r="AX11" s="81">
        <f>P8</f>
        <v>0</v>
      </c>
      <c r="AY11" s="120" t="e">
        <f>IF(VLOOKUP($E$1,ورقة4!$A$2:$AW$1779,MATCH(AV11,ورقة4!$A$2:$AW$2,0),0)="","",VLOOKUP($E$1,ورقة4!$A$2:$AW$1779,MATCH(AV11,ورقة4!$A$2:$AW$2,0),0))</f>
        <v>#N/A</v>
      </c>
      <c r="AZ11" s="48"/>
      <c r="BC11" s="49"/>
      <c r="BD11" s="49"/>
      <c r="BE11" s="48"/>
    </row>
    <row r="12" spans="1:57" ht="19.2" customHeight="1" thickBot="1" x14ac:dyDescent="0.3">
      <c r="A12" s="38" t="e">
        <f>IF(AND(I12&lt;&gt;"",OR(H12=1,H12=2,H12=3)),5,"")</f>
        <v>#N/A</v>
      </c>
      <c r="B12" s="98" t="e">
        <f t="shared" si="2"/>
        <v>#N/A</v>
      </c>
      <c r="C12" s="205">
        <v>107</v>
      </c>
      <c r="D12" s="395" t="s">
        <v>175</v>
      </c>
      <c r="E12" s="395"/>
      <c r="F12" s="395"/>
      <c r="G12" s="395"/>
      <c r="H12" s="110"/>
      <c r="I12" s="208" t="e">
        <f>IF(VLOOKUP($E$1,ورقة4!$A$3:$AX$1779,7,0)=0,"",(VLOOKUP($E$1,ورقة4!$A$3:$AX$1779,7,0)))</f>
        <v>#N/A</v>
      </c>
      <c r="J12" s="149" t="e">
        <f>IF(AND(Q12&lt;&gt;"",OR(P12=1,P12=2,P12=3)),11,"")</f>
        <v>#N/A</v>
      </c>
      <c r="K12" s="98" t="e">
        <f t="shared" si="3"/>
        <v>#N/A</v>
      </c>
      <c r="L12" s="206">
        <v>208</v>
      </c>
      <c r="M12" s="423" t="s">
        <v>181</v>
      </c>
      <c r="N12" s="423"/>
      <c r="O12" s="423"/>
      <c r="P12" s="110"/>
      <c r="Q12" s="209" t="e">
        <f>IF(VLOOKUP($E$1,ورقة4!$A$3:$AX$1779,13,0)=0,"",(VLOOKUP($E$1,ورقة4!$A$3:$AX$1779,13,0)))</f>
        <v>#N/A</v>
      </c>
      <c r="R12" s="95" t="e">
        <f>IF(AND(Y12&lt;&gt;"",OR(X12=1,X12=2,X12=3)),30,"")</f>
        <v>#N/A</v>
      </c>
      <c r="S12" s="98" t="e">
        <f t="shared" si="4"/>
        <v>#N/A</v>
      </c>
      <c r="T12" s="205">
        <v>508</v>
      </c>
      <c r="U12" s="402" t="s">
        <v>186</v>
      </c>
      <c r="V12" s="402"/>
      <c r="W12" s="402"/>
      <c r="X12" s="110"/>
      <c r="Y12" s="211" t="e">
        <f>IF(VLOOKUP($E$1,ورقة4!$A$3:$AX$1779,32,0)=0,"",(VLOOKUP($E$1,ورقة4!$A$3:$AX$1779,32,0)))</f>
        <v>#N/A</v>
      </c>
      <c r="Z12" s="149" t="e">
        <f>IF(AND(AG12&lt;&gt;"",OR(AF12=1,AF12=2,AF12=3)),36,"")</f>
        <v>#N/A</v>
      </c>
      <c r="AA12" s="98" t="e">
        <f t="shared" si="5"/>
        <v>#N/A</v>
      </c>
      <c r="AB12" s="205">
        <v>608</v>
      </c>
      <c r="AC12" s="405" t="s">
        <v>192</v>
      </c>
      <c r="AD12" s="405"/>
      <c r="AE12" s="405"/>
      <c r="AF12" s="110"/>
      <c r="AG12" s="211" t="e">
        <f>IF(VLOOKUP($E$1,ورقة4!$A$3:$AX$1779,38,0)=0,"",(VLOOKUP($E$1,ورقة4!$A$3:$AX$1779,38,0)))</f>
        <v>#N/A</v>
      </c>
      <c r="AH12" s="401"/>
      <c r="AI12" s="401"/>
      <c r="AJ12" s="401"/>
      <c r="AK12" s="138"/>
      <c r="AL12" s="64" t="e">
        <f t="shared" si="1"/>
        <v>#N/A</v>
      </c>
      <c r="AM12" s="1">
        <v>5</v>
      </c>
      <c r="AU12" s="64">
        <v>8</v>
      </c>
      <c r="AV12" s="109">
        <v>205</v>
      </c>
      <c r="AW12" s="113" t="s">
        <v>178</v>
      </c>
      <c r="AX12" s="81">
        <f t="shared" ref="AX12:AX15" si="6">P9</f>
        <v>0</v>
      </c>
      <c r="AY12" s="120" t="e">
        <f>IF(VLOOKUP($E$1,ورقة4!$A$2:$AW$1779,MATCH(AV12,ورقة4!$A$2:$AW$2,0),0)="","",VLOOKUP($E$1,ورقة4!$A$2:$AW$1779,MATCH(AV12,ورقة4!$A$2:$AW$2,0),0))</f>
        <v>#N/A</v>
      </c>
      <c r="AZ12" s="48"/>
      <c r="BC12" s="48"/>
      <c r="BD12" s="48"/>
    </row>
    <row r="13" spans="1:57" ht="19.2" customHeight="1" thickBot="1" x14ac:dyDescent="0.3">
      <c r="A13" s="38" t="e">
        <f>IF(AND(I13&lt;&gt;"",OR(H13=1,H13=2,H13=3)),6,"")</f>
        <v>#N/A</v>
      </c>
      <c r="B13" s="98" t="e">
        <f t="shared" si="2"/>
        <v>#N/A</v>
      </c>
      <c r="C13" s="206">
        <v>108</v>
      </c>
      <c r="D13" s="420" t="s">
        <v>176</v>
      </c>
      <c r="E13" s="420"/>
      <c r="F13" s="420"/>
      <c r="G13" s="420"/>
      <c r="H13" s="110"/>
      <c r="I13" s="209" t="e">
        <f>IF(VLOOKUP($E$1,ورقة4!$A$3:$AX$1779,8,0)=0,"",(VLOOKUP($E$1,ورقة4!$A$3:$AX$1779,8,0)))</f>
        <v>#N/A</v>
      </c>
      <c r="J13" s="149"/>
      <c r="K13" s="98"/>
      <c r="L13" s="397"/>
      <c r="M13" s="398"/>
      <c r="N13" s="398"/>
      <c r="O13" s="398"/>
      <c r="P13" s="398"/>
      <c r="Q13" s="399"/>
      <c r="R13" s="95" t="e">
        <f>IF(AND(Y13&lt;&gt;"",OR(X13=1,X13=2,X13=3)),31,"")</f>
        <v>#N/A</v>
      </c>
      <c r="S13" s="98" t="e">
        <f t="shared" si="4"/>
        <v>#N/A</v>
      </c>
      <c r="T13" s="206">
        <v>509</v>
      </c>
      <c r="U13" s="437" t="s">
        <v>187</v>
      </c>
      <c r="V13" s="437"/>
      <c r="W13" s="437"/>
      <c r="X13" s="110"/>
      <c r="Y13" s="212" t="e">
        <f>IF(VLOOKUP($E$1,ورقة4!$A$3:$AX$1779,33,0)=0,"",(VLOOKUP($E$1,ورقة4!$A$3:$AX$1779,33,0)))</f>
        <v>#N/A</v>
      </c>
      <c r="Z13" s="149" t="e">
        <f>IF(AND(AG13&lt;&gt;"",OR(AF13=1,AF13=2,AF13=3)),37,"")</f>
        <v>#N/A</v>
      </c>
      <c r="AA13" s="98" t="e">
        <f t="shared" si="5"/>
        <v>#N/A</v>
      </c>
      <c r="AB13" s="206">
        <v>609</v>
      </c>
      <c r="AC13" s="412" t="s">
        <v>193</v>
      </c>
      <c r="AD13" s="412"/>
      <c r="AE13" s="412"/>
      <c r="AF13" s="110"/>
      <c r="AG13" s="212" t="e">
        <f>IF(VLOOKUP($E$1,ورقة4!$A$3:$AX$1779,39,0)=0,"",(VLOOKUP($E$1,ورقة4!$A$3:$AX$1779,39,0)))</f>
        <v>#N/A</v>
      </c>
      <c r="AH13" s="401"/>
      <c r="AI13" s="401"/>
      <c r="AJ13" s="401"/>
      <c r="AK13" s="138"/>
      <c r="AL13" s="64" t="e">
        <f t="shared" si="1"/>
        <v>#N/A</v>
      </c>
      <c r="AM13" s="1">
        <v>6</v>
      </c>
      <c r="AU13" s="64">
        <v>9</v>
      </c>
      <c r="AV13" s="109">
        <v>206</v>
      </c>
      <c r="AW13" s="113" t="s">
        <v>179</v>
      </c>
      <c r="AX13" s="81">
        <f t="shared" si="6"/>
        <v>0</v>
      </c>
      <c r="AY13" s="120" t="e">
        <f>IF(VLOOKUP($E$1,ورقة4!$A$2:$AW$1779,MATCH(AV13,ورقة4!$A$2:$AW$2,0),0)="","",VLOOKUP($E$1,ورقة4!$A$2:$AW$1779,MATCH(AV13,ورقة4!$A$2:$AW$2,0),0))</f>
        <v>#N/A</v>
      </c>
      <c r="AZ13" s="48"/>
      <c r="BC13" s="49"/>
      <c r="BD13" s="49"/>
    </row>
    <row r="14" spans="1:57" ht="16.8" hidden="1" x14ac:dyDescent="0.25">
      <c r="A14" s="400"/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143"/>
      <c r="R14" s="95"/>
      <c r="S14" s="9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38"/>
      <c r="AG14" s="143"/>
      <c r="AH14" s="401"/>
      <c r="AI14" s="401"/>
      <c r="AJ14" s="401"/>
      <c r="AK14" s="138"/>
      <c r="AL14" s="64" t="e">
        <f>IF(J8&lt;&gt;"",J8,"")</f>
        <v>#N/A</v>
      </c>
      <c r="AM14" s="1">
        <v>7</v>
      </c>
      <c r="AU14" s="64">
        <v>10</v>
      </c>
      <c r="AV14" s="109">
        <v>207</v>
      </c>
      <c r="AW14" s="113" t="s">
        <v>180</v>
      </c>
      <c r="AX14" s="81">
        <f t="shared" si="6"/>
        <v>0</v>
      </c>
      <c r="AY14" s="120" t="e">
        <f>IF(VLOOKUP($E$1,ورقة4!$A$2:$AW$1779,MATCH(AV14,ورقة4!$A$2:$AW$2,0),0)="","",VLOOKUP($E$1,ورقة4!$A$2:$AW$1779,MATCH(AV14,ورقة4!$A$2:$AW$2,0),0))</f>
        <v>#N/A</v>
      </c>
      <c r="AZ14" s="48"/>
      <c r="BC14" s="49"/>
      <c r="BD14" s="49"/>
    </row>
    <row r="15" spans="1:57" ht="17.399999999999999" hidden="1" thickBot="1" x14ac:dyDescent="0.3">
      <c r="A15" s="38" t="str">
        <f>IF(AND(I15&lt;&gt;"",H15=1),7,"")</f>
        <v/>
      </c>
      <c r="B15" s="98" t="e">
        <f>SUM(B8:B13)</f>
        <v>#N/A</v>
      </c>
      <c r="C15" s="101"/>
      <c r="D15" s="102"/>
      <c r="E15" s="102"/>
      <c r="F15" s="102"/>
      <c r="G15" s="102">
        <f>COUNTIFS(I8:I13,1,H8:H13,1)</f>
        <v>0</v>
      </c>
      <c r="H15" s="99">
        <f>COUNTIFS(I8:I13,1,H8:H13,2)</f>
        <v>0</v>
      </c>
      <c r="I15" s="39">
        <f>COUNTIFS(I8:I13,1,H8:H13,3)</f>
        <v>0</v>
      </c>
      <c r="J15" s="142"/>
      <c r="K15" s="27" t="e">
        <f>SUM(K8:K12)</f>
        <v>#N/A</v>
      </c>
      <c r="L15" s="28"/>
      <c r="M15" s="36"/>
      <c r="N15" s="36"/>
      <c r="O15" s="102">
        <f>COUNTIFS(Q8:Q13,1,P8:P13,1)</f>
        <v>0</v>
      </c>
      <c r="P15" s="99">
        <f>COUNTIFS(Q8:Q13,1,P8:P13,2)</f>
        <v>0</v>
      </c>
      <c r="Q15" s="39">
        <f>COUNTIFS(Q8:Q13,1,P8:P13,3)</f>
        <v>0</v>
      </c>
      <c r="R15" s="95"/>
      <c r="S15" s="98" t="e">
        <f>SUM(S8:S13)</f>
        <v>#N/A</v>
      </c>
      <c r="T15" s="30"/>
      <c r="U15" s="31"/>
      <c r="V15" s="31"/>
      <c r="W15" s="102">
        <f>COUNTIFS(Y8:Y13,1,X8:X13,1)</f>
        <v>0</v>
      </c>
      <c r="X15" s="99">
        <f>COUNTIFS(Y8:Y13,1,X8:X13,2)</f>
        <v>0</v>
      </c>
      <c r="Y15" s="39">
        <f>COUNTIFS(Y8:Y13,1,X8:X13,3)</f>
        <v>0</v>
      </c>
      <c r="Z15" s="150"/>
      <c r="AA15" s="32" t="e">
        <f>SUM(AA8:AA13)</f>
        <v>#N/A</v>
      </c>
      <c r="AB15" s="31"/>
      <c r="AC15" s="31"/>
      <c r="AD15" s="31"/>
      <c r="AE15" s="102">
        <f>COUNTIFS(AG8:AG13,1,AF8:AF13,1)</f>
        <v>0</v>
      </c>
      <c r="AF15" s="99">
        <f>COUNTIFS(AG8:AG13,1,AF8:AF13,2)</f>
        <v>0</v>
      </c>
      <c r="AG15" s="39">
        <f>COUNTIFS(AG8:AG13,1,AF8:AF13,3)</f>
        <v>0</v>
      </c>
      <c r="AH15" s="401"/>
      <c r="AI15" s="401"/>
      <c r="AJ15" s="401"/>
      <c r="AK15" s="138"/>
      <c r="AL15" s="64" t="e">
        <f t="shared" ref="AL15:AL18" si="7">IF(J9&lt;&gt;"",J9,"")</f>
        <v>#N/A</v>
      </c>
      <c r="AM15" s="1">
        <v>8</v>
      </c>
      <c r="AU15" s="64">
        <v>11</v>
      </c>
      <c r="AV15" s="109">
        <v>208</v>
      </c>
      <c r="AW15" s="113" t="s">
        <v>181</v>
      </c>
      <c r="AX15" s="81">
        <f t="shared" si="6"/>
        <v>0</v>
      </c>
      <c r="AY15" s="120" t="e">
        <f>IF(VLOOKUP($E$1,ورقة4!$A$2:$AW$1779,MATCH(AV15,ورقة4!$A$2:$AW$2,0),0)="","",VLOOKUP($E$1,ورقة4!$A$2:$AW$1779,MATCH(AV15,ورقة4!$A$2:$AW$2,0),0))</f>
        <v>#N/A</v>
      </c>
      <c r="AZ15" s="48"/>
      <c r="BA15"/>
      <c r="BC15" s="49"/>
      <c r="BD15" s="49"/>
    </row>
    <row r="16" spans="1:57" ht="21.6" thickBot="1" x14ac:dyDescent="0.3">
      <c r="A16" s="38"/>
      <c r="B16" s="407" t="s">
        <v>23</v>
      </c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21"/>
      <c r="R16" s="95"/>
      <c r="S16" s="156"/>
      <c r="T16" s="406" t="s">
        <v>24</v>
      </c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1"/>
      <c r="AI16" s="401"/>
      <c r="AJ16" s="401"/>
      <c r="AK16" s="138"/>
      <c r="AL16" s="64" t="e">
        <f t="shared" si="7"/>
        <v>#N/A</v>
      </c>
      <c r="AM16" s="1">
        <v>9</v>
      </c>
      <c r="AU16" s="64">
        <v>12</v>
      </c>
      <c r="AV16" s="121">
        <v>303</v>
      </c>
      <c r="AW16" s="122" t="s">
        <v>171</v>
      </c>
      <c r="AX16" s="120">
        <f>H17</f>
        <v>0</v>
      </c>
      <c r="AY16" s="120" t="e">
        <f>IF(VLOOKUP($E$1,ورقة4!$A$2:$AW$1779,MATCH(AV16,ورقة4!$A$2:$AW$2,0),0)="","",VLOOKUP($E$1,ورقة4!$A$2:$AW$1779,MATCH(AV16,ورقة4!$A$2:$AW$2,0),0))</f>
        <v>#N/A</v>
      </c>
      <c r="AZ16" s="48"/>
      <c r="BC16" s="49"/>
      <c r="BD16" s="49"/>
    </row>
    <row r="17" spans="1:57" ht="19.2" customHeight="1" x14ac:dyDescent="0.25">
      <c r="A17" s="38" t="e">
        <f>IF(AND(I17&lt;&gt;"",OR(H17=1,H17=2,H17=3)),12,"")</f>
        <v>#N/A</v>
      </c>
      <c r="B17" s="98" t="e">
        <f t="shared" ref="B17:B23" si="8">IF(AND(I17="A",H17=1),50000,IF(I17="B",IF(OR(H17=1,H17=2,H17=3),IF(OR($F$5=$AO$7,$F$5=$AO$9),0,IF(OR($F$5=$AO$3,$F$5=$AO$6),IF(H17=1,12500,IF(H17=2,17500,IF(H17=3,22500,""))),IF($F$5=$AO$4,500,IF(OR($F$5=$AO$1,$F$5=$AO$5,$F$5=$AO$8,$F$5=$AO$2),IF(H17=1,20000,IF(H17=2,28000,IF(H17=3,36000,""))),IF(H17=1,25000,IF(H17=2,35000,IF(H17=3,45000,""))))))))))</f>
        <v>#N/A</v>
      </c>
      <c r="C17" s="204">
        <v>303</v>
      </c>
      <c r="D17" s="394" t="s">
        <v>171</v>
      </c>
      <c r="E17" s="394"/>
      <c r="F17" s="394"/>
      <c r="G17" s="394"/>
      <c r="H17" s="106"/>
      <c r="I17" s="213" t="e">
        <f>IF(VLOOKUP($E$1,ورقة4!$A$3:$AX$1779,14,0)=0,"",(VLOOKUP($E$1,ورقة4!$A$3:$AX$1779,14,0)))</f>
        <v>#N/A</v>
      </c>
      <c r="J17" s="149" t="e">
        <f>IF(AND(Q17&lt;&gt;"",OR(P17=1,P17=2,P17=3)),19,"")</f>
        <v>#N/A</v>
      </c>
      <c r="K17" s="98" t="e">
        <f t="shared" ref="K17:K23" si="9">IF(AND(Q17="A",P17=1),50000,IF(Q17="B",IF(OR(P17=1,P17=2,P17=3),IF(OR($F$5=$AO$7,$F$5=$AO$9),0,IF(OR($F$5=$AO$3,$F$5=$AO$6),IF(P17=1,12500,IF(P17=2,17500,IF(P17=3,22500,""))),IF($F$5=$AO$4,500,IF(OR($F$5=$AO$1,$F$5=$AO$5,$F$5=$AO$8,$F$5=$AO$2),IF(P17=1,20000,IF(P17=2,28000,IF(P17=3,36000,""))),IF(P17=1,25000,IF(P17=2,35000,IF(P17=3,45000,""))))))))))</f>
        <v>#N/A</v>
      </c>
      <c r="L17" s="204">
        <v>403</v>
      </c>
      <c r="M17" s="426" t="s">
        <v>194</v>
      </c>
      <c r="N17" s="426"/>
      <c r="O17" s="426"/>
      <c r="P17" s="106"/>
      <c r="Q17" s="213" t="e">
        <f>IF(VLOOKUP($E$1,ورقة4!$A$3:$AX$1779,21,0)=0,"",(VLOOKUP($E$1,ورقة4!$A$3:$AX$1779,21,0)))</f>
        <v>#N/A</v>
      </c>
      <c r="R17" s="95" t="e">
        <f>IF(AND(Y17&lt;&gt;"",OR(X17=1,X17=2,X17=3)),38,"")</f>
        <v>#N/A</v>
      </c>
      <c r="S17" s="98" t="e">
        <f t="shared" ref="S17:S21" si="10">IF(AND(Y17="A",X17=1),50000,IF(Y17="B",IF(OR(X17=1,X17=2,X17=3),IF(OR($F$5=$AO$7,$F$5=$AO$9),0,IF(OR($F$5=$AO$3,$F$5=$AO$6),IF(X17=1,12500,IF(X17=2,17500,IF(X17=3,22500,""))),IF($F$5=$AO$4,500,IF(OR($F$5=$AO$1,$F$5=$AO$5,$F$5=$AO$8,$F$5=$AO$2),IF(X17=1,20000,IF(X17=2,28000,IF(X17=3,36000,""))),IF(X17=1,25000,IF(X17=2,35000,IF(X17=3,45000,""))))))))))</f>
        <v>#N/A</v>
      </c>
      <c r="T17" s="204">
        <v>704</v>
      </c>
      <c r="U17" s="422" t="s">
        <v>201</v>
      </c>
      <c r="V17" s="422"/>
      <c r="W17" s="422"/>
      <c r="X17" s="106"/>
      <c r="Y17" s="213" t="e">
        <f>IF(VLOOKUP($E$1,ورقة4!$A$3:$AX$1779,40,0)=0,"",(VLOOKUP($E$1,ورقة4!$A$3:$AX$1779,40,0)))</f>
        <v>#N/A</v>
      </c>
      <c r="Z17" s="149" t="e">
        <f>IF(AND(AG17&lt;&gt;"",OR(AF17=1,AF17=2,AF17=3)),43,"")</f>
        <v>#N/A</v>
      </c>
      <c r="AA17" s="98" t="e">
        <f t="shared" ref="AA17:AA21" si="11">IF(AND(AG17="A",AF17=1),50000,IF(AG17="B",IF(OR(AF17=1,AF17=2,AF17=3),IF(OR($F$5=$AO$7,$F$5=$AO$9),0,IF(OR($F$5=$AO$3,$F$5=$AO$6),IF(AF17=1,12500,IF(AF17=2,17500,IF(AF17=3,22500,""))),IF($F$5=$AO$4,500,IF(OR($F$5=$AO$1,$F$5=$AO$5,$F$5=$AO$8,$F$5=$AO$2),IF(AF17=1,20000,IF(AF17=2,28000,IF(AF17=3,36000,""))),IF(AF17=1,25000,IF(AF17=2,35000,IF(AF17=3,45000,""))))))))))</f>
        <v>#N/A</v>
      </c>
      <c r="AB17" s="204">
        <v>804</v>
      </c>
      <c r="AC17" s="404" t="s">
        <v>206</v>
      </c>
      <c r="AD17" s="404"/>
      <c r="AE17" s="404"/>
      <c r="AF17" s="106"/>
      <c r="AG17" s="207" t="e">
        <f>IF(VLOOKUP($E$1,ورقة4!$A$3:$AX$1779,45,0)=0,"",(VLOOKUP($E$1,ورقة4!$A$3:$AX$1779,45,0)))</f>
        <v>#N/A</v>
      </c>
      <c r="AH17" s="401"/>
      <c r="AI17" s="401"/>
      <c r="AJ17" s="401"/>
      <c r="AK17" s="138"/>
      <c r="AL17" s="64" t="e">
        <f t="shared" si="7"/>
        <v>#N/A</v>
      </c>
      <c r="AM17" s="1">
        <v>10</v>
      </c>
      <c r="AU17" s="64">
        <v>13</v>
      </c>
      <c r="AV17" s="121">
        <v>304</v>
      </c>
      <c r="AW17" s="122" t="s">
        <v>238</v>
      </c>
      <c r="AX17" s="120">
        <f t="shared" ref="AX17:AX22" si="12">H18</f>
        <v>0</v>
      </c>
      <c r="AY17" s="120" t="e">
        <f>IF(VLOOKUP($E$1,ورقة4!$A$2:$AW$1779,MATCH(AV17,ورقة4!$A$2:$AW$2,0),0)="","",VLOOKUP($E$1,ورقة4!$A$2:$AW$1779,MATCH(AV17,ورقة4!$A$2:$AW$2,0),0))</f>
        <v>#N/A</v>
      </c>
      <c r="AZ17" s="48"/>
      <c r="BC17" s="49"/>
      <c r="BD17" s="49"/>
      <c r="BE17" s="48"/>
    </row>
    <row r="18" spans="1:57" ht="19.2" customHeight="1" x14ac:dyDescent="0.25">
      <c r="A18" s="38" t="e">
        <f>IF(AND(I18&lt;&gt;"",OR(H18=1,H18=2,H18=3)),13,"")</f>
        <v>#N/A</v>
      </c>
      <c r="B18" s="98" t="e">
        <f t="shared" si="8"/>
        <v>#N/A</v>
      </c>
      <c r="C18" s="205">
        <v>304</v>
      </c>
      <c r="D18" s="395" t="s">
        <v>238</v>
      </c>
      <c r="E18" s="395"/>
      <c r="F18" s="395"/>
      <c r="G18" s="395"/>
      <c r="H18" s="110"/>
      <c r="I18" s="214" t="e">
        <f>IF(VLOOKUP($E$1,ورقة4!$A$3:$AX$1779,15,0)=0,"",(VLOOKUP($E$1,ورقة4!$A$3:$AX$1779,15,0)))</f>
        <v>#N/A</v>
      </c>
      <c r="J18" s="149" t="e">
        <f>IF(AND(Q18&lt;&gt;"",OR(P18=1,P18=2,P18=3)),20,"")</f>
        <v>#N/A</v>
      </c>
      <c r="K18" s="98" t="e">
        <f t="shared" si="9"/>
        <v>#N/A</v>
      </c>
      <c r="L18" s="205">
        <v>404</v>
      </c>
      <c r="M18" s="396" t="s">
        <v>195</v>
      </c>
      <c r="N18" s="396"/>
      <c r="O18" s="396"/>
      <c r="P18" s="110"/>
      <c r="Q18" s="214" t="e">
        <f>IF(VLOOKUP($E$1,ورقة4!$A$3:$AX$1779,22,0)=0,"",(VLOOKUP($E$1,ورقة4!$A$3:$AX$1779,22,0)))</f>
        <v>#N/A</v>
      </c>
      <c r="R18" s="95" t="e">
        <f>IF(AND(Y18&lt;&gt;"",OR(X18=1,X18=2,X18=3)),39,"")</f>
        <v>#N/A</v>
      </c>
      <c r="S18" s="98" t="e">
        <f t="shared" si="10"/>
        <v>#N/A</v>
      </c>
      <c r="T18" s="205">
        <v>705</v>
      </c>
      <c r="U18" s="405" t="s">
        <v>202</v>
      </c>
      <c r="V18" s="405"/>
      <c r="W18" s="405"/>
      <c r="X18" s="110"/>
      <c r="Y18" s="214" t="e">
        <f>IF(VLOOKUP($E$1,ورقة4!$A$3:$AX$1779,41,0)=0,"",(VLOOKUP($E$1,ورقة4!$A$3:$AX$1779,41,0)))</f>
        <v>#N/A</v>
      </c>
      <c r="Z18" s="149" t="e">
        <f>IF(AND(AG18&lt;&gt;"",OR(AF18=1,AF18=2,AF18=3)),44,"")</f>
        <v>#N/A</v>
      </c>
      <c r="AA18" s="98" t="e">
        <f t="shared" si="11"/>
        <v>#N/A</v>
      </c>
      <c r="AB18" s="205">
        <v>805</v>
      </c>
      <c r="AC18" s="405" t="s">
        <v>207</v>
      </c>
      <c r="AD18" s="405"/>
      <c r="AE18" s="405"/>
      <c r="AF18" s="110"/>
      <c r="AG18" s="208" t="e">
        <f>IF(VLOOKUP($E$1,ورقة4!$A$3:$AX$1779,46,0)=0,"",(VLOOKUP($E$1,ورقة4!$A$3:$AX$1779,46,0)))</f>
        <v>#N/A</v>
      </c>
      <c r="AH18" s="401"/>
      <c r="AI18" s="401"/>
      <c r="AJ18" s="401"/>
      <c r="AK18" s="138"/>
      <c r="AL18" s="64" t="e">
        <f t="shared" si="7"/>
        <v>#N/A</v>
      </c>
      <c r="AM18" s="1">
        <v>11</v>
      </c>
      <c r="AU18" s="64">
        <v>14</v>
      </c>
      <c r="AV18" s="121">
        <v>305</v>
      </c>
      <c r="AW18" s="122" t="s">
        <v>239</v>
      </c>
      <c r="AX18" s="120">
        <f t="shared" si="12"/>
        <v>0</v>
      </c>
      <c r="AY18" s="120" t="e">
        <f>IF(VLOOKUP($E$1,ورقة4!$A$2:$AW$1779,MATCH(AV18,ورقة4!$A$2:$AW$2,0),0)="","",VLOOKUP($E$1,ورقة4!$A$2:$AW$1779,MATCH(AV18,ورقة4!$A$2:$AW$2,0),0))</f>
        <v>#N/A</v>
      </c>
      <c r="AZ18" s="48"/>
      <c r="BC18" s="157"/>
      <c r="BD18" s="157"/>
      <c r="BE18" s="48"/>
    </row>
    <row r="19" spans="1:57" ht="19.2" customHeight="1" x14ac:dyDescent="0.25">
      <c r="A19" s="38" t="e">
        <f>IF(AND(I19&lt;&gt;"",OR(H19=1,H19=2,H19=3)),14,"")</f>
        <v>#N/A</v>
      </c>
      <c r="B19" s="98" t="e">
        <f t="shared" si="8"/>
        <v>#N/A</v>
      </c>
      <c r="C19" s="205">
        <v>305</v>
      </c>
      <c r="D19" s="395" t="s">
        <v>239</v>
      </c>
      <c r="E19" s="395"/>
      <c r="F19" s="395"/>
      <c r="G19" s="395"/>
      <c r="H19" s="110"/>
      <c r="I19" s="214" t="e">
        <f>IF(VLOOKUP($E$1,ورقة4!$A$3:$AX$1779,16,0)=0,"",(VLOOKUP($E$1,ورقة4!$A$3:$AX$1779,16,0)))</f>
        <v>#N/A</v>
      </c>
      <c r="J19" s="149" t="e">
        <f>IF(AND(Q19&lt;&gt;"",OR(P19=1,P19=2,P19=3)),21,"")</f>
        <v>#N/A</v>
      </c>
      <c r="K19" s="98" t="e">
        <f t="shared" si="9"/>
        <v>#N/A</v>
      </c>
      <c r="L19" s="205">
        <v>405</v>
      </c>
      <c r="M19" s="395" t="s">
        <v>196</v>
      </c>
      <c r="N19" s="395"/>
      <c r="O19" s="395"/>
      <c r="P19" s="110"/>
      <c r="Q19" s="214" t="e">
        <f>IF(VLOOKUP($E$1,ورقة4!$A$3:$AX$1779,23,0)=0,"",(VLOOKUP($E$1,ورقة4!$A$3:$AX$1779,23,0)))</f>
        <v>#N/A</v>
      </c>
      <c r="R19" s="95" t="e">
        <f>IF(AND(Y19&lt;&gt;"",OR(X19=1,X19=2,X19=3)),40,"")</f>
        <v>#N/A</v>
      </c>
      <c r="S19" s="98" t="e">
        <f t="shared" si="10"/>
        <v>#N/A</v>
      </c>
      <c r="T19" s="205">
        <v>706</v>
      </c>
      <c r="U19" s="403" t="s">
        <v>203</v>
      </c>
      <c r="V19" s="403"/>
      <c r="W19" s="403"/>
      <c r="X19" s="110"/>
      <c r="Y19" s="214" t="e">
        <f>IF(VLOOKUP($E$1,ورقة4!$A$3:$AX$1779,42,0)=0,"",(VLOOKUP($E$1,ورقة4!$A$3:$AX$1779,42,0)))</f>
        <v>#N/A</v>
      </c>
      <c r="Z19" s="149" t="e">
        <f>IF(AND(AG19&lt;&gt;"",OR(AF19=1,AF19=2,AF19=3)),45,"")</f>
        <v>#N/A</v>
      </c>
      <c r="AA19" s="98" t="e">
        <f t="shared" si="11"/>
        <v>#N/A</v>
      </c>
      <c r="AB19" s="205">
        <v>806</v>
      </c>
      <c r="AC19" s="403" t="s">
        <v>208</v>
      </c>
      <c r="AD19" s="403"/>
      <c r="AE19" s="403"/>
      <c r="AF19" s="110"/>
      <c r="AG19" s="208" t="e">
        <f>IF(VLOOKUP($E$1,ورقة4!$A$3:$AX$1779,47,0)=0,"",(VLOOKUP($E$1,ورقة4!$A$3:$AX$1779,47,0)))</f>
        <v>#N/A</v>
      </c>
      <c r="AH19" s="401"/>
      <c r="AI19" s="401"/>
      <c r="AJ19" s="401"/>
      <c r="AK19" s="138"/>
      <c r="AL19" s="64" t="e">
        <f>IF(A17&lt;&gt;"",A17,"")</f>
        <v>#N/A</v>
      </c>
      <c r="AM19" s="1">
        <v>12</v>
      </c>
      <c r="AU19" s="64">
        <v>15</v>
      </c>
      <c r="AV19" s="121">
        <v>306</v>
      </c>
      <c r="AW19" s="122" t="s">
        <v>240</v>
      </c>
      <c r="AX19" s="120">
        <f t="shared" si="12"/>
        <v>0</v>
      </c>
      <c r="AY19" s="120" t="e">
        <f>IF(VLOOKUP($E$1,ورقة4!$A$2:$AW$1779,MATCH(AV19,ورقة4!$A$2:$AW$2,0),0)="","",VLOOKUP($E$1,ورقة4!$A$2:$AW$1779,MATCH(AV19,ورقة4!$A$2:$AW$2,0),0))</f>
        <v>#N/A</v>
      </c>
      <c r="AZ19" s="48"/>
      <c r="BC19" s="157"/>
      <c r="BD19" s="157"/>
      <c r="BE19" s="49"/>
    </row>
    <row r="20" spans="1:57" ht="19.2" customHeight="1" x14ac:dyDescent="0.3">
      <c r="A20" s="38" t="e">
        <f>IF(AND(I20&lt;&gt;"",OR(H20=1,H20=2,H20=3)),15,"")</f>
        <v>#N/A</v>
      </c>
      <c r="B20" s="98" t="e">
        <f t="shared" si="8"/>
        <v>#N/A</v>
      </c>
      <c r="C20" s="205">
        <v>306</v>
      </c>
      <c r="D20" s="395" t="s">
        <v>240</v>
      </c>
      <c r="E20" s="395"/>
      <c r="F20" s="395"/>
      <c r="G20" s="395"/>
      <c r="H20" s="110"/>
      <c r="I20" s="214" t="e">
        <f>IF(VLOOKUP($E$1,ورقة4!$A$3:$AX$1779,17,0)=0,"",(VLOOKUP($E$1,ورقة4!$A$3:$AX$1779,17,0)))</f>
        <v>#N/A</v>
      </c>
      <c r="J20" s="149" t="e">
        <f>IF(AND(Q20&lt;&gt;"",OR(P20=1,P20=2,P20=3)),22,"")</f>
        <v>#N/A</v>
      </c>
      <c r="K20" s="98" t="e">
        <f t="shared" si="9"/>
        <v>#N/A</v>
      </c>
      <c r="L20" s="205">
        <v>406</v>
      </c>
      <c r="M20" s="403" t="s">
        <v>197</v>
      </c>
      <c r="N20" s="403"/>
      <c r="O20" s="403"/>
      <c r="P20" s="110"/>
      <c r="Q20" s="214" t="e">
        <f>IF(VLOOKUP($E$1,ورقة4!$A$3:$AX$1779,24,0)=0,"",(VLOOKUP($E$1,ورقة4!$A$3:$AX$1779,24,0)))</f>
        <v>#N/A</v>
      </c>
      <c r="R20" s="95" t="e">
        <f>IF(AND(Y20&lt;&gt;"",OR(X20=1,X20=2,X20=3)),41,"")</f>
        <v>#N/A</v>
      </c>
      <c r="S20" s="98" t="e">
        <f t="shared" si="10"/>
        <v>#N/A</v>
      </c>
      <c r="T20" s="205">
        <v>707</v>
      </c>
      <c r="U20" s="402" t="s">
        <v>204</v>
      </c>
      <c r="V20" s="402"/>
      <c r="W20" s="402"/>
      <c r="X20" s="110"/>
      <c r="Y20" s="214" t="e">
        <f>IF(VLOOKUP($E$1,ورقة4!$A$3:$AX$1779,43,0)=0,"",(VLOOKUP($E$1,ورقة4!$A$3:$AX$1779,43,0)))</f>
        <v>#N/A</v>
      </c>
      <c r="Z20" s="149" t="e">
        <f>IF(AND(AG20&lt;&gt;"",OR(AF20=1,AF20=2,AF20=3)),46,"")</f>
        <v>#N/A</v>
      </c>
      <c r="AA20" s="98" t="e">
        <f t="shared" si="11"/>
        <v>#N/A</v>
      </c>
      <c r="AB20" s="205">
        <v>807</v>
      </c>
      <c r="AC20" s="405" t="s">
        <v>209</v>
      </c>
      <c r="AD20" s="405"/>
      <c r="AE20" s="405"/>
      <c r="AF20" s="110"/>
      <c r="AG20" s="208" t="e">
        <f>IF(VLOOKUP($E$1,ورقة4!$A$3:$AX$1779,48,0)=0,"",(VLOOKUP($E$1,ورقة4!$A$3:$AX$1779,48,0)))</f>
        <v>#N/A</v>
      </c>
      <c r="AH20" s="139"/>
      <c r="AI20" s="139"/>
      <c r="AJ20" s="139"/>
      <c r="AK20" s="138"/>
      <c r="AL20" s="64" t="e">
        <f t="shared" ref="AL20:AL25" si="13">IF(A18&lt;&gt;"",A18,"")</f>
        <v>#N/A</v>
      </c>
      <c r="AM20" s="1">
        <v>13</v>
      </c>
      <c r="AU20" s="64">
        <v>16</v>
      </c>
      <c r="AV20" s="121">
        <v>307</v>
      </c>
      <c r="AW20" s="122" t="s">
        <v>241</v>
      </c>
      <c r="AX20" s="120">
        <f t="shared" si="12"/>
        <v>0</v>
      </c>
      <c r="AY20" s="120" t="e">
        <f>IF(VLOOKUP($E$1,ورقة4!$A$2:$AW$1779,MATCH(AV20,ورقة4!$A$2:$AW$2,0),0)="","",VLOOKUP($E$1,ورقة4!$A$2:$AW$1779,MATCH(AV20,ورقة4!$A$2:$AW$2,0),0))</f>
        <v>#N/A</v>
      </c>
      <c r="AZ20" s="49"/>
      <c r="BC20" s="50"/>
      <c r="BD20" s="50"/>
      <c r="BE20" s="49"/>
    </row>
    <row r="21" spans="1:57" ht="19.2" customHeight="1" thickBot="1" x14ac:dyDescent="0.35">
      <c r="A21" s="38" t="e">
        <f>IF(AND(I21&lt;&gt;"",OR(H21=1,H21=2,H21=3)),16,"")</f>
        <v>#N/A</v>
      </c>
      <c r="B21" s="98" t="e">
        <f t="shared" si="8"/>
        <v>#N/A</v>
      </c>
      <c r="C21" s="205">
        <v>307</v>
      </c>
      <c r="D21" s="395" t="s">
        <v>241</v>
      </c>
      <c r="E21" s="395"/>
      <c r="F21" s="395"/>
      <c r="G21" s="395"/>
      <c r="H21" s="110"/>
      <c r="I21" s="214" t="e">
        <f>IF(VLOOKUP($E$1,ورقة4!$A$3:$AX$1779,18,0)=0,"",(VLOOKUP($E$1,ورقة4!$A$3:$AX$1779,18,0)))</f>
        <v>#N/A</v>
      </c>
      <c r="J21" s="149" t="e">
        <f>IF(AND(Q21&lt;&gt;"",OR(P21=1,P21=2,P21=3)),23,"")</f>
        <v>#N/A</v>
      </c>
      <c r="K21" s="98" t="e">
        <f t="shared" si="9"/>
        <v>#N/A</v>
      </c>
      <c r="L21" s="205">
        <v>407</v>
      </c>
      <c r="M21" s="403" t="s">
        <v>198</v>
      </c>
      <c r="N21" s="403"/>
      <c r="O21" s="403"/>
      <c r="P21" s="110"/>
      <c r="Q21" s="214" t="e">
        <f>IF(VLOOKUP($E$1,ورقة4!$A$3:$AX$1779,25,0)=0,"",(VLOOKUP($E$1,ورقة4!$A$3:$AX$1779,25,0)))</f>
        <v>#N/A</v>
      </c>
      <c r="R21" s="95" t="e">
        <f>IF(AND(Y21&lt;&gt;"",OR(X21=1,X21=2,X21=3)),42,"")</f>
        <v>#N/A</v>
      </c>
      <c r="S21" s="98" t="e">
        <f t="shared" si="10"/>
        <v>#N/A</v>
      </c>
      <c r="T21" s="206">
        <v>708</v>
      </c>
      <c r="U21" s="412" t="s">
        <v>205</v>
      </c>
      <c r="V21" s="412"/>
      <c r="W21" s="412"/>
      <c r="X21" s="110"/>
      <c r="Y21" s="215" t="e">
        <f>IF(VLOOKUP($E$1,ورقة4!$A$3:$AX$1779,44,0)=0,"",(VLOOKUP($E$1,ورقة4!$A$3:$AX$1779,44,0)))</f>
        <v>#N/A</v>
      </c>
      <c r="Z21" s="149" t="e">
        <f>IF(AND(AG21&lt;&gt;"",OR(AF21=1,AF21=2,AF21=3)),47,"")</f>
        <v>#N/A</v>
      </c>
      <c r="AA21" s="98" t="e">
        <f t="shared" si="11"/>
        <v>#N/A</v>
      </c>
      <c r="AB21" s="206">
        <v>808</v>
      </c>
      <c r="AC21" s="437" t="s">
        <v>210</v>
      </c>
      <c r="AD21" s="437"/>
      <c r="AE21" s="437"/>
      <c r="AF21" s="110"/>
      <c r="AG21" s="209" t="e">
        <f>IF(VLOOKUP($E$1,ورقة4!$A$3:$AX$1779,49,0)=0,"",(VLOOKUP($E$1,ورقة4!$A$3:$AX$1779,49,0)))</f>
        <v>#N/A</v>
      </c>
      <c r="AH21" s="139"/>
      <c r="AI21" s="139"/>
      <c r="AJ21" s="139"/>
      <c r="AK21" s="138"/>
      <c r="AL21" s="64" t="e">
        <f t="shared" si="13"/>
        <v>#N/A</v>
      </c>
      <c r="AM21" s="1">
        <v>14</v>
      </c>
      <c r="AU21" s="64">
        <v>17</v>
      </c>
      <c r="AV21" s="121">
        <v>308</v>
      </c>
      <c r="AW21" s="122" t="s">
        <v>242</v>
      </c>
      <c r="AX21" s="120">
        <f t="shared" si="12"/>
        <v>0</v>
      </c>
      <c r="AY21" s="120" t="e">
        <f>IF(VLOOKUP($E$1,ورقة4!$A$2:$AW$1779,MATCH(AV21,ورقة4!$A$2:$AW$2,0),0)="","",VLOOKUP($E$1,ورقة4!$A$2:$AW$1779,MATCH(AV21,ورقة4!$A$2:$AW$2,0),0))</f>
        <v>#N/A</v>
      </c>
      <c r="AZ21" s="49"/>
      <c r="BC21" s="50"/>
      <c r="BD21" s="50"/>
      <c r="BE21" s="48"/>
    </row>
    <row r="22" spans="1:57" ht="19.2" customHeight="1" x14ac:dyDescent="0.3">
      <c r="A22" s="38" t="e">
        <f>IF(AND(I22&lt;&gt;"",OR(H22=1,H22=2,H22=3)),17,"")</f>
        <v>#N/A</v>
      </c>
      <c r="B22" s="98" t="e">
        <f t="shared" si="8"/>
        <v>#N/A</v>
      </c>
      <c r="C22" s="205">
        <v>308</v>
      </c>
      <c r="D22" s="395" t="s">
        <v>242</v>
      </c>
      <c r="E22" s="395"/>
      <c r="F22" s="395"/>
      <c r="G22" s="395"/>
      <c r="H22" s="110"/>
      <c r="I22" s="214" t="e">
        <f>IF(VLOOKUP($E$1,ورقة4!$A$3:$AX$1779,19,0)=0,"",(VLOOKUP($E$1,ورقة4!$A$3:$AX$1779,19,0)))</f>
        <v>#N/A</v>
      </c>
      <c r="J22" s="149" t="e">
        <f>IF(AND(Q22&lt;&gt;"",OR(P22=1,P22=2,P22=3)),24,"")</f>
        <v>#N/A</v>
      </c>
      <c r="K22" s="98" t="e">
        <f t="shared" si="9"/>
        <v>#N/A</v>
      </c>
      <c r="L22" s="205">
        <v>408</v>
      </c>
      <c r="M22" s="436" t="s">
        <v>199</v>
      </c>
      <c r="N22" s="436"/>
      <c r="O22" s="436"/>
      <c r="P22" s="110"/>
      <c r="Q22" s="214" t="e">
        <f>IF(VLOOKUP($E$1,ورقة4!$A$3:$AX$1779,26,0)=0,"",(VLOOKUP($E$1,ورقة4!$A$3:$AX$1779,26,0)))</f>
        <v>#N/A</v>
      </c>
      <c r="R22" s="95"/>
      <c r="S22" s="98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4"/>
      <c r="AH22" s="139"/>
      <c r="AI22" s="139"/>
      <c r="AJ22" s="139"/>
      <c r="AK22" s="138"/>
      <c r="AL22" s="64" t="e">
        <f t="shared" si="13"/>
        <v>#N/A</v>
      </c>
      <c r="AM22" s="1">
        <v>15</v>
      </c>
      <c r="AU22" s="64">
        <v>18</v>
      </c>
      <c r="AV22" s="121">
        <v>309</v>
      </c>
      <c r="AW22" s="122" t="s">
        <v>243</v>
      </c>
      <c r="AX22" s="120">
        <f t="shared" si="12"/>
        <v>0</v>
      </c>
      <c r="AY22" s="120" t="e">
        <f>IF(VLOOKUP($E$1,ورقة4!$A$2:$AW$1779,MATCH(AV22,ورقة4!$A$2:$AW$2,0),0)="","",VLOOKUP($E$1,ورقة4!$A$2:$AW$1779,MATCH(AV22,ورقة4!$A$2:$AW$2,0),0))</f>
        <v>#N/A</v>
      </c>
      <c r="AZ22" s="48"/>
      <c r="BC22" s="157"/>
      <c r="BD22" s="157"/>
      <c r="BE22" s="48"/>
    </row>
    <row r="23" spans="1:57" ht="19.2" customHeight="1" thickBot="1" x14ac:dyDescent="0.35">
      <c r="A23" s="38" t="e">
        <f>IF(AND(I23&lt;&gt;"",OR(H23=1,H23=2,H23=3)),18,"")</f>
        <v>#N/A</v>
      </c>
      <c r="B23" s="98" t="e">
        <f t="shared" si="8"/>
        <v>#N/A</v>
      </c>
      <c r="C23" s="206">
        <v>309</v>
      </c>
      <c r="D23" s="423" t="s">
        <v>243</v>
      </c>
      <c r="E23" s="423"/>
      <c r="F23" s="423"/>
      <c r="G23" s="423"/>
      <c r="H23" s="110"/>
      <c r="I23" s="215" t="e">
        <f>IF(VLOOKUP($E$1,ورقة4!$A$3:$AX$1779,20,0)=0,"",(VLOOKUP($E$1,ورقة4!$A$3:$AX$1779,20,0)))</f>
        <v>#N/A</v>
      </c>
      <c r="J23" s="149" t="e">
        <f>IF(AND(Q23&lt;&gt;"",OR(P23=1,P23=2,P23=3)),25,"")</f>
        <v>#N/A</v>
      </c>
      <c r="K23" s="98" t="e">
        <f t="shared" si="9"/>
        <v>#N/A</v>
      </c>
      <c r="L23" s="206">
        <v>409</v>
      </c>
      <c r="M23" s="435" t="s">
        <v>200</v>
      </c>
      <c r="N23" s="435"/>
      <c r="O23" s="435"/>
      <c r="P23" s="110"/>
      <c r="Q23" s="215" t="e">
        <f>IF(VLOOKUP($E$1,ورقة4!$A$3:$AX$1779,27,0)=0,"",(VLOOKUP($E$1,ورقة4!$A$3:$AX$1779,27,0)))</f>
        <v>#N/A</v>
      </c>
      <c r="R23" s="103"/>
      <c r="S23" s="100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4"/>
      <c r="AH23" s="139"/>
      <c r="AI23" s="139"/>
      <c r="AJ23" s="139"/>
      <c r="AK23" s="138"/>
      <c r="AL23" s="64" t="e">
        <f t="shared" si="13"/>
        <v>#N/A</v>
      </c>
      <c r="AM23" s="1">
        <v>16</v>
      </c>
      <c r="AU23" s="64">
        <v>19</v>
      </c>
      <c r="AV23" s="109">
        <v>403</v>
      </c>
      <c r="AW23" s="113" t="s">
        <v>194</v>
      </c>
      <c r="AX23" s="81">
        <f>P17</f>
        <v>0</v>
      </c>
      <c r="AY23" s="120" t="e">
        <f>IF(VLOOKUP($E$1,ورقة4!$A$2:$AW$1779,MATCH(AV23,ورقة4!$A$2:$AW$2,0),0)="","",VLOOKUP($E$1,ورقة4!$A$2:$AW$1779,MATCH(AV23,ورقة4!$A$2:$AW$2,0),0))</f>
        <v>#N/A</v>
      </c>
      <c r="AZ23" s="48"/>
      <c r="BC23" s="157"/>
      <c r="BD23" s="157"/>
      <c r="BE23" s="48"/>
    </row>
    <row r="24" spans="1:57" ht="17.399999999999999" hidden="1" thickBot="1" x14ac:dyDescent="0.35">
      <c r="A24" s="38"/>
      <c r="B24" s="98" t="e">
        <f>SUM(B17:B23)</f>
        <v>#N/A</v>
      </c>
      <c r="C24" s="43"/>
      <c r="D24" s="44"/>
      <c r="E24" s="44"/>
      <c r="F24" s="44"/>
      <c r="G24" s="111"/>
      <c r="H24" s="99"/>
      <c r="I24" s="80">
        <f>COUNTIFS(I17:I23,1,H17:H23,3)</f>
        <v>0</v>
      </c>
      <c r="J24" s="149"/>
      <c r="K24" s="98" t="e">
        <f>SUM(K17:K23)</f>
        <v>#N/A</v>
      </c>
      <c r="L24" s="43"/>
      <c r="M24" s="44"/>
      <c r="N24" s="44"/>
      <c r="O24" s="111">
        <f>COUNTIFS(Q17:Q23,1,P17:P23,1)</f>
        <v>0</v>
      </c>
      <c r="P24" s="99">
        <f>COUNTIFS(Q17:Q23,1,P17:P23,2)</f>
        <v>0</v>
      </c>
      <c r="Q24" s="39">
        <f>COUNTIFS(Q17:Q23,1,P17:P23,3)</f>
        <v>0</v>
      </c>
      <c r="R24" s="104"/>
      <c r="S24" s="29" t="e">
        <f>SUM(S17:S21)</f>
        <v>#N/A</v>
      </c>
      <c r="T24" s="107"/>
      <c r="U24" s="41"/>
      <c r="V24" s="41"/>
      <c r="W24" s="102">
        <f>COUNTIFS(Y17:Y21,1,X17:X21,1)</f>
        <v>0</v>
      </c>
      <c r="X24" s="99">
        <f>COUNTIFS(Y17:Y21,1,X17:X21,2)</f>
        <v>0</v>
      </c>
      <c r="Y24" s="39">
        <f>COUNTIFS(Y17:Y21,1,X17:X21,3)</f>
        <v>0</v>
      </c>
      <c r="Z24" s="85"/>
      <c r="AA24" s="29" t="e">
        <f>SUM(AA17:AA21)</f>
        <v>#N/A</v>
      </c>
      <c r="AB24" s="41"/>
      <c r="AC24" s="41"/>
      <c r="AD24" s="41"/>
      <c r="AE24" s="102">
        <f>COUNTIFS(AG17:AG21,1,AF17:AF21,1)</f>
        <v>0</v>
      </c>
      <c r="AF24" s="99">
        <f>COUNTIFS(AG17:AG21,1,AF17:AF21,2)</f>
        <v>0</v>
      </c>
      <c r="AG24" s="39">
        <f>COUNTIFS(AG17:AG21,1,AF17:AF21,3)</f>
        <v>0</v>
      </c>
      <c r="AH24" s="139"/>
      <c r="AI24" s="139"/>
      <c r="AJ24" s="139"/>
      <c r="AK24" s="138"/>
      <c r="AL24" s="64" t="e">
        <f t="shared" si="13"/>
        <v>#N/A</v>
      </c>
      <c r="AM24" s="1">
        <v>17</v>
      </c>
      <c r="AU24" s="64">
        <v>20</v>
      </c>
      <c r="AV24" s="109">
        <v>404</v>
      </c>
      <c r="AW24" s="113" t="s">
        <v>195</v>
      </c>
      <c r="AX24" s="81">
        <f t="shared" ref="AX24:AX29" si="14">P18</f>
        <v>0</v>
      </c>
      <c r="AY24" s="120" t="e">
        <f>IF(VLOOKUP($E$1,ورقة4!$A$2:$AW$1779,MATCH(AV24,ورقة4!$A$2:$AW$2,0),0)="","",VLOOKUP($E$1,ورقة4!$A$2:$AW$1779,MATCH(AV24,ورقة4!$A$2:$AW$2,0),0))</f>
        <v>#N/A</v>
      </c>
      <c r="AZ24" s="48"/>
      <c r="BC24" s="157"/>
      <c r="BD24" s="157"/>
    </row>
    <row r="25" spans="1:57" ht="16.8" hidden="1" x14ac:dyDescent="0.3">
      <c r="B25" s="21"/>
      <c r="D25" s="37"/>
      <c r="E25" s="37"/>
      <c r="F25" s="37"/>
      <c r="G25" s="37"/>
      <c r="H25" s="21"/>
      <c r="I25" s="80"/>
      <c r="J25" s="149"/>
      <c r="K25" s="98"/>
      <c r="P25" s="99"/>
      <c r="Q25" s="39"/>
      <c r="R25" s="104"/>
      <c r="S25" s="98"/>
      <c r="T25" s="33" t="e">
        <f>B15+B24+K15+K24+S15+S24+AA15+AA24</f>
        <v>#N/A</v>
      </c>
      <c r="U25" s="34"/>
      <c r="V25" s="34"/>
      <c r="W25" s="34"/>
      <c r="X25" s="105"/>
      <c r="Y25" s="40"/>
      <c r="Z25" s="35"/>
      <c r="AA25" s="29"/>
      <c r="AB25" s="34"/>
      <c r="AC25" s="34"/>
      <c r="AD25" s="34"/>
      <c r="AE25" s="34"/>
      <c r="AF25" s="105"/>
      <c r="AG25" s="40"/>
      <c r="AH25" s="139"/>
      <c r="AI25" s="139"/>
      <c r="AJ25" s="139"/>
      <c r="AK25" s="138"/>
      <c r="AL25" s="64" t="e">
        <f t="shared" si="13"/>
        <v>#N/A</v>
      </c>
      <c r="AM25" s="1">
        <v>18</v>
      </c>
      <c r="AU25" s="64">
        <v>21</v>
      </c>
      <c r="AV25" s="109">
        <v>405</v>
      </c>
      <c r="AW25" s="113" t="s">
        <v>196</v>
      </c>
      <c r="AX25" s="81">
        <f t="shared" si="14"/>
        <v>0</v>
      </c>
      <c r="AY25" s="120" t="e">
        <f>IF(VLOOKUP($E$1,ورقة4!$A$2:$AW$1779,MATCH(AV25,ورقة4!$A$2:$AW$2,0),0)="","",VLOOKUP($E$1,ورقة4!$A$2:$AW$1779,MATCH(AV25,ورقة4!$A$2:$AW$2,0),0))</f>
        <v>#N/A</v>
      </c>
      <c r="AZ25" s="48"/>
      <c r="BC25" s="48"/>
      <c r="BD25" s="48"/>
    </row>
    <row r="26" spans="1:57" ht="17.399999999999999" hidden="1" thickBot="1" x14ac:dyDescent="0.3">
      <c r="I26" s="151"/>
      <c r="J26" s="103"/>
      <c r="S26" s="98"/>
      <c r="AH26" s="138"/>
      <c r="AI26" s="138"/>
      <c r="AJ26" s="138"/>
      <c r="AK26" s="138"/>
      <c r="AL26" s="64" t="e">
        <f>IF(J17&lt;&gt;"",J17,"")</f>
        <v>#N/A</v>
      </c>
      <c r="AM26" s="1">
        <v>19</v>
      </c>
      <c r="AU26" s="64">
        <v>22</v>
      </c>
      <c r="AV26" s="109">
        <v>406</v>
      </c>
      <c r="AW26" s="113" t="s">
        <v>197</v>
      </c>
      <c r="AX26" s="81">
        <f t="shared" si="14"/>
        <v>0</v>
      </c>
      <c r="AY26" s="120" t="e">
        <f>IF(VLOOKUP($E$1,ورقة4!$A$2:$AW$1779,MATCH(AV26,ورقة4!$A$2:$AW$2,0),0)="","",VLOOKUP($E$1,ورقة4!$A$2:$AW$1779,MATCH(AV26,ورقة4!$A$2:$AW$2,0),0))</f>
        <v>#N/A</v>
      </c>
      <c r="AZ26" s="48"/>
      <c r="BA26" s="1"/>
      <c r="BB26" s="1"/>
      <c r="BC26" s="48"/>
      <c r="BD26" s="48"/>
    </row>
    <row r="27" spans="1:57" ht="18" thickTop="1" thickBot="1" x14ac:dyDescent="0.3">
      <c r="C27" s="378" t="s">
        <v>3388</v>
      </c>
      <c r="D27" s="378"/>
      <c r="E27" s="378"/>
      <c r="F27" s="378"/>
      <c r="G27" s="378"/>
      <c r="H27" s="378"/>
      <c r="L27" s="415" t="s">
        <v>27</v>
      </c>
      <c r="M27" s="415"/>
      <c r="N27" s="441" t="e">
        <f>IF(E2="الرابعة حديث",50000,0)</f>
        <v>#N/A</v>
      </c>
      <c r="O27" s="441"/>
      <c r="P27" s="441"/>
      <c r="Q27" s="441"/>
      <c r="R27" s="441"/>
      <c r="T27" s="415" t="s">
        <v>479</v>
      </c>
      <c r="U27" s="415"/>
      <c r="V27" s="415"/>
      <c r="W27" s="419" t="e">
        <f>IF(I8="A",COUNT(B28:B35)*15000,IF(K5=AO4,COUNT(B28:B35)*15000,IF(OR(K5=AO1,K5=AO2,K5=AO5,K5=AO8),COUNT(B28:B35)*15000,IF(OR(K5=AO3,K5=AO6),COUNT(B28:B35)*15000,COUNT(B28:B35)*15000))))</f>
        <v>#N/A</v>
      </c>
      <c r="X27" s="419"/>
      <c r="Y27" s="419"/>
      <c r="Z27" s="415" t="s">
        <v>115</v>
      </c>
      <c r="AA27" s="415"/>
      <c r="AB27" s="415"/>
      <c r="AC27" s="415"/>
      <c r="AD27" s="419" t="e">
        <f>IF(W27&gt;0,37000,0)</f>
        <v>#N/A</v>
      </c>
      <c r="AE27" s="419"/>
      <c r="AF27" s="419"/>
      <c r="AG27" s="419"/>
      <c r="AH27" s="138"/>
      <c r="AI27" s="138"/>
      <c r="AJ27" s="138"/>
      <c r="AK27" s="138"/>
      <c r="AL27" s="64" t="e">
        <f t="shared" ref="AL27:AL32" si="15">IF(J18&lt;&gt;"",J18,"")</f>
        <v>#N/A</v>
      </c>
      <c r="AM27" s="1">
        <v>20</v>
      </c>
      <c r="AU27" s="64">
        <v>23</v>
      </c>
      <c r="AV27" s="109">
        <v>407</v>
      </c>
      <c r="AW27" s="113" t="s">
        <v>198</v>
      </c>
      <c r="AX27" s="81">
        <f t="shared" si="14"/>
        <v>0</v>
      </c>
      <c r="AY27" s="120" t="e">
        <f>IF(VLOOKUP($E$1,ورقة4!$A$2:$AW$1779,MATCH(AV27,ورقة4!$A$2:$AW$2,0),0)="","",VLOOKUP($E$1,ورقة4!$A$2:$AW$1779,MATCH(AV27,ورقة4!$A$2:$AW$2,0),0))</f>
        <v>#N/A</v>
      </c>
      <c r="AZ27" s="48"/>
      <c r="BA27" s="1"/>
      <c r="BB27" s="1"/>
      <c r="BC27" s="49"/>
      <c r="BD27" s="49"/>
    </row>
    <row r="28" spans="1:57" ht="21.75" customHeight="1" thickTop="1" thickBot="1" x14ac:dyDescent="0.3">
      <c r="B28" s="1" t="str">
        <f t="shared" ref="B28:B38" si="16">IFERROR(SMALL($C$40:$C$51,AM8),"")</f>
        <v/>
      </c>
      <c r="C28" s="378" t="str">
        <f t="shared" ref="C28:C38" si="17">IF(B28&lt;&gt;"",VLOOKUP(B28,$C$40:$D$51,2,0),"")</f>
        <v/>
      </c>
      <c r="D28" s="378"/>
      <c r="E28" s="378"/>
      <c r="F28" s="378"/>
      <c r="G28" s="378"/>
      <c r="H28" s="378"/>
      <c r="L28" s="442" t="s">
        <v>480</v>
      </c>
      <c r="M28" s="442"/>
      <c r="N28" s="441" t="e">
        <f>IF(Z28="ضعف الرسوم",T25*2,T25)</f>
        <v>#N/A</v>
      </c>
      <c r="O28" s="441"/>
      <c r="P28" s="441"/>
      <c r="Q28" s="441"/>
      <c r="R28" s="441"/>
      <c r="T28" s="415" t="s">
        <v>25</v>
      </c>
      <c r="U28" s="415"/>
      <c r="V28" s="415"/>
      <c r="W28" s="416" t="e">
        <f>N27+W27+AD27+N28-AB5</f>
        <v>#N/A</v>
      </c>
      <c r="X28" s="416"/>
      <c r="Y28" s="416"/>
      <c r="Z28" s="439" t="e">
        <f>'إدخال البيانات'!F1</f>
        <v>#N/A</v>
      </c>
      <c r="AA28" s="439"/>
      <c r="AB28" s="439"/>
      <c r="AC28" s="439"/>
      <c r="AD28" s="439"/>
      <c r="AE28" s="439"/>
      <c r="AF28" s="439"/>
      <c r="AG28" s="145"/>
      <c r="AH28" s="138"/>
      <c r="AI28" s="138"/>
      <c r="AJ28" s="138"/>
      <c r="AK28" s="138"/>
      <c r="AL28" s="64" t="e">
        <f t="shared" si="15"/>
        <v>#N/A</v>
      </c>
      <c r="AM28" s="1">
        <v>21</v>
      </c>
      <c r="AU28" s="64">
        <v>24</v>
      </c>
      <c r="AV28" s="114">
        <v>408</v>
      </c>
      <c r="AW28" s="115" t="s">
        <v>199</v>
      </c>
      <c r="AX28" s="81">
        <f t="shared" si="14"/>
        <v>0</v>
      </c>
      <c r="AY28" s="120" t="e">
        <f>IF(VLOOKUP($E$1,ورقة4!$A$2:$AW$1779,MATCH(AV28,ورقة4!$A$2:$AW$2,0),0)="","",VLOOKUP($E$1,ورقة4!$A$2:$AW$1779,MATCH(AV28,ورقة4!$A$2:$AW$2,0),0))</f>
        <v>#N/A</v>
      </c>
      <c r="AZ28" s="48"/>
      <c r="BA28" s="1"/>
      <c r="BB28" s="1"/>
      <c r="BC28" s="49"/>
      <c r="BD28" s="49"/>
    </row>
    <row r="29" spans="1:57" ht="21.75" customHeight="1" thickTop="1" thickBot="1" x14ac:dyDescent="0.3">
      <c r="B29" s="1" t="str">
        <f t="shared" si="16"/>
        <v/>
      </c>
      <c r="C29" s="378" t="str">
        <f t="shared" si="17"/>
        <v/>
      </c>
      <c r="D29" s="378"/>
      <c r="E29" s="378"/>
      <c r="F29" s="378"/>
      <c r="G29" s="378"/>
      <c r="H29" s="378"/>
      <c r="L29" s="415" t="s">
        <v>22</v>
      </c>
      <c r="M29" s="415"/>
      <c r="N29" s="443" t="s">
        <v>127</v>
      </c>
      <c r="O29" s="443"/>
      <c r="P29" s="443"/>
      <c r="Q29" s="443"/>
      <c r="R29" s="443"/>
      <c r="T29" s="415" t="s">
        <v>26</v>
      </c>
      <c r="U29" s="415"/>
      <c r="V29" s="415"/>
      <c r="W29" s="444" t="e">
        <f>IF(N29="نعم",(الإستمارة!T1+الإستمارة!T2)+AD27+(W28-(الإستمارة!T1+الإستمارة!T2)-AD27)/2,W28)</f>
        <v>#N/A</v>
      </c>
      <c r="X29" s="444"/>
      <c r="Y29" s="444"/>
      <c r="Z29" s="415" t="s">
        <v>28</v>
      </c>
      <c r="AA29" s="415"/>
      <c r="AB29" s="415"/>
      <c r="AC29" s="415"/>
      <c r="AD29" s="419" t="e">
        <f>W28-W29</f>
        <v>#N/A</v>
      </c>
      <c r="AE29" s="419"/>
      <c r="AF29" s="419"/>
      <c r="AG29" s="419"/>
      <c r="AH29" s="138"/>
      <c r="AI29" s="138"/>
      <c r="AJ29" s="138"/>
      <c r="AK29" s="138"/>
      <c r="AL29" s="64" t="e">
        <f t="shared" si="15"/>
        <v>#N/A</v>
      </c>
      <c r="AM29" s="1">
        <v>22</v>
      </c>
      <c r="AU29" s="64">
        <v>25</v>
      </c>
      <c r="AV29" s="108">
        <v>409</v>
      </c>
      <c r="AW29" s="112" t="s">
        <v>200</v>
      </c>
      <c r="AX29" s="81">
        <f t="shared" si="14"/>
        <v>0</v>
      </c>
      <c r="AY29" s="120" t="e">
        <f>IF(VLOOKUP($E$1,ورقة4!$A$2:$AW$1779,MATCH(AV29,ورقة4!$A$2:$AW$2,0),0)="","",VLOOKUP($E$1,ورقة4!$A$2:$AW$1779,MATCH(AV29,ورقة4!$A$2:$AW$2,0),0))</f>
        <v>#N/A</v>
      </c>
      <c r="AZ29" s="48"/>
      <c r="BA29" s="1"/>
      <c r="BB29" s="1"/>
      <c r="BC29" s="49"/>
      <c r="BD29" s="49"/>
    </row>
    <row r="30" spans="1:57" ht="21.75" customHeight="1" thickTop="1" x14ac:dyDescent="0.25">
      <c r="B30" s="1" t="str">
        <f t="shared" si="16"/>
        <v/>
      </c>
      <c r="C30" s="378" t="str">
        <f t="shared" si="17"/>
        <v/>
      </c>
      <c r="D30" s="378"/>
      <c r="E30" s="378"/>
      <c r="F30" s="378"/>
      <c r="G30" s="378"/>
      <c r="H30" s="378"/>
      <c r="P30" s="413" t="s">
        <v>116</v>
      </c>
      <c r="Q30" s="413"/>
      <c r="R30" s="413"/>
      <c r="S30" s="413"/>
      <c r="T30" s="413"/>
      <c r="U30" s="413"/>
      <c r="V30" s="144">
        <f>G15+O15+W15+AE15+G24+O24+W24+AE24</f>
        <v>0</v>
      </c>
      <c r="W30" s="413" t="s">
        <v>117</v>
      </c>
      <c r="X30" s="413"/>
      <c r="Y30" s="413"/>
      <c r="Z30" s="413"/>
      <c r="AA30" s="413"/>
      <c r="AB30" s="144">
        <f>H15+P15+X15+AF15+H24+P24+X24+AF24</f>
        <v>0</v>
      </c>
      <c r="AC30" s="414" t="s">
        <v>118</v>
      </c>
      <c r="AD30" s="414"/>
      <c r="AE30" s="414"/>
      <c r="AF30" s="144">
        <f>I15+Q15+Y15+AG15+I24+Q24+Y24+AG24</f>
        <v>0</v>
      </c>
      <c r="AH30" s="138"/>
      <c r="AI30" s="138"/>
      <c r="AJ30" s="138"/>
      <c r="AK30" s="138"/>
      <c r="AL30" s="64" t="e">
        <f t="shared" si="15"/>
        <v>#N/A</v>
      </c>
      <c r="AM30" s="1">
        <v>23</v>
      </c>
      <c r="AU30" s="64">
        <v>26</v>
      </c>
      <c r="AV30" s="121">
        <v>504</v>
      </c>
      <c r="AW30" s="122" t="s">
        <v>182</v>
      </c>
      <c r="AX30" s="120">
        <f>X8</f>
        <v>0</v>
      </c>
      <c r="AY30" s="120" t="e">
        <f>IF(VLOOKUP($E$1,ورقة4!$A$2:$AW$1779,MATCH(AV30,ورقة4!$A$2:$AW$2,0),0)="","",VLOOKUP($E$1,ورقة4!$A$2:$AW$1779,MATCH(AV30,ورقة4!$A$2:$AW$2,0),0))</f>
        <v>#N/A</v>
      </c>
      <c r="AZ30" s="48"/>
      <c r="BA30" s="1"/>
      <c r="BB30" s="1"/>
      <c r="BC30" s="49"/>
      <c r="BD30" s="49"/>
    </row>
    <row r="31" spans="1:57" s="2" customFormat="1" ht="16.8" x14ac:dyDescent="0.25">
      <c r="B31" s="1" t="str">
        <f t="shared" si="16"/>
        <v/>
      </c>
      <c r="C31" s="378" t="str">
        <f t="shared" si="17"/>
        <v/>
      </c>
      <c r="D31" s="378"/>
      <c r="E31" s="378"/>
      <c r="F31" s="378"/>
      <c r="G31" s="378"/>
      <c r="H31" s="378"/>
      <c r="I31" s="146"/>
      <c r="J31" s="440" t="s">
        <v>481</v>
      </c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146"/>
      <c r="AL31" s="64" t="e">
        <f t="shared" si="15"/>
        <v>#N/A</v>
      </c>
      <c r="AM31" s="1">
        <v>24</v>
      </c>
      <c r="AU31" s="64">
        <v>27</v>
      </c>
      <c r="AV31" s="121">
        <v>505</v>
      </c>
      <c r="AW31" s="122" t="s">
        <v>183</v>
      </c>
      <c r="AX31" s="120">
        <f t="shared" ref="AX31:AX33" si="18">X9</f>
        <v>0</v>
      </c>
      <c r="AY31" s="120" t="e">
        <f>IF(VLOOKUP($E$1,ورقة4!$A$2:$AW$1779,MATCH(AV31,ورقة4!$A$2:$AW$2,0),0)="","",VLOOKUP($E$1,ورقة4!$A$2:$AW$1779,MATCH(AV31,ورقة4!$A$2:$AW$2,0),0))</f>
        <v>#N/A</v>
      </c>
      <c r="AZ31" s="48"/>
      <c r="BC31" s="42"/>
      <c r="BD31" s="42"/>
    </row>
    <row r="32" spans="1:57" s="2" customFormat="1" ht="19.5" customHeight="1" x14ac:dyDescent="0.25">
      <c r="B32" s="1" t="str">
        <f t="shared" si="16"/>
        <v/>
      </c>
      <c r="C32" s="378" t="str">
        <f t="shared" si="17"/>
        <v/>
      </c>
      <c r="D32" s="378"/>
      <c r="E32" s="378"/>
      <c r="F32" s="378"/>
      <c r="G32" s="378"/>
      <c r="H32" s="378"/>
      <c r="I32" s="146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146"/>
      <c r="AL32" s="64" t="e">
        <f t="shared" si="15"/>
        <v>#N/A</v>
      </c>
      <c r="AM32" s="1">
        <v>25</v>
      </c>
      <c r="AU32" s="64">
        <v>28</v>
      </c>
      <c r="AV32" s="121">
        <v>506</v>
      </c>
      <c r="AW32" s="122" t="s">
        <v>184</v>
      </c>
      <c r="AX32" s="120">
        <f t="shared" si="18"/>
        <v>0</v>
      </c>
      <c r="AY32" s="120" t="e">
        <f>IF(VLOOKUP($E$1,ورقة4!$A$2:$AW$1779,MATCH(AV32,ورقة4!$A$2:$AW$2,0),0)="","",VLOOKUP($E$1,ورقة4!$A$2:$AW$1779,MATCH(AV32,ورقة4!$A$2:$AW$2,0),0))</f>
        <v>#N/A</v>
      </c>
      <c r="AZ32" s="48"/>
      <c r="BC32" s="42"/>
      <c r="BD32" s="42"/>
    </row>
    <row r="33" spans="2:56" s="2" customFormat="1" ht="16.8" x14ac:dyDescent="0.25">
      <c r="B33" s="1" t="str">
        <f t="shared" si="16"/>
        <v/>
      </c>
      <c r="C33" s="378" t="str">
        <f t="shared" si="17"/>
        <v/>
      </c>
      <c r="D33" s="378"/>
      <c r="E33" s="378"/>
      <c r="F33" s="378"/>
      <c r="G33" s="378"/>
      <c r="H33" s="378"/>
      <c r="J33" s="22"/>
      <c r="L33" s="3"/>
      <c r="M33" s="4"/>
      <c r="N33" s="4"/>
      <c r="O33" s="4"/>
      <c r="AL33" s="64" t="e">
        <f>IF(R8&lt;&gt;"",R8,"")</f>
        <v>#N/A</v>
      </c>
      <c r="AM33" s="1">
        <v>26</v>
      </c>
      <c r="AU33" s="64">
        <v>29</v>
      </c>
      <c r="AV33" s="121">
        <v>507</v>
      </c>
      <c r="AW33" s="122" t="s">
        <v>185</v>
      </c>
      <c r="AX33" s="120">
        <f t="shared" si="18"/>
        <v>0</v>
      </c>
      <c r="AY33" s="120" t="e">
        <f>IF(VLOOKUP($E$1,ورقة4!$A$2:$AW$1779,MATCH(AV33,ورقة4!$A$2:$AW$2,0),0)="","",VLOOKUP($E$1,ورقة4!$A$2:$AW$1779,MATCH(AV33,ورقة4!$A$2:$AW$2,0),0))</f>
        <v>#N/A</v>
      </c>
      <c r="AZ33" s="48"/>
      <c r="BC33" s="49"/>
      <c r="BD33" s="49"/>
    </row>
    <row r="34" spans="2:56" s="2" customFormat="1" ht="16.8" x14ac:dyDescent="0.25">
      <c r="B34" s="1" t="str">
        <f t="shared" si="16"/>
        <v/>
      </c>
      <c r="C34" s="378" t="str">
        <f t="shared" si="17"/>
        <v/>
      </c>
      <c r="D34" s="378"/>
      <c r="E34" s="378"/>
      <c r="F34" s="378"/>
      <c r="G34" s="378"/>
      <c r="H34" s="378"/>
      <c r="J34" s="22"/>
      <c r="L34" s="3"/>
      <c r="M34" s="4"/>
      <c r="N34" s="4"/>
      <c r="O34" s="4"/>
      <c r="AL34" s="64"/>
      <c r="AM34" s="1"/>
      <c r="AU34" s="64"/>
      <c r="AV34" s="121"/>
      <c r="AW34" s="122"/>
      <c r="AX34" s="120"/>
      <c r="AY34" s="120"/>
      <c r="AZ34" s="48"/>
      <c r="BC34" s="49"/>
      <c r="BD34" s="49"/>
    </row>
    <row r="35" spans="2:56" s="2" customFormat="1" ht="16.8" x14ac:dyDescent="0.25">
      <c r="B35" s="1" t="str">
        <f t="shared" si="16"/>
        <v/>
      </c>
      <c r="C35" s="378" t="str">
        <f t="shared" si="17"/>
        <v/>
      </c>
      <c r="D35" s="378"/>
      <c r="E35" s="378"/>
      <c r="F35" s="378"/>
      <c r="G35" s="378"/>
      <c r="H35" s="378"/>
      <c r="J35" s="22"/>
      <c r="L35" s="3"/>
      <c r="M35" s="4"/>
      <c r="N35" s="4"/>
      <c r="O35" s="4"/>
      <c r="AL35" s="64" t="e">
        <f t="shared" ref="AL35:AL39" si="19">IF(R9&lt;&gt;"",R9,"")</f>
        <v>#N/A</v>
      </c>
      <c r="AM35" s="1">
        <v>27</v>
      </c>
      <c r="AU35" s="64">
        <v>30</v>
      </c>
      <c r="AV35" s="121">
        <v>508</v>
      </c>
      <c r="AW35" s="122" t="s">
        <v>186</v>
      </c>
      <c r="AX35" s="120">
        <f>X12</f>
        <v>0</v>
      </c>
      <c r="AY35" s="120" t="e">
        <f>IF(VLOOKUP($E$1,ورقة4!$A$2:$AW$1779,MATCH(AV35,ورقة4!$A$2:$AW$2,0),0)="","",VLOOKUP($E$1,ورقة4!$A$2:$AW$1779,MATCH(AV35,ورقة4!$A$2:$AW$2,0),0))</f>
        <v>#N/A</v>
      </c>
      <c r="AZ35" s="48"/>
      <c r="BC35" s="42"/>
      <c r="BD35" s="42"/>
    </row>
    <row r="36" spans="2:56" s="2" customFormat="1" ht="16.8" x14ac:dyDescent="0.3">
      <c r="B36" s="1" t="str">
        <f t="shared" si="16"/>
        <v/>
      </c>
      <c r="C36" s="378" t="str">
        <f t="shared" si="17"/>
        <v/>
      </c>
      <c r="D36" s="378"/>
      <c r="E36" s="378"/>
      <c r="F36" s="378"/>
      <c r="G36" s="378"/>
      <c r="H36" s="378"/>
      <c r="I36" s="21"/>
      <c r="J36" s="21"/>
      <c r="K36" s="21"/>
      <c r="L36" s="21"/>
      <c r="M36" s="21"/>
      <c r="N36" s="21"/>
      <c r="O36" s="21"/>
      <c r="P36" s="21"/>
      <c r="Q36" s="21"/>
      <c r="AL36" s="64" t="e">
        <f t="shared" si="19"/>
        <v>#N/A</v>
      </c>
      <c r="AM36" s="1">
        <v>28</v>
      </c>
      <c r="AU36" s="64">
        <v>31</v>
      </c>
      <c r="AV36" s="121">
        <v>509</v>
      </c>
      <c r="AW36" s="122" t="s">
        <v>187</v>
      </c>
      <c r="AX36" s="120">
        <f>X13</f>
        <v>0</v>
      </c>
      <c r="AY36" s="120" t="e">
        <f>IF(VLOOKUP($E$1,ورقة4!$A$2:$AW$1779,MATCH(AV36,ورقة4!$A$2:$AW$2,0),0)="","",VLOOKUP($E$1,ورقة4!$A$2:$AW$1779,MATCH(AV36,ورقة4!$A$2:$AW$2,0),0))</f>
        <v>#N/A</v>
      </c>
      <c r="AZ36" s="48"/>
      <c r="BC36" s="42"/>
      <c r="BD36" s="42"/>
    </row>
    <row r="37" spans="2:56" s="2" customFormat="1" ht="16.8" x14ac:dyDescent="0.25">
      <c r="B37" s="1" t="str">
        <f t="shared" si="16"/>
        <v/>
      </c>
      <c r="C37" s="378" t="str">
        <f t="shared" si="17"/>
        <v/>
      </c>
      <c r="D37" s="378"/>
      <c r="E37" s="378"/>
      <c r="F37" s="378"/>
      <c r="G37" s="378"/>
      <c r="H37" s="378"/>
      <c r="J37" s="22"/>
      <c r="L37" s="3"/>
      <c r="M37" s="4"/>
      <c r="N37" s="4"/>
      <c r="O37" s="4"/>
      <c r="AL37" s="64" t="e">
        <f t="shared" si="19"/>
        <v>#N/A</v>
      </c>
      <c r="AM37" s="1">
        <v>29</v>
      </c>
      <c r="AU37" s="64">
        <v>32</v>
      </c>
      <c r="AV37" s="109">
        <v>604</v>
      </c>
      <c r="AW37" s="113" t="s">
        <v>188</v>
      </c>
      <c r="AX37" s="81">
        <f>AF8</f>
        <v>0</v>
      </c>
      <c r="AY37" s="120" t="e">
        <f>IF(VLOOKUP($E$1,ورقة4!$A$2:$AW$1779,MATCH(AV37,ورقة4!$A$2:$AW$2,0),0)="","",VLOOKUP($E$1,ورقة4!$A$2:$AW$1779,MATCH(AV37,ورقة4!$A$2:$AW$2,0),0))</f>
        <v>#N/A</v>
      </c>
      <c r="AZ37" s="48"/>
      <c r="BC37" s="42"/>
      <c r="BD37" s="42"/>
    </row>
    <row r="38" spans="2:56" s="2" customFormat="1" ht="16.8" x14ac:dyDescent="0.25">
      <c r="B38" s="1" t="str">
        <f t="shared" si="16"/>
        <v/>
      </c>
      <c r="C38" s="378" t="str">
        <f t="shared" si="17"/>
        <v/>
      </c>
      <c r="D38" s="378"/>
      <c r="E38" s="378"/>
      <c r="F38" s="378"/>
      <c r="G38" s="378"/>
      <c r="H38" s="378"/>
      <c r="J38" s="22"/>
      <c r="L38" s="3"/>
      <c r="M38" s="4"/>
      <c r="N38" s="4"/>
      <c r="O38" s="4"/>
      <c r="AL38" s="64" t="e">
        <f t="shared" si="19"/>
        <v>#N/A</v>
      </c>
      <c r="AM38" s="1">
        <v>30</v>
      </c>
      <c r="AU38" s="64">
        <v>33</v>
      </c>
      <c r="AV38" s="109">
        <v>605</v>
      </c>
      <c r="AW38" s="113" t="s">
        <v>189</v>
      </c>
      <c r="AX38" s="81">
        <f t="shared" ref="AX38:AX42" si="20">AF9</f>
        <v>0</v>
      </c>
      <c r="AY38" s="120" t="e">
        <f>IF(VLOOKUP($E$1,ورقة4!$A$2:$AW$1779,MATCH(AV38,ورقة4!$A$2:$AW$2,0),0)="","",VLOOKUP($E$1,ورقة4!$A$2:$AW$1779,MATCH(AV38,ورقة4!$A$2:$AW$2,0),0))</f>
        <v>#N/A</v>
      </c>
      <c r="AZ38" s="48"/>
      <c r="BC38" s="42"/>
      <c r="BD38" s="42"/>
    </row>
    <row r="39" spans="2:56" s="2" customFormat="1" ht="16.8" x14ac:dyDescent="0.25">
      <c r="E39" s="4"/>
      <c r="F39" s="4"/>
      <c r="G39" s="4"/>
      <c r="J39" s="22"/>
      <c r="L39" s="3"/>
      <c r="M39" s="4"/>
      <c r="N39" s="4"/>
      <c r="O39" s="4"/>
      <c r="AL39" s="64" t="e">
        <f t="shared" si="19"/>
        <v>#N/A</v>
      </c>
      <c r="AM39" s="1">
        <v>31</v>
      </c>
      <c r="AU39" s="64">
        <v>34</v>
      </c>
      <c r="AV39" s="109">
        <v>606</v>
      </c>
      <c r="AW39" s="113" t="s">
        <v>190</v>
      </c>
      <c r="AX39" s="81">
        <f t="shared" si="20"/>
        <v>0</v>
      </c>
      <c r="AY39" s="120" t="e">
        <f>IF(VLOOKUP($E$1,ورقة4!$A$2:$AW$1779,MATCH(AV39,ورقة4!$A$2:$AW$2,0),0)="","",VLOOKUP($E$1,ورقة4!$A$2:$AW$1779,MATCH(AV39,ورقة4!$A$2:$AW$2,0),0))</f>
        <v>#N/A</v>
      </c>
      <c r="AZ39" s="48"/>
      <c r="BC39" s="42"/>
      <c r="BD39" s="42"/>
    </row>
    <row r="40" spans="2:56" s="2" customFormat="1" ht="16.8" x14ac:dyDescent="0.3">
      <c r="C40" s="21" t="e">
        <f>IF(VLOOKUP($E$1,ورقة2!$A$3:$AM$1779,22,0)="م",1,"")</f>
        <v>#N/A</v>
      </c>
      <c r="D40" s="21" t="s">
        <v>487</v>
      </c>
      <c r="E40" s="4"/>
      <c r="F40" s="4"/>
      <c r="G40" s="4"/>
      <c r="J40" s="22"/>
      <c r="L40" s="3"/>
      <c r="M40" s="4"/>
      <c r="N40" s="4"/>
      <c r="O40" s="4"/>
      <c r="AL40" s="64" t="e">
        <f>IF(Z8&lt;&gt;"",Z8,"")</f>
        <v>#N/A</v>
      </c>
      <c r="AM40" s="1">
        <v>32</v>
      </c>
      <c r="AU40" s="64">
        <v>35</v>
      </c>
      <c r="AV40" s="109">
        <v>607</v>
      </c>
      <c r="AW40" s="113" t="s">
        <v>191</v>
      </c>
      <c r="AX40" s="81">
        <f t="shared" si="20"/>
        <v>0</v>
      </c>
      <c r="AY40" s="120" t="e">
        <f>IF(VLOOKUP($E$1,ورقة4!$A$2:$AW$1779,MATCH(AV40,ورقة4!$A$2:$AW$2,0),0)="","",VLOOKUP($E$1,ورقة4!$A$2:$AW$1779,MATCH(AV40,ورقة4!$A$2:$AW$2,0),0))</f>
        <v>#N/A</v>
      </c>
      <c r="AZ40" s="48"/>
      <c r="BC40" s="49"/>
      <c r="BD40" s="49"/>
    </row>
    <row r="41" spans="2:56" s="2" customFormat="1" ht="16.8" x14ac:dyDescent="0.3">
      <c r="C41" s="21" t="e">
        <f>IF(VLOOKUP($E$1,ورقة2!$A$3:$AM$1779,23,0)="م",2,"")</f>
        <v>#N/A</v>
      </c>
      <c r="D41" s="21" t="s">
        <v>488</v>
      </c>
      <c r="E41" s="4"/>
      <c r="F41" s="4"/>
      <c r="G41" s="4"/>
      <c r="J41" s="22"/>
      <c r="L41" s="3"/>
      <c r="M41" s="4"/>
      <c r="N41" s="4"/>
      <c r="O41" s="4"/>
      <c r="AL41" s="64" t="e">
        <f t="shared" ref="AL41:AL45" si="21">IF(Z9&lt;&gt;"",Z9,"")</f>
        <v>#N/A</v>
      </c>
      <c r="AM41" s="1">
        <v>33</v>
      </c>
      <c r="AU41" s="64">
        <v>36</v>
      </c>
      <c r="AV41" s="109">
        <v>608</v>
      </c>
      <c r="AW41" s="113" t="s">
        <v>192</v>
      </c>
      <c r="AX41" s="81">
        <f t="shared" si="20"/>
        <v>0</v>
      </c>
      <c r="AY41" s="120" t="e">
        <f>IF(VLOOKUP($E$1,ورقة4!$A$2:$AW$1779,MATCH(AV41,ورقة4!$A$2:$AW$2,0),0)="","",VLOOKUP($E$1,ورقة4!$A$2:$AW$1779,MATCH(AV41,ورقة4!$A$2:$AW$2,0),0))</f>
        <v>#N/A</v>
      </c>
      <c r="AZ41" s="48"/>
      <c r="BC41" s="42"/>
      <c r="BD41" s="42"/>
    </row>
    <row r="42" spans="2:56" s="2" customFormat="1" ht="16.8" x14ac:dyDescent="0.3">
      <c r="C42" s="21" t="e">
        <f>IF(VLOOKUP($E$1,ورقة2!$A$3:$AM$1779,24,0)="م",3,"")</f>
        <v>#N/A</v>
      </c>
      <c r="D42" s="21" t="s">
        <v>489</v>
      </c>
      <c r="E42" s="4"/>
      <c r="F42" s="4"/>
      <c r="G42" s="4"/>
      <c r="J42" s="22"/>
      <c r="L42" s="3"/>
      <c r="M42" s="4"/>
      <c r="N42" s="4"/>
      <c r="O42" s="4"/>
      <c r="AL42" s="64" t="e">
        <f t="shared" si="21"/>
        <v>#N/A</v>
      </c>
      <c r="AM42" s="1">
        <v>34</v>
      </c>
      <c r="AU42" s="64">
        <v>37</v>
      </c>
      <c r="AV42" s="109">
        <v>609</v>
      </c>
      <c r="AW42" s="113" t="s">
        <v>193</v>
      </c>
      <c r="AX42" s="81">
        <f t="shared" si="20"/>
        <v>0</v>
      </c>
      <c r="AY42" s="120" t="e">
        <f>IF(VLOOKUP($E$1,ورقة4!$A$2:$AW$1779,MATCH(AV42,ورقة4!$A$2:$AW$2,0),0)="","",VLOOKUP($E$1,ورقة4!$A$2:$AW$1779,MATCH(AV42,ورقة4!$A$2:$AW$2,0),0))</f>
        <v>#N/A</v>
      </c>
      <c r="AZ42" s="48"/>
      <c r="BC42" s="42"/>
      <c r="BD42" s="42"/>
    </row>
    <row r="43" spans="2:56" s="2" customFormat="1" ht="16.8" x14ac:dyDescent="0.3">
      <c r="B43" s="4"/>
      <c r="C43" s="21" t="e">
        <f>IF(VLOOKUP($E$1,ورقة2!$A$3:$AM$1779,25,0)="م",4,"")</f>
        <v>#N/A</v>
      </c>
      <c r="D43" s="21" t="s">
        <v>504</v>
      </c>
      <c r="E43" s="5"/>
      <c r="H43" s="23"/>
      <c r="I43" s="23"/>
      <c r="J43" s="23"/>
      <c r="K43" s="23"/>
      <c r="L43" s="6"/>
      <c r="M43" s="6"/>
      <c r="N43" s="24"/>
      <c r="O43" s="24"/>
      <c r="P43" s="24"/>
      <c r="Q43" s="24"/>
      <c r="AL43" s="64" t="e">
        <f t="shared" si="21"/>
        <v>#N/A</v>
      </c>
      <c r="AM43" s="1">
        <v>35</v>
      </c>
      <c r="AU43" s="64">
        <v>38</v>
      </c>
      <c r="AV43" s="121">
        <v>704</v>
      </c>
      <c r="AW43" s="122" t="s">
        <v>201</v>
      </c>
      <c r="AX43" s="123">
        <f>X17</f>
        <v>0</v>
      </c>
      <c r="AY43" s="120" t="e">
        <f>IF(VLOOKUP($E$1,ورقة4!$A$2:$AW$1779,MATCH(AV43,ورقة4!$A$2:$AW$2,0),0)="","",VLOOKUP($E$1,ورقة4!$A$2:$AW$1779,MATCH(AV43,ورقة4!$A$2:$AW$2,0),0))</f>
        <v>#N/A</v>
      </c>
      <c r="AZ43" s="48"/>
      <c r="BC43" s="51"/>
      <c r="BD43" s="51"/>
    </row>
    <row r="44" spans="2:56" s="2" customFormat="1" ht="17.399999999999999" x14ac:dyDescent="0.3">
      <c r="B44" s="7"/>
      <c r="C44" s="21" t="e">
        <f>IF(VLOOKUP($E$1,ورقة2!$A$3:$AM$1779,26,0)="م",5,"")</f>
        <v>#N/A</v>
      </c>
      <c r="D44" s="21" t="s">
        <v>584</v>
      </c>
      <c r="E44" s="4"/>
      <c r="F44" s="4"/>
      <c r="H44" s="23"/>
      <c r="I44" s="23"/>
      <c r="J44" s="23"/>
      <c r="K44" s="23"/>
      <c r="L44" s="6"/>
      <c r="M44" s="6"/>
      <c r="N44" s="24"/>
      <c r="O44" s="24"/>
      <c r="P44" s="24"/>
      <c r="Q44" s="24"/>
      <c r="AL44" s="64" t="e">
        <f t="shared" si="21"/>
        <v>#N/A</v>
      </c>
      <c r="AM44" s="1">
        <v>36</v>
      </c>
      <c r="AU44" s="64">
        <v>39</v>
      </c>
      <c r="AV44" s="121">
        <v>705</v>
      </c>
      <c r="AW44" s="122" t="s">
        <v>202</v>
      </c>
      <c r="AX44" s="123">
        <f t="shared" ref="AX44:AX47" si="22">X18</f>
        <v>0</v>
      </c>
      <c r="AY44" s="120" t="e">
        <f>IF(VLOOKUP($E$1,ورقة4!$A$2:$AW$1779,MATCH(AV44,ورقة4!$A$2:$AW$2,0),0)="","",VLOOKUP($E$1,ورقة4!$A$2:$AW$1779,MATCH(AV44,ورقة4!$A$2:$AW$2,0),0))</f>
        <v>#N/A</v>
      </c>
      <c r="AZ44" s="48"/>
      <c r="BC44" s="42"/>
      <c r="BD44" s="42"/>
    </row>
    <row r="45" spans="2:56" s="2" customFormat="1" ht="17.399999999999999" x14ac:dyDescent="0.3">
      <c r="B45" s="8"/>
      <c r="C45" s="21" t="e">
        <f>IF(VLOOKUP($E$1,ورقة2!$A$3:$AM$1779,27,0)="م",6,"")</f>
        <v>#N/A</v>
      </c>
      <c r="D45" s="21" t="s">
        <v>690</v>
      </c>
      <c r="E45" s="8"/>
      <c r="F45" s="8"/>
      <c r="G45" s="9"/>
      <c r="H45" s="7"/>
      <c r="I45" s="7"/>
      <c r="J45" s="7"/>
      <c r="K45" s="7"/>
      <c r="L45" s="4"/>
      <c r="M45" s="4"/>
      <c r="N45" s="24"/>
      <c r="O45" s="24"/>
      <c r="P45" s="24"/>
      <c r="Q45" s="24"/>
      <c r="AL45" s="64" t="e">
        <f t="shared" si="21"/>
        <v>#N/A</v>
      </c>
      <c r="AM45" s="1">
        <v>37</v>
      </c>
      <c r="AU45" s="64">
        <v>40</v>
      </c>
      <c r="AV45" s="121">
        <v>706</v>
      </c>
      <c r="AW45" s="122" t="s">
        <v>203</v>
      </c>
      <c r="AX45" s="123">
        <f t="shared" si="22"/>
        <v>0</v>
      </c>
      <c r="AY45" s="120" t="e">
        <f>IF(VLOOKUP($E$1,ورقة4!$A$2:$AW$1779,MATCH(AV45,ورقة4!$A$2:$AW$2,0),0)="","",VLOOKUP($E$1,ورقة4!$A$2:$AW$1779,MATCH(AV45,ورقة4!$A$2:$AW$2,0),0))</f>
        <v>#N/A</v>
      </c>
      <c r="AZ45" s="48"/>
      <c r="BC45" s="42"/>
      <c r="BD45" s="42"/>
    </row>
    <row r="46" spans="2:56" s="2" customFormat="1" ht="17.25" customHeight="1" x14ac:dyDescent="0.3">
      <c r="B46" s="4"/>
      <c r="C46" s="21" t="e">
        <f>IF(VLOOKUP($E$1,ورقة2!$A$3:$AM$1779,28,0)="م",7,"")</f>
        <v>#N/A</v>
      </c>
      <c r="D46" s="21" t="s">
        <v>2892</v>
      </c>
      <c r="G46" s="4"/>
      <c r="H46" s="4"/>
      <c r="I46" s="4"/>
      <c r="J46" s="4"/>
      <c r="K46" s="4"/>
      <c r="L46" s="4"/>
      <c r="M46" s="10"/>
      <c r="N46" s="24"/>
      <c r="O46" s="24"/>
      <c r="P46" s="24"/>
      <c r="Q46" s="24"/>
      <c r="AL46" s="64" t="e">
        <f>IF(R17&lt;&gt;"",R17,"")</f>
        <v>#N/A</v>
      </c>
      <c r="AM46" s="1">
        <v>38</v>
      </c>
      <c r="AU46" s="64">
        <v>41</v>
      </c>
      <c r="AV46" s="121">
        <v>707</v>
      </c>
      <c r="AW46" s="122" t="s">
        <v>204</v>
      </c>
      <c r="AX46" s="123">
        <f t="shared" si="22"/>
        <v>0</v>
      </c>
      <c r="AY46" s="120" t="e">
        <f>IF(VLOOKUP($E$1,ورقة4!$A$2:$AW$1779,MATCH(AV46,ورقة4!$A$2:$AW$2,0),0)="","",VLOOKUP($E$1,ورقة4!$A$2:$AW$1779,MATCH(AV46,ورقة4!$A$2:$AW$2,0),0))</f>
        <v>#N/A</v>
      </c>
      <c r="AZ46" s="48"/>
      <c r="BC46" s="49"/>
      <c r="BD46" s="49"/>
    </row>
    <row r="47" spans="2:56" s="2" customFormat="1" ht="19.5" customHeight="1" x14ac:dyDescent="0.3">
      <c r="B47" s="7"/>
      <c r="C47" s="21" t="e">
        <f>IF(VLOOKUP($E$1,ورقة2!$A$3:$AM$1779,32,0)="م",8,"")</f>
        <v>#N/A</v>
      </c>
      <c r="D47" s="4" t="s">
        <v>2896</v>
      </c>
      <c r="E47" s="9"/>
      <c r="F47" s="9"/>
      <c r="G47" s="4"/>
      <c r="H47" s="4"/>
      <c r="I47" s="4"/>
      <c r="J47" s="4"/>
      <c r="K47" s="4"/>
      <c r="L47" s="4"/>
      <c r="M47" s="6"/>
      <c r="N47" s="6"/>
      <c r="O47" s="11"/>
      <c r="P47" s="11"/>
      <c r="Q47" s="11"/>
      <c r="AL47" s="64" t="e">
        <f t="shared" ref="AL47:AL50" si="23">IF(R18&lt;&gt;"",R18,"")</f>
        <v>#N/A</v>
      </c>
      <c r="AM47" s="1">
        <v>39</v>
      </c>
      <c r="AU47" s="64">
        <v>42</v>
      </c>
      <c r="AV47" s="121">
        <v>708</v>
      </c>
      <c r="AW47" s="122" t="s">
        <v>205</v>
      </c>
      <c r="AX47" s="123">
        <f t="shared" si="22"/>
        <v>0</v>
      </c>
      <c r="AY47" s="120" t="e">
        <f>IF(VLOOKUP($E$1,ورقة4!$A$2:$AW$1779,MATCH(AV47,ورقة4!$A$2:$AW$2,0),0)="","",VLOOKUP($E$1,ورقة4!$A$2:$AW$1779,MATCH(AV47,ورقة4!$A$2:$AW$2,0),0))</f>
        <v>#N/A</v>
      </c>
      <c r="AZ47" s="48"/>
      <c r="BC47" s="42"/>
      <c r="BD47" s="42"/>
    </row>
    <row r="48" spans="2:56" s="2" customFormat="1" ht="19.5" customHeight="1" x14ac:dyDescent="0.3">
      <c r="C48" s="21" t="e">
        <f>IF(VLOOKUP($E$1,ورقة2!$A$3:$AM$1779,33,0)="م",9,"")</f>
        <v>#N/A</v>
      </c>
      <c r="D48" s="4" t="s">
        <v>3391</v>
      </c>
      <c r="AL48" s="64" t="e">
        <f t="shared" si="23"/>
        <v>#N/A</v>
      </c>
      <c r="AM48" s="1">
        <v>40</v>
      </c>
      <c r="AU48" s="64">
        <v>43</v>
      </c>
      <c r="AV48" s="109">
        <v>804</v>
      </c>
      <c r="AW48" s="113" t="s">
        <v>206</v>
      </c>
      <c r="AX48" s="94">
        <f>AF17</f>
        <v>0</v>
      </c>
      <c r="AY48" s="120" t="e">
        <f>IF(VLOOKUP($E$1,ورقة4!$A$2:$AW$1779,MATCH(AV48,ورقة4!$A$2:$AW$2,0),0)="","",VLOOKUP($E$1,ورقة4!$A$2:$AW$1779,MATCH(AV48,ورقة4!$A$2:$AW$2,0),0))</f>
        <v>#N/A</v>
      </c>
      <c r="AZ48" s="48"/>
      <c r="BC48" s="42"/>
      <c r="BD48" s="42"/>
    </row>
    <row r="49" spans="2:56" s="2" customFormat="1" ht="19.5" customHeight="1" x14ac:dyDescent="0.25">
      <c r="B49" s="25"/>
      <c r="C49" s="25" t="e">
        <f>IF(VLOOKUP($E$1,ورقة2!$A$3:$AM$1779,34,0)="م",10,"")</f>
        <v>#N/A</v>
      </c>
      <c r="D49" s="4" t="s">
        <v>3414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AL49" s="64" t="e">
        <f t="shared" si="23"/>
        <v>#N/A</v>
      </c>
      <c r="AM49" s="1">
        <v>41</v>
      </c>
      <c r="AU49" s="64">
        <v>44</v>
      </c>
      <c r="AV49" s="109">
        <v>805</v>
      </c>
      <c r="AW49" s="113" t="s">
        <v>207</v>
      </c>
      <c r="AX49" s="94">
        <f t="shared" ref="AX49:AX52" si="24">AF18</f>
        <v>0</v>
      </c>
      <c r="AY49" s="120" t="e">
        <f>IF(VLOOKUP($E$1,ورقة4!$A$2:$AW$1779,MATCH(AV49,ورقة4!$A$2:$AW$2,0),0)="","",VLOOKUP($E$1,ورقة4!$A$2:$AW$1779,MATCH(AV49,ورقة4!$A$2:$AW$2,0),0))</f>
        <v>#N/A</v>
      </c>
      <c r="AZ49" s="48"/>
      <c r="BC49" s="42"/>
      <c r="BD49" s="42"/>
    </row>
    <row r="50" spans="2:56" s="2" customFormat="1" ht="17.25" customHeight="1" x14ac:dyDescent="0.25">
      <c r="B50" s="25"/>
      <c r="C50" s="25" t="e">
        <f>IF(VLOOKUP($E$1,ورقة2!$A$3:$AM$1779,35,0)="م",11,"")</f>
        <v>#N/A</v>
      </c>
      <c r="D50" s="4" t="s">
        <v>3508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AL50" s="64" t="e">
        <f t="shared" si="23"/>
        <v>#N/A</v>
      </c>
      <c r="AM50" s="1">
        <v>42</v>
      </c>
      <c r="AU50" s="64">
        <v>45</v>
      </c>
      <c r="AV50" s="109">
        <v>806</v>
      </c>
      <c r="AW50" s="113" t="s">
        <v>208</v>
      </c>
      <c r="AX50" s="94">
        <f t="shared" si="24"/>
        <v>0</v>
      </c>
      <c r="AY50" s="120" t="e">
        <f>IF(VLOOKUP($E$1,ورقة4!$A$2:$AW$1779,MATCH(AV50,ورقة4!$A$2:$AW$2,0),0)="","",VLOOKUP($E$1,ورقة4!$A$2:$AW$1779,MATCH(AV50,ورقة4!$A$2:$AW$2,0),0))</f>
        <v>#N/A</v>
      </c>
      <c r="AZ50" s="48"/>
      <c r="BC50" s="51"/>
      <c r="BD50" s="51"/>
    </row>
    <row r="51" spans="2:56" s="2" customFormat="1" ht="19.5" customHeight="1" x14ac:dyDescent="0.25">
      <c r="B51" s="12"/>
      <c r="C51" s="25" t="e">
        <f>IF(VLOOKUP($E$1,ورقة2!$A$3:$AM$1779,36,0)="م",12,"")</f>
        <v>#N/A</v>
      </c>
      <c r="D51" s="4" t="s">
        <v>3517</v>
      </c>
      <c r="E51" s="12"/>
      <c r="F51" s="12"/>
      <c r="G51" s="12"/>
      <c r="H51" s="13"/>
      <c r="I51" s="13"/>
      <c r="J51" s="13"/>
      <c r="K51" s="7"/>
      <c r="L51" s="7"/>
      <c r="M51" s="13"/>
      <c r="N51" s="13"/>
      <c r="O51" s="12"/>
      <c r="P51" s="12"/>
      <c r="Q51" s="12"/>
      <c r="AL51" s="64" t="e">
        <f>IF(Z17&lt;&gt;"",Z17,"")</f>
        <v>#N/A</v>
      </c>
      <c r="AM51" s="1">
        <v>43</v>
      </c>
      <c r="AU51" s="64">
        <v>46</v>
      </c>
      <c r="AV51" s="109">
        <v>807</v>
      </c>
      <c r="AW51" s="113" t="s">
        <v>209</v>
      </c>
      <c r="AX51" s="94">
        <f t="shared" si="24"/>
        <v>0</v>
      </c>
      <c r="AY51" s="120" t="e">
        <f>IF(VLOOKUP($E$1,ورقة4!$A$2:$AW$1779,MATCH(AV51,ورقة4!$A$2:$AW$2,0),0)="","",VLOOKUP($E$1,ورقة4!$A$2:$AW$1779,MATCH(AV51,ورقة4!$A$2:$AW$2,0),0))</f>
        <v>#N/A</v>
      </c>
      <c r="AZ51" s="48"/>
      <c r="BC51" s="42"/>
      <c r="BD51" s="42"/>
    </row>
    <row r="52" spans="2:56" s="2" customFormat="1" ht="17.25" customHeight="1" x14ac:dyDescent="0.25">
      <c r="B52" s="13"/>
      <c r="C52" s="13"/>
      <c r="D52" s="13"/>
      <c r="E52" s="13"/>
      <c r="F52" s="13"/>
      <c r="G52" s="13"/>
      <c r="O52" s="13"/>
      <c r="P52" s="13"/>
      <c r="Q52" s="13"/>
      <c r="AL52" s="64" t="e">
        <f t="shared" ref="AL52:AL55" si="25">IF(Z18&lt;&gt;"",Z18,"")</f>
        <v>#N/A</v>
      </c>
      <c r="AM52" s="1">
        <v>44</v>
      </c>
      <c r="AU52" s="64">
        <v>47</v>
      </c>
      <c r="AV52" s="116">
        <v>808</v>
      </c>
      <c r="AW52" s="117" t="s">
        <v>210</v>
      </c>
      <c r="AX52" s="94">
        <f t="shared" si="24"/>
        <v>0</v>
      </c>
      <c r="AY52" s="120" t="e">
        <f>IF(VLOOKUP($E$1,ورقة4!$A$2:$AW$1779,MATCH(AV52,ورقة4!$A$2:$AW$2,0),0)="","",VLOOKUP($E$1,ورقة4!$A$2:$AW$1779,MATCH(AV52,ورقة4!$A$2:$AW$2,0),0))</f>
        <v>#N/A</v>
      </c>
      <c r="AZ52" s="48"/>
      <c r="BC52" s="49"/>
      <c r="BD52" s="49"/>
    </row>
    <row r="53" spans="2:56" s="2" customFormat="1" ht="21.75" customHeight="1" x14ac:dyDescent="0.6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AL53" s="64" t="e">
        <f t="shared" si="25"/>
        <v>#N/A</v>
      </c>
      <c r="AM53" s="1">
        <v>45</v>
      </c>
      <c r="AU53" s="64"/>
      <c r="AV53"/>
      <c r="AW53"/>
      <c r="AX53" s="94"/>
      <c r="AY53" s="94"/>
      <c r="AZ53" s="48"/>
      <c r="BC53" s="42"/>
      <c r="BD53" s="42"/>
    </row>
    <row r="54" spans="2:56" s="2" customFormat="1" ht="21.75" customHeight="1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7"/>
      <c r="O54" s="7"/>
      <c r="P54" s="7"/>
      <c r="Q54" s="7"/>
      <c r="AL54" s="64" t="e">
        <f t="shared" si="25"/>
        <v>#N/A</v>
      </c>
      <c r="AM54" s="1">
        <v>46</v>
      </c>
      <c r="AU54" s="64"/>
      <c r="AV54"/>
      <c r="AW54"/>
      <c r="AX54" s="94"/>
      <c r="AY54" s="94"/>
      <c r="AZ54" s="48"/>
      <c r="BC54" s="51"/>
      <c r="BD54" s="51"/>
    </row>
    <row r="55" spans="2:56" s="2" customFormat="1" ht="21.75" customHeight="1" x14ac:dyDescent="0.25">
      <c r="B55" s="15"/>
      <c r="C55" s="15"/>
      <c r="D55" s="15"/>
      <c r="E55" s="14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L55" s="64" t="e">
        <f t="shared" si="25"/>
        <v>#N/A</v>
      </c>
      <c r="AM55" s="1">
        <v>47</v>
      </c>
      <c r="AU55" s="64"/>
      <c r="AV55"/>
      <c r="AW55"/>
      <c r="AX55" s="94"/>
      <c r="AY55" s="94"/>
      <c r="AZ55" s="48"/>
      <c r="BC55" s="51"/>
      <c r="BD55" s="51"/>
    </row>
    <row r="56" spans="2:56" s="2" customFormat="1" ht="21.6" thickBot="1" x14ac:dyDescent="0.45">
      <c r="B56" s="16"/>
      <c r="C56" s="20"/>
      <c r="D56" s="20"/>
      <c r="E56" s="20"/>
      <c r="F56" s="20"/>
      <c r="G56" s="20"/>
      <c r="H56" s="20"/>
      <c r="I56" s="16"/>
      <c r="J56" s="16"/>
      <c r="K56" s="17"/>
      <c r="L56" s="18"/>
      <c r="M56" s="18"/>
      <c r="N56" s="19"/>
      <c r="O56" s="19"/>
      <c r="P56" s="19"/>
      <c r="Q56" s="19"/>
      <c r="AL56" s="58"/>
      <c r="AM56" s="1"/>
      <c r="AU56" s="64"/>
      <c r="AV56"/>
      <c r="AW56"/>
      <c r="AX56" s="94"/>
      <c r="AY56" s="94"/>
      <c r="AZ56" s="94"/>
      <c r="BA56" s="94"/>
      <c r="BB56" s="94"/>
    </row>
    <row r="57" spans="2:56" ht="14.25" customHeight="1" thickTop="1" x14ac:dyDescent="0.25"/>
  </sheetData>
  <sheetProtection algorithmName="SHA-512" hashValue="+OWY/ne2wDuPcKddkNOTJ0wp5MhShDiDDLJTwovT+VlNceqBkFEYjFYeQMPPZo4u9UUz8BJOig6zkDLqBdfUOg==" saltValue="GQpEVvmaqQEONDEAK5GFHw==" spinCount="100000" sheet="1" selectLockedCells="1"/>
  <mergeCells count="144">
    <mergeCell ref="C38:H38"/>
    <mergeCell ref="C37:H37"/>
    <mergeCell ref="C35:H35"/>
    <mergeCell ref="C33:H33"/>
    <mergeCell ref="Z28:AF28"/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C29:H29"/>
    <mergeCell ref="N29:R29"/>
    <mergeCell ref="T29:V29"/>
    <mergeCell ref="W29:Y29"/>
    <mergeCell ref="Z29:AC29"/>
    <mergeCell ref="AD29:AG29"/>
    <mergeCell ref="L29:M29"/>
    <mergeCell ref="L27:M27"/>
    <mergeCell ref="C30:H30"/>
    <mergeCell ref="B7:I7"/>
    <mergeCell ref="L7:Q7"/>
    <mergeCell ref="T7:Y7"/>
    <mergeCell ref="AB7:AG7"/>
    <mergeCell ref="T22:AG23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14:AF14"/>
    <mergeCell ref="AC20:AE20"/>
    <mergeCell ref="AC21:AE21"/>
    <mergeCell ref="AC8:AE8"/>
    <mergeCell ref="D8:G8"/>
    <mergeCell ref="D9:G9"/>
    <mergeCell ref="M8:O8"/>
    <mergeCell ref="M9:O9"/>
    <mergeCell ref="D10:G10"/>
    <mergeCell ref="P30:U30"/>
    <mergeCell ref="W30:AA30"/>
    <mergeCell ref="AC30:AE30"/>
    <mergeCell ref="T28:V28"/>
    <mergeCell ref="W28:Y28"/>
    <mergeCell ref="T6:AG6"/>
    <mergeCell ref="W27:Y27"/>
    <mergeCell ref="D11:G11"/>
    <mergeCell ref="D13:G13"/>
    <mergeCell ref="D12:G12"/>
    <mergeCell ref="U8:W8"/>
    <mergeCell ref="B16:Q16"/>
    <mergeCell ref="U19:W19"/>
    <mergeCell ref="M19:O19"/>
    <mergeCell ref="U20:W20"/>
    <mergeCell ref="U17:W17"/>
    <mergeCell ref="M12:O12"/>
    <mergeCell ref="M11:O11"/>
    <mergeCell ref="M10:O10"/>
    <mergeCell ref="B6:R6"/>
    <mergeCell ref="M17:O17"/>
    <mergeCell ref="M20:O20"/>
    <mergeCell ref="D20:G20"/>
    <mergeCell ref="D19:G19"/>
    <mergeCell ref="D17:G17"/>
    <mergeCell ref="D18:G18"/>
    <mergeCell ref="M18:O18"/>
    <mergeCell ref="L13:Q13"/>
    <mergeCell ref="A14:P14"/>
    <mergeCell ref="AH12:AJ19"/>
    <mergeCell ref="U9:W9"/>
    <mergeCell ref="AC10:AE10"/>
    <mergeCell ref="AC17:AE17"/>
    <mergeCell ref="U18:W18"/>
    <mergeCell ref="U10:W10"/>
    <mergeCell ref="AC9:AE9"/>
    <mergeCell ref="AC11:AE11"/>
    <mergeCell ref="T16:AG16"/>
    <mergeCell ref="AC19:AE19"/>
    <mergeCell ref="AH9:AJ9"/>
    <mergeCell ref="AH10:AJ11"/>
    <mergeCell ref="U11:W11"/>
    <mergeCell ref="AC13:AE13"/>
    <mergeCell ref="AC12:AE12"/>
    <mergeCell ref="AC18:AE18"/>
    <mergeCell ref="O1:P1"/>
    <mergeCell ref="C1:D1"/>
    <mergeCell ref="E1:G1"/>
    <mergeCell ref="H1:J1"/>
    <mergeCell ref="L1:N1"/>
    <mergeCell ref="U1:V1"/>
    <mergeCell ref="AB3:AC3"/>
    <mergeCell ref="AB1:AC1"/>
    <mergeCell ref="U2:V2"/>
    <mergeCell ref="Q2:T2"/>
    <mergeCell ref="Q1:T1"/>
    <mergeCell ref="C4:D4"/>
    <mergeCell ref="C2:D2"/>
    <mergeCell ref="E2:G2"/>
    <mergeCell ref="O2:P2"/>
    <mergeCell ref="AB5:AC5"/>
    <mergeCell ref="E4:G4"/>
    <mergeCell ref="H4:J4"/>
    <mergeCell ref="U4:V4"/>
    <mergeCell ref="B3:D3"/>
    <mergeCell ref="X4:Z4"/>
    <mergeCell ref="Q5:T5"/>
    <mergeCell ref="X5:Z5"/>
    <mergeCell ref="C5:E5"/>
    <mergeCell ref="F5:N5"/>
    <mergeCell ref="O5:P5"/>
    <mergeCell ref="U5:V5"/>
    <mergeCell ref="C36:H36"/>
    <mergeCell ref="C34:H34"/>
    <mergeCell ref="AE4:AI4"/>
    <mergeCell ref="AB4:AC4"/>
    <mergeCell ref="L4:N4"/>
    <mergeCell ref="O4:P4"/>
    <mergeCell ref="Q4:T4"/>
    <mergeCell ref="AH1:AI1"/>
    <mergeCell ref="AH2:AI2"/>
    <mergeCell ref="AH3:AI3"/>
    <mergeCell ref="E3:G3"/>
    <mergeCell ref="X1:Z1"/>
    <mergeCell ref="AE1:AG1"/>
    <mergeCell ref="H2:N2"/>
    <mergeCell ref="X2:Z2"/>
    <mergeCell ref="AB2:AC2"/>
    <mergeCell ref="AE2:AG2"/>
    <mergeCell ref="X3:Z3"/>
    <mergeCell ref="AE3:AG3"/>
    <mergeCell ref="Q3:T3"/>
    <mergeCell ref="U3:V3"/>
    <mergeCell ref="H3:J3"/>
    <mergeCell ref="L3:N3"/>
    <mergeCell ref="O3:P3"/>
  </mergeCells>
  <phoneticPr fontId="66" type="noConversion"/>
  <conditionalFormatting sqref="A6 S6:AG6 A7:B7 J7:L7 R7:T7 Z7:AB7 A8:AG16 L17:AG21 A17:K23 L22:T22 L23:S23 A24:AG27 A28:W28 Z28 AG28 A29:AG32 A33:C35 I33:AG37 C36:C38 A36:B48 E38:AG48 C40:D48 A49:AG1048576">
    <cfRule type="expression" dxfId="33" priority="5">
      <formula>$E$2="مستنفذ"</formula>
    </cfRule>
  </conditionalFormatting>
  <conditionalFormatting sqref="B6">
    <cfRule type="expression" dxfId="32" priority="6">
      <formula>$E$2="مستنفذ"</formula>
    </cfRule>
  </conditionalFormatting>
  <dataValidations count="3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00000000-0002-0000-0200-000001000000}">
      <formula1>$AO$1:$AO$9</formula1>
    </dataValidation>
    <dataValidation type="custom" allowBlank="1" showInputMessage="1" showErrorMessage="1" error="يجب أن تقوم أولاً بملئ المعلومات المطلوبة في صفحة ادخال البيانات ومن ثم اختر المقررات التي ترغب بتسجيلها" sqref="H8:H13 H17:H23 P17:P23 X17:X21 AF17:AF21 AF8:AF13 X8:X13 P8:P12" xr:uid="{00000000-0002-0000-0200-000002000000}">
      <formula1>$AK$4=0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P44"/>
  <sheetViews>
    <sheetView showGridLines="0" rightToLeft="1" workbookViewId="0">
      <selection activeCell="AI2" sqref="AI2"/>
    </sheetView>
  </sheetViews>
  <sheetFormatPr defaultColWidth="0" defaultRowHeight="15" x14ac:dyDescent="0.25"/>
  <cols>
    <col min="1" max="1" width="3.8984375" style="125" customWidth="1"/>
    <col min="2" max="2" width="1.3984375" style="125" customWidth="1"/>
    <col min="3" max="3" width="4.3984375" style="125" customWidth="1"/>
    <col min="4" max="4" width="4.09765625" style="125" customWidth="1"/>
    <col min="5" max="5" width="8" style="136" customWidth="1"/>
    <col min="6" max="6" width="7.09765625" style="136" customWidth="1"/>
    <col min="7" max="7" width="3.8984375" style="136" customWidth="1"/>
    <col min="8" max="8" width="5.3984375" style="136" customWidth="1"/>
    <col min="9" max="10" width="7.3984375" style="125" customWidth="1"/>
    <col min="11" max="11" width="5.8984375" style="125" customWidth="1"/>
    <col min="12" max="12" width="3.3984375" style="125" customWidth="1"/>
    <col min="13" max="13" width="7.09765625" style="136" customWidth="1"/>
    <col min="14" max="14" width="8.3984375" style="136" customWidth="1"/>
    <col min="15" max="15" width="6.3984375" style="136" customWidth="1"/>
    <col min="16" max="16" width="4.3984375" style="125" customWidth="1"/>
    <col min="17" max="17" width="5.3984375" style="125" customWidth="1"/>
    <col min="18" max="18" width="2.3984375" style="125" customWidth="1"/>
    <col min="19" max="19" width="1.8984375" style="125" customWidth="1"/>
    <col min="20" max="21" width="9" style="125" hidden="1" customWidth="1"/>
    <col min="22" max="22" width="3" style="125" hidden="1" customWidth="1"/>
    <col min="23" max="24" width="9" style="125" hidden="1" customWidth="1"/>
    <col min="25" max="25" width="5" style="125" hidden="1" customWidth="1"/>
    <col min="26" max="28" width="9" style="125" hidden="1" customWidth="1"/>
    <col min="29" max="36" width="9" style="125" customWidth="1"/>
    <col min="37" max="41" width="9" style="125" hidden="1" customWidth="1"/>
    <col min="42" max="42" width="43" style="125" hidden="1" customWidth="1"/>
    <col min="43" max="16384" width="9" style="125" hidden="1"/>
  </cols>
  <sheetData>
    <row r="1" spans="1:42" ht="16.95" customHeight="1" thickBot="1" x14ac:dyDescent="0.3">
      <c r="A1" s="1"/>
      <c r="B1" s="445">
        <f ca="1">NOW()</f>
        <v>45865.564724768519</v>
      </c>
      <c r="C1" s="445"/>
      <c r="D1" s="445"/>
      <c r="E1" s="445"/>
      <c r="F1" s="462" t="s">
        <v>3515</v>
      </c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T1" s="98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489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D1" s="489"/>
      <c r="AE1" s="489"/>
      <c r="AF1" s="489"/>
      <c r="AG1" s="489"/>
      <c r="AH1" s="490"/>
      <c r="AI1" s="159"/>
      <c r="AJ1" s="161">
        <f>COUNT(AA3:AA21)</f>
        <v>0</v>
      </c>
      <c r="AP1" s="58" t="s">
        <v>112</v>
      </c>
    </row>
    <row r="2" spans="1:42" ht="17.25" customHeight="1" thickBot="1" x14ac:dyDescent="0.3">
      <c r="A2" s="1"/>
      <c r="B2" s="446" t="s">
        <v>585</v>
      </c>
      <c r="C2" s="447"/>
      <c r="D2" s="448">
        <f>'اختيار المقررات'!E1</f>
        <v>0</v>
      </c>
      <c r="E2" s="448"/>
      <c r="F2" s="449" t="s">
        <v>3</v>
      </c>
      <c r="G2" s="449"/>
      <c r="H2" s="450" t="str">
        <f>'اختيار المقررات'!L1</f>
        <v/>
      </c>
      <c r="I2" s="450"/>
      <c r="J2" s="450"/>
      <c r="K2" s="449" t="s">
        <v>4</v>
      </c>
      <c r="L2" s="449"/>
      <c r="M2" s="451" t="str">
        <f>'اختيار المقررات'!Q1</f>
        <v/>
      </c>
      <c r="N2" s="451"/>
      <c r="O2" s="162" t="s">
        <v>5</v>
      </c>
      <c r="P2" s="451" t="str">
        <f>'اختيار المقررات'!W1</f>
        <v/>
      </c>
      <c r="Q2" s="451"/>
      <c r="R2" s="457"/>
      <c r="T2" s="98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489"/>
      <c r="AD2" s="489"/>
      <c r="AE2" s="489"/>
      <c r="AF2" s="489"/>
      <c r="AG2" s="489"/>
      <c r="AH2" s="490"/>
      <c r="AI2" s="160" t="s">
        <v>3516</v>
      </c>
      <c r="AJ2" s="1"/>
      <c r="AP2" s="64" t="s">
        <v>113</v>
      </c>
    </row>
    <row r="3" spans="1:42" ht="18.75" customHeight="1" thickTop="1" thickBot="1" x14ac:dyDescent="0.3">
      <c r="A3" s="1"/>
      <c r="B3" s="474" t="s">
        <v>586</v>
      </c>
      <c r="C3" s="475"/>
      <c r="D3" s="459" t="e">
        <f>'اختيار المقررات'!E2</f>
        <v>#N/A</v>
      </c>
      <c r="E3" s="459"/>
      <c r="F3" s="456" t="e">
        <f>'اختيار المقررات'!Q2</f>
        <v>#N/A</v>
      </c>
      <c r="G3" s="456"/>
      <c r="H3" s="458" t="s">
        <v>123</v>
      </c>
      <c r="I3" s="458"/>
      <c r="J3" s="463" t="e">
        <f>'اختيار المقررات'!W2</f>
        <v>#N/A</v>
      </c>
      <c r="K3" s="463"/>
      <c r="L3" s="463"/>
      <c r="M3" s="278" t="s">
        <v>124</v>
      </c>
      <c r="N3" s="459" t="e">
        <f>'اختيار المقررات'!AB2</f>
        <v>#N/A</v>
      </c>
      <c r="O3" s="459"/>
      <c r="P3" s="459"/>
      <c r="Q3" s="460" t="s">
        <v>125</v>
      </c>
      <c r="R3" s="461"/>
      <c r="X3" s="1">
        <v>1</v>
      </c>
      <c r="Y3" s="1">
        <f>IF(Z3&lt;&gt;"",X3,"")</f>
        <v>1</v>
      </c>
      <c r="Z3" s="1" t="str">
        <f>IF(LEN(M2)&lt;2,K2,"")</f>
        <v>اسم الاب:</v>
      </c>
      <c r="AA3" s="1" t="str">
        <f>IFERROR(SMALL($Y$3:$Y$22,X3),"")</f>
        <v/>
      </c>
      <c r="AB3" s="1"/>
      <c r="AC3" s="161"/>
      <c r="AD3" s="161"/>
      <c r="AE3" s="488" t="str">
        <f>IFERROR(VLOOKUP(AA3,$X$3:$Z$22,3,0),"")</f>
        <v/>
      </c>
      <c r="AF3" s="488"/>
      <c r="AG3" s="488"/>
      <c r="AH3" s="161"/>
      <c r="AI3" s="161"/>
      <c r="AJ3" s="1"/>
      <c r="AP3" s="64" t="s">
        <v>47</v>
      </c>
    </row>
    <row r="4" spans="1:42" ht="16.8" thickTop="1" thickBot="1" x14ac:dyDescent="0.3">
      <c r="A4" s="1"/>
      <c r="B4" s="474" t="s">
        <v>587</v>
      </c>
      <c r="C4" s="475"/>
      <c r="D4" s="456" t="e">
        <f>'اختيار المقررات'!E3</f>
        <v>#N/A</v>
      </c>
      <c r="E4" s="456"/>
      <c r="F4" s="455" t="s">
        <v>588</v>
      </c>
      <c r="G4" s="455"/>
      <c r="H4" s="499" t="e">
        <f>'اختيار المقررات'!AB1</f>
        <v>#N/A</v>
      </c>
      <c r="I4" s="499"/>
      <c r="J4" s="163" t="s">
        <v>589</v>
      </c>
      <c r="K4" s="456" t="e">
        <f>'اختيار المقررات'!AE1</f>
        <v>#N/A</v>
      </c>
      <c r="L4" s="456"/>
      <c r="M4" s="456"/>
      <c r="N4" s="459" t="e">
        <f>'اختيار المقررات'!H2</f>
        <v>#N/A</v>
      </c>
      <c r="O4" s="459"/>
      <c r="P4" s="459"/>
      <c r="Q4" s="458" t="s">
        <v>122</v>
      </c>
      <c r="R4" s="464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 t="str">
        <f t="shared" ref="AA4:AA21" si="1">IFERROR(SMALL($Y$3:$Y$22,X4),"")</f>
        <v/>
      </c>
      <c r="AB4" s="1"/>
      <c r="AC4" s="161"/>
      <c r="AD4" s="161"/>
      <c r="AE4" s="488" t="str">
        <f t="shared" ref="AE4:AE22" si="2">IFERROR(VLOOKUP(AA4,$X$3:$Z$22,3,0),"")</f>
        <v/>
      </c>
      <c r="AF4" s="488"/>
      <c r="AG4" s="488"/>
      <c r="AH4" s="161"/>
      <c r="AI4" s="161"/>
      <c r="AJ4" s="1"/>
      <c r="AP4" s="42" t="s">
        <v>60</v>
      </c>
    </row>
    <row r="5" spans="1:42" ht="16.8" thickTop="1" thickBot="1" x14ac:dyDescent="0.3">
      <c r="A5" s="1"/>
      <c r="B5" s="474" t="s">
        <v>590</v>
      </c>
      <c r="C5" s="475"/>
      <c r="D5" s="456" t="e">
        <f>'اختيار المقررات'!L3</f>
        <v>#N/A</v>
      </c>
      <c r="E5" s="456"/>
      <c r="F5" s="475" t="s">
        <v>591</v>
      </c>
      <c r="G5" s="475"/>
      <c r="H5" s="485" t="e">
        <f>'اختيار المقررات'!Q3</f>
        <v>#N/A</v>
      </c>
      <c r="I5" s="485"/>
      <c r="J5" s="163" t="s">
        <v>592</v>
      </c>
      <c r="K5" s="485" t="e">
        <f>'اختيار المقررات'!AB3</f>
        <v>#N/A</v>
      </c>
      <c r="L5" s="485"/>
      <c r="M5" s="485"/>
      <c r="N5" s="475" t="s">
        <v>593</v>
      </c>
      <c r="O5" s="475"/>
      <c r="P5" s="456" t="str">
        <f>'اختيار المقررات'!W3</f>
        <v/>
      </c>
      <c r="Q5" s="456"/>
      <c r="R5" s="486"/>
      <c r="X5" s="1">
        <v>3</v>
      </c>
      <c r="Y5" s="1" t="e">
        <f t="shared" si="0"/>
        <v>#N/A</v>
      </c>
      <c r="Z5" s="1" t="e">
        <f>IF(LEN(N3)&lt;2,Q3,"")</f>
        <v>#N/A</v>
      </c>
      <c r="AA5" s="1" t="str">
        <f t="shared" si="1"/>
        <v/>
      </c>
      <c r="AB5" s="1"/>
      <c r="AC5" s="161"/>
      <c r="AD5" s="161"/>
      <c r="AE5" s="488" t="str">
        <f t="shared" si="2"/>
        <v/>
      </c>
      <c r="AF5" s="488"/>
      <c r="AG5" s="488"/>
      <c r="AH5" s="161"/>
      <c r="AI5" s="161"/>
      <c r="AJ5" s="1"/>
      <c r="AP5" s="64" t="s">
        <v>482</v>
      </c>
    </row>
    <row r="6" spans="1:42" ht="15.75" customHeight="1" thickTop="1" thickBot="1" x14ac:dyDescent="0.3">
      <c r="A6" s="1"/>
      <c r="B6" s="454" t="s">
        <v>594</v>
      </c>
      <c r="C6" s="455"/>
      <c r="D6" s="456" t="e">
        <f>'اختيار المقررات'!AE3</f>
        <v>#N/A</v>
      </c>
      <c r="E6" s="456"/>
      <c r="F6" s="455" t="s">
        <v>595</v>
      </c>
      <c r="G6" s="455"/>
      <c r="H6" s="456" t="e">
        <f>'اختيار المقررات'!E4</f>
        <v>#N/A</v>
      </c>
      <c r="I6" s="456"/>
      <c r="J6" s="164" t="s">
        <v>596</v>
      </c>
      <c r="K6" s="485" t="e">
        <f>'اختيار المقررات'!Q4</f>
        <v>#N/A</v>
      </c>
      <c r="L6" s="485"/>
      <c r="M6" s="485"/>
      <c r="N6" s="455" t="s">
        <v>597</v>
      </c>
      <c r="O6" s="455"/>
      <c r="P6" s="456" t="e">
        <f>'اختيار المقررات'!L4</f>
        <v>#N/A</v>
      </c>
      <c r="Q6" s="456"/>
      <c r="R6" s="486"/>
      <c r="X6" s="1">
        <v>4</v>
      </c>
      <c r="Y6" s="1" t="e">
        <f t="shared" si="0"/>
        <v>#N/A</v>
      </c>
      <c r="Z6" s="1" t="e">
        <f>IF(LEN(J3)&lt;2,M3,"")</f>
        <v>#N/A</v>
      </c>
      <c r="AA6" s="1" t="str">
        <f t="shared" si="1"/>
        <v/>
      </c>
      <c r="AB6" s="1"/>
      <c r="AC6" s="161"/>
      <c r="AD6" s="161"/>
      <c r="AE6" s="488" t="str">
        <f t="shared" si="2"/>
        <v/>
      </c>
      <c r="AF6" s="488"/>
      <c r="AG6" s="488"/>
      <c r="AH6" s="161"/>
      <c r="AI6" s="161"/>
      <c r="AJ6" s="1"/>
      <c r="AP6" s="64" t="s">
        <v>114</v>
      </c>
    </row>
    <row r="7" spans="1:42" ht="15" customHeight="1" thickTop="1" thickBot="1" x14ac:dyDescent="0.3">
      <c r="A7" s="1"/>
      <c r="B7" s="476" t="s">
        <v>598</v>
      </c>
      <c r="C7" s="477"/>
      <c r="D7" s="487">
        <f>'اختيار المقررات'!W4</f>
        <v>0</v>
      </c>
      <c r="E7" s="452"/>
      <c r="F7" s="477" t="s">
        <v>599</v>
      </c>
      <c r="G7" s="477"/>
      <c r="H7" s="502">
        <f>'اختيار المقررات'!AB4</f>
        <v>0</v>
      </c>
      <c r="I7" s="503"/>
      <c r="J7" s="165" t="s">
        <v>110</v>
      </c>
      <c r="K7" s="452">
        <f>'اختيار المقررات'!AE4</f>
        <v>0</v>
      </c>
      <c r="L7" s="452"/>
      <c r="M7" s="452"/>
      <c r="N7" s="452"/>
      <c r="O7" s="452"/>
      <c r="P7" s="452"/>
      <c r="Q7" s="452"/>
      <c r="R7" s="453"/>
      <c r="X7" s="1">
        <v>5</v>
      </c>
      <c r="Y7" s="1" t="e">
        <f t="shared" si="0"/>
        <v>#N/A</v>
      </c>
      <c r="Z7" s="1" t="e">
        <f>IF(LEN(F3)&lt;2,H3,"")</f>
        <v>#N/A</v>
      </c>
      <c r="AA7" s="1" t="str">
        <f t="shared" si="1"/>
        <v/>
      </c>
      <c r="AB7" s="1"/>
      <c r="AC7" s="161"/>
      <c r="AD7" s="161"/>
      <c r="AE7" s="488" t="str">
        <f t="shared" si="2"/>
        <v/>
      </c>
      <c r="AF7" s="488"/>
      <c r="AG7" s="488"/>
      <c r="AH7" s="161"/>
      <c r="AI7" s="161"/>
      <c r="AJ7" s="1"/>
      <c r="AP7" s="64" t="s">
        <v>8</v>
      </c>
    </row>
    <row r="8" spans="1:42" ht="18" customHeight="1" thickTop="1" thickBot="1" x14ac:dyDescent="0.3">
      <c r="A8" s="1"/>
      <c r="B8" s="478" t="str">
        <f>IF(AC1&lt;&gt;"",AC1,AI2)</f>
        <v xml:space="preserve">                                                       المقررات المسجلة في الفصل الثاني للعام الدراسي 2024/ 2025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B8" s="1"/>
      <c r="AC8" s="161"/>
      <c r="AD8" s="161"/>
      <c r="AE8" s="488" t="str">
        <f t="shared" si="2"/>
        <v/>
      </c>
      <c r="AF8" s="488"/>
      <c r="AG8" s="488"/>
      <c r="AH8" s="161"/>
      <c r="AI8" s="161"/>
      <c r="AJ8" s="1"/>
      <c r="AP8" s="1" t="s">
        <v>483</v>
      </c>
    </row>
    <row r="9" spans="1:42" ht="18" customHeight="1" thickTop="1" thickBot="1" x14ac:dyDescent="0.3">
      <c r="A9" s="1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6"/>
      <c r="T9" s="46"/>
      <c r="U9" s="46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B9" s="1"/>
      <c r="AC9" s="161"/>
      <c r="AD9" s="161"/>
      <c r="AE9" s="488" t="str">
        <f t="shared" si="2"/>
        <v/>
      </c>
      <c r="AF9" s="488"/>
      <c r="AG9" s="488"/>
      <c r="AH9" s="161"/>
      <c r="AI9" s="161"/>
      <c r="AJ9" s="1"/>
      <c r="AP9" s="1" t="s">
        <v>15</v>
      </c>
    </row>
    <row r="10" spans="1:42" ht="16.5" customHeight="1" thickTop="1" thickBot="1" x14ac:dyDescent="0.3"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46"/>
      <c r="T10" s="46"/>
      <c r="U10" s="46"/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B10" s="1"/>
      <c r="AC10" s="161"/>
      <c r="AD10" s="161"/>
      <c r="AE10" s="488" t="str">
        <f t="shared" si="2"/>
        <v/>
      </c>
      <c r="AF10" s="488"/>
      <c r="AG10" s="488"/>
      <c r="AH10" s="161"/>
      <c r="AI10" s="161"/>
      <c r="AJ10" s="1"/>
    </row>
    <row r="11" spans="1:42" ht="22.95" customHeight="1" thickTop="1" thickBot="1" x14ac:dyDescent="0.3">
      <c r="B11" s="127"/>
      <c r="C11" s="128" t="s">
        <v>30</v>
      </c>
      <c r="D11" s="481" t="s">
        <v>31</v>
      </c>
      <c r="E11" s="482"/>
      <c r="F11" s="482"/>
      <c r="G11" s="483"/>
      <c r="H11" s="129"/>
      <c r="I11" s="45" t="s">
        <v>9</v>
      </c>
      <c r="J11" s="127"/>
      <c r="K11" s="128" t="s">
        <v>30</v>
      </c>
      <c r="L11" s="481" t="s">
        <v>31</v>
      </c>
      <c r="M11" s="482"/>
      <c r="N11" s="482"/>
      <c r="O11" s="483"/>
      <c r="P11" s="129"/>
      <c r="Q11" s="45" t="s">
        <v>9</v>
      </c>
      <c r="R11" s="130"/>
      <c r="S11" s="46"/>
      <c r="T11" s="46"/>
      <c r="U11" s="47"/>
      <c r="V11" s="125" t="str">
        <f>IFERROR(SMALL('اختيار المقررات'!$AL$8:$AL$56,'اختيار المقررات'!AM8),"")</f>
        <v/>
      </c>
      <c r="X11" s="1">
        <v>9</v>
      </c>
      <c r="Y11" s="1" t="e">
        <f t="shared" si="0"/>
        <v>#N/A</v>
      </c>
      <c r="Z11" s="1" t="e">
        <f>IF(LEN(N4)&lt;2,Q4,"")</f>
        <v>#N/A</v>
      </c>
      <c r="AA11" s="1" t="str">
        <f t="shared" si="1"/>
        <v/>
      </c>
      <c r="AB11" s="1"/>
      <c r="AC11" s="161"/>
      <c r="AD11" s="161"/>
      <c r="AE11" s="488" t="str">
        <f t="shared" si="2"/>
        <v/>
      </c>
      <c r="AF11" s="488"/>
      <c r="AG11" s="488"/>
      <c r="AH11" s="161"/>
      <c r="AI11" s="161"/>
      <c r="AJ11" s="1"/>
    </row>
    <row r="12" spans="1:42" ht="17.399999999999999" customHeight="1" thickTop="1" thickBot="1" x14ac:dyDescent="0.3">
      <c r="B12" s="131" t="str">
        <f>IF(AJ1&gt;0,"",V11)</f>
        <v/>
      </c>
      <c r="C12" s="132" t="str">
        <f>IFERROR(VLOOKUP(B12,'اختيار المقررات'!AU5:AY55,2,0),"")</f>
        <v/>
      </c>
      <c r="D12" s="484" t="str">
        <f>IFERROR(VLOOKUP(B12,'اختيار المقررات'!AU5:AY55,3,0),"")</f>
        <v/>
      </c>
      <c r="E12" s="484"/>
      <c r="F12" s="484"/>
      <c r="G12" s="484"/>
      <c r="H12" s="133" t="str">
        <f>IFERROR(VLOOKUP(B12,'اختيار المقررات'!AU5:AY55,4,0),"")</f>
        <v/>
      </c>
      <c r="I12" s="124" t="str">
        <f>IFERROR(VLOOKUP(B12,'اختيار المقررات'!AU5:AY55,5,0),"")</f>
        <v/>
      </c>
      <c r="J12" s="131" t="str">
        <f>IF(AJ1&gt;0,"",V19)</f>
        <v/>
      </c>
      <c r="K12" s="132" t="str">
        <f>IFERROR(VLOOKUP(J12,'اختيار المقررات'!AU5:AY55,2,0),"")</f>
        <v/>
      </c>
      <c r="L12" s="484" t="str">
        <f>IFERROR(VLOOKUP(J12,'اختيار المقررات'!AU5:AY55,3,0),"")</f>
        <v/>
      </c>
      <c r="M12" s="484"/>
      <c r="N12" s="484"/>
      <c r="O12" s="484"/>
      <c r="P12" s="133" t="str">
        <f>IFERROR(VLOOKUP(J12,'اختيار المقررات'!AU5:AY55,4,0),"")</f>
        <v/>
      </c>
      <c r="Q12" s="124" t="str">
        <f>IFERROR(VLOOKUP(J12,'اختيار المقررات'!AU5:AY55,5,0),"")</f>
        <v/>
      </c>
      <c r="R12" s="47"/>
      <c r="T12" s="134"/>
      <c r="V12" s="125" t="str">
        <f>IFERROR(SMALL('اختيار المقررات'!$AL$8:$AL$56,'اختيار المقررات'!AM9),"")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B12" s="1"/>
      <c r="AC12" s="161"/>
      <c r="AD12" s="161"/>
      <c r="AE12" s="488" t="str">
        <f t="shared" si="2"/>
        <v/>
      </c>
      <c r="AF12" s="488"/>
      <c r="AG12" s="488"/>
      <c r="AH12" s="161"/>
      <c r="AI12" s="161"/>
      <c r="AJ12" s="1"/>
    </row>
    <row r="13" spans="1:42" ht="17.399999999999999" customHeight="1" thickTop="1" thickBot="1" x14ac:dyDescent="0.3">
      <c r="B13" s="131" t="str">
        <f t="shared" ref="B13:B19" si="3">IF(AJ2&gt;0,"",V12)</f>
        <v/>
      </c>
      <c r="C13" s="132" t="str">
        <f>IFERROR(VLOOKUP(B13,'اختيار المقررات'!AU6:AY56,2,0),"")</f>
        <v/>
      </c>
      <c r="D13" s="484" t="str">
        <f>IFERROR(VLOOKUP(B13,'اختيار المقررات'!AU6:AY56,3,0),"")</f>
        <v/>
      </c>
      <c r="E13" s="484"/>
      <c r="F13" s="484"/>
      <c r="G13" s="484"/>
      <c r="H13" s="133" t="str">
        <f>IFERROR(VLOOKUP(B13,'اختيار المقررات'!AU6:AY56,4,0),"")</f>
        <v/>
      </c>
      <c r="I13" s="124" t="str">
        <f>IFERROR(VLOOKUP(B13,'اختيار المقررات'!AU6:AY56,5,0),"")</f>
        <v/>
      </c>
      <c r="J13" s="131" t="str">
        <f t="shared" ref="J13:J19" si="4">IF(AJ2&gt;0,"",V20)</f>
        <v/>
      </c>
      <c r="K13" s="132" t="str">
        <f>IFERROR(VLOOKUP(J13,'اختيار المقررات'!AU6:AY56,2,0),"")</f>
        <v/>
      </c>
      <c r="L13" s="484" t="str">
        <f>IFERROR(VLOOKUP(J13,'اختيار المقررات'!AU6:AY56,3,0),"")</f>
        <v/>
      </c>
      <c r="M13" s="484"/>
      <c r="N13" s="484"/>
      <c r="O13" s="484"/>
      <c r="P13" s="133" t="str">
        <f>IFERROR(VLOOKUP(J13,'اختيار المقررات'!AU6:AY56,4,0),"")</f>
        <v/>
      </c>
      <c r="Q13" s="124" t="str">
        <f>IFERROR(VLOOKUP(J13,'اختيار المقررات'!AU6:AY56,5,0),"")</f>
        <v/>
      </c>
      <c r="R13" s="47"/>
      <c r="S13" s="134"/>
      <c r="T13" s="134"/>
      <c r="U13" s="135"/>
      <c r="V13" s="125" t="str">
        <f>IFERROR(SMALL('اختيار المقررات'!$AL$8:$AL$56,'اختيار المقررات'!AM10),"")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B13" s="1"/>
      <c r="AC13" s="161"/>
      <c r="AD13" s="161"/>
      <c r="AE13" s="488" t="str">
        <f t="shared" si="2"/>
        <v/>
      </c>
      <c r="AF13" s="488"/>
      <c r="AG13" s="488"/>
      <c r="AH13" s="161"/>
      <c r="AI13" s="161"/>
      <c r="AJ13" s="1"/>
    </row>
    <row r="14" spans="1:42" ht="17.399999999999999" customHeight="1" thickTop="1" thickBot="1" x14ac:dyDescent="0.3">
      <c r="B14" s="131" t="str">
        <f t="shared" si="3"/>
        <v/>
      </c>
      <c r="C14" s="132" t="str">
        <f>IFERROR(VLOOKUP(B14,'اختيار المقررات'!AU7:AY56,2,0),"")</f>
        <v/>
      </c>
      <c r="D14" s="484" t="str">
        <f>IFERROR(VLOOKUP(B14,'اختيار المقررات'!AU7:AY56,3,0),"")</f>
        <v/>
      </c>
      <c r="E14" s="484"/>
      <c r="F14" s="484"/>
      <c r="G14" s="484"/>
      <c r="H14" s="133" t="str">
        <f>IFERROR(VLOOKUP(B14,'اختيار المقررات'!AU7:AY56,4,0),"")</f>
        <v/>
      </c>
      <c r="I14" s="124" t="str">
        <f>IFERROR(VLOOKUP(B14,'اختيار المقررات'!AU7:AY56,5,0),"")</f>
        <v/>
      </c>
      <c r="J14" s="131" t="str">
        <f t="shared" si="4"/>
        <v/>
      </c>
      <c r="K14" s="132" t="str">
        <f>IFERROR(VLOOKUP(J14,'اختيار المقررات'!AU7:AY56,2,0),"")</f>
        <v/>
      </c>
      <c r="L14" s="484" t="str">
        <f>IFERROR(VLOOKUP(J14,'اختيار المقررات'!AU7:AY56,3,0),"")</f>
        <v/>
      </c>
      <c r="M14" s="484"/>
      <c r="N14" s="484"/>
      <c r="O14" s="484"/>
      <c r="P14" s="133" t="str">
        <f>IFERROR(VLOOKUP(J14,'اختيار المقررات'!AU7:AY56,4,0),"")</f>
        <v/>
      </c>
      <c r="Q14" s="124" t="str">
        <f>IFERROR(VLOOKUP(J14,'اختيار المقررات'!AU7:AY56,5,0),"")</f>
        <v/>
      </c>
      <c r="R14" s="47"/>
      <c r="S14" s="134"/>
      <c r="T14" s="134"/>
      <c r="U14" s="135"/>
      <c r="V14" s="125" t="str">
        <f>IFERROR(SMALL('اختيار المقررات'!$AL$8:$AL$56,'اختيار المقررات'!AM11),"")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B14" s="1"/>
      <c r="AC14" s="161"/>
      <c r="AD14" s="161"/>
      <c r="AE14" s="488" t="str">
        <f t="shared" si="2"/>
        <v/>
      </c>
      <c r="AF14" s="488"/>
      <c r="AG14" s="488"/>
      <c r="AH14" s="161"/>
      <c r="AI14" s="161"/>
      <c r="AJ14" s="1"/>
    </row>
    <row r="15" spans="1:42" ht="17.399999999999999" customHeight="1" thickTop="1" thickBot="1" x14ac:dyDescent="0.3">
      <c r="B15" s="131" t="str">
        <f t="shared" si="3"/>
        <v/>
      </c>
      <c r="C15" s="132" t="str">
        <f>IFERROR(VLOOKUP(B15,'اختيار المقررات'!AU8:AY56,2,0),"")</f>
        <v/>
      </c>
      <c r="D15" s="484" t="str">
        <f>IFERROR(VLOOKUP(B15,'اختيار المقررات'!AU8:AY56,3,0),"")</f>
        <v/>
      </c>
      <c r="E15" s="484"/>
      <c r="F15" s="484"/>
      <c r="G15" s="484"/>
      <c r="H15" s="133" t="str">
        <f>IFERROR(VLOOKUP(B15,'اختيار المقررات'!AU8:AY56,4,0),"")</f>
        <v/>
      </c>
      <c r="I15" s="124" t="str">
        <f>IFERROR(VLOOKUP(B15,'اختيار المقررات'!AU8:AY56,5,0),"")</f>
        <v/>
      </c>
      <c r="J15" s="131" t="str">
        <f t="shared" si="4"/>
        <v/>
      </c>
      <c r="K15" s="132" t="str">
        <f>IFERROR(VLOOKUP(J15,'اختيار المقررات'!AU8:AY56,2,0),"")</f>
        <v/>
      </c>
      <c r="L15" s="484" t="str">
        <f>IFERROR(VLOOKUP(J15,'اختيار المقررات'!AU8:AY56,3,0),"")</f>
        <v/>
      </c>
      <c r="M15" s="484"/>
      <c r="N15" s="484"/>
      <c r="O15" s="484"/>
      <c r="P15" s="133" t="str">
        <f>IFERROR(VLOOKUP(J15,'اختيار المقررات'!AU8:AY56,4,0),"")</f>
        <v/>
      </c>
      <c r="Q15" s="124" t="str">
        <f>IFERROR(VLOOKUP(J15,'اختيار المقررات'!AU8:AY56,5,0),"")</f>
        <v/>
      </c>
      <c r="R15" s="47"/>
      <c r="S15" s="134"/>
      <c r="T15" s="134"/>
      <c r="U15" s="135"/>
      <c r="V15" s="125" t="str">
        <f>IFERROR(SMALL('اختيار المقررات'!$AL$8:$AL$56,'اختيار المقررات'!AM12),"")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B15" s="1"/>
      <c r="AC15" s="161"/>
      <c r="AD15" s="161"/>
      <c r="AE15" s="488" t="str">
        <f t="shared" si="2"/>
        <v/>
      </c>
      <c r="AF15" s="488"/>
      <c r="AG15" s="488"/>
      <c r="AH15" s="161"/>
      <c r="AI15" s="161"/>
      <c r="AJ15" s="1"/>
    </row>
    <row r="16" spans="1:42" ht="17.399999999999999" customHeight="1" thickTop="1" thickBot="1" x14ac:dyDescent="0.3">
      <c r="B16" s="131" t="str">
        <f t="shared" si="3"/>
        <v/>
      </c>
      <c r="C16" s="132" t="str">
        <f>IFERROR(VLOOKUP(B16,'اختيار المقررات'!AU9:AY56,2,0),"")</f>
        <v/>
      </c>
      <c r="D16" s="484" t="str">
        <f>IFERROR(VLOOKUP(B16,'اختيار المقررات'!AU9:AY56,3,0),"")</f>
        <v/>
      </c>
      <c r="E16" s="484"/>
      <c r="F16" s="484"/>
      <c r="G16" s="484"/>
      <c r="H16" s="133" t="str">
        <f>IFERROR(VLOOKUP(B16,'اختيار المقررات'!AU9:AY56,4,0),"")</f>
        <v/>
      </c>
      <c r="I16" s="124" t="str">
        <f>IFERROR(VLOOKUP(B16,'اختيار المقررات'!AU9:AY56,5,0),"")</f>
        <v/>
      </c>
      <c r="J16" s="131" t="str">
        <f t="shared" si="4"/>
        <v/>
      </c>
      <c r="K16" s="132" t="str">
        <f>IFERROR(VLOOKUP(J16,'اختيار المقررات'!AU9:AY56,2,0),"")</f>
        <v/>
      </c>
      <c r="L16" s="484" t="str">
        <f>IFERROR(VLOOKUP(J16,'اختيار المقررات'!AU9:AY56,3,0),"")</f>
        <v/>
      </c>
      <c r="M16" s="484"/>
      <c r="N16" s="484"/>
      <c r="O16" s="484"/>
      <c r="P16" s="133" t="str">
        <f>IFERROR(VLOOKUP(J16,'اختيار المقررات'!AU9:AY56,4,0),"")</f>
        <v/>
      </c>
      <c r="Q16" s="124" t="str">
        <f>IFERROR(VLOOKUP(J16,'اختيار المقررات'!AU9:AY56,5,0),"")</f>
        <v/>
      </c>
      <c r="R16" s="47"/>
      <c r="S16" s="134"/>
      <c r="T16" s="134"/>
      <c r="U16" s="135"/>
      <c r="V16" s="125" t="str">
        <f>IFERROR(SMALL('اختيار المقررات'!$AL$8:$AL$56,'اختيار المقررات'!AM13),"")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B16" s="1"/>
      <c r="AC16" s="161"/>
      <c r="AD16" s="161"/>
      <c r="AE16" s="488" t="str">
        <f t="shared" si="2"/>
        <v/>
      </c>
      <c r="AF16" s="488"/>
      <c r="AG16" s="488"/>
      <c r="AH16" s="161"/>
      <c r="AI16" s="161"/>
      <c r="AJ16" s="1"/>
    </row>
    <row r="17" spans="1:36" ht="17.399999999999999" customHeight="1" thickTop="1" thickBot="1" x14ac:dyDescent="0.3">
      <c r="B17" s="131" t="str">
        <f t="shared" si="3"/>
        <v/>
      </c>
      <c r="C17" s="132" t="str">
        <f>IFERROR(VLOOKUP(B17,'اختيار المقررات'!AU10:AY56,2,0),"")</f>
        <v/>
      </c>
      <c r="D17" s="484" t="str">
        <f>IFERROR(VLOOKUP(B17,'اختيار المقررات'!AU10:AY56,3,0),"")</f>
        <v/>
      </c>
      <c r="E17" s="484"/>
      <c r="F17" s="484"/>
      <c r="G17" s="484"/>
      <c r="H17" s="133" t="str">
        <f>IFERROR(VLOOKUP(B17,'اختيار المقررات'!AU10:AY56,4,0),"")</f>
        <v/>
      </c>
      <c r="I17" s="124" t="str">
        <f>IFERROR(VLOOKUP(B17,'اختيار المقررات'!AU10:AY56,5,0),"")</f>
        <v/>
      </c>
      <c r="J17" s="131" t="str">
        <f t="shared" si="4"/>
        <v/>
      </c>
      <c r="K17" s="132" t="str">
        <f>IFERROR(VLOOKUP(J17,'اختيار المقررات'!AU10:AY56,2,0),"")</f>
        <v/>
      </c>
      <c r="L17" s="484" t="str">
        <f>IFERROR(VLOOKUP(J17,'اختيار المقررات'!AU10:AY56,3,0),"")</f>
        <v/>
      </c>
      <c r="M17" s="484"/>
      <c r="N17" s="484"/>
      <c r="O17" s="484"/>
      <c r="P17" s="133" t="str">
        <f>IFERROR(VLOOKUP(J17,'اختيار المقررات'!AU10:AY56,4,0),"")</f>
        <v/>
      </c>
      <c r="Q17" s="124" t="str">
        <f>IFERROR(VLOOKUP(J17,'اختيار المقررات'!AU10:AY56,5,0),"")</f>
        <v/>
      </c>
      <c r="R17" s="47"/>
      <c r="S17" s="134"/>
      <c r="T17" s="134"/>
      <c r="U17" s="135"/>
      <c r="V17" s="125" t="str">
        <f>IFERROR(SMALL('اختيار المقررات'!$AL$8:$AL$56,'اختيار المقررات'!AM14),"")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B17" s="1"/>
      <c r="AC17" s="161"/>
      <c r="AD17" s="161"/>
      <c r="AE17" s="488" t="str">
        <f t="shared" si="2"/>
        <v/>
      </c>
      <c r="AF17" s="488"/>
      <c r="AG17" s="488"/>
      <c r="AH17" s="161"/>
      <c r="AI17" s="161"/>
      <c r="AJ17" s="1"/>
    </row>
    <row r="18" spans="1:36" ht="17.399999999999999" customHeight="1" thickTop="1" thickBot="1" x14ac:dyDescent="0.3">
      <c r="B18" s="131" t="str">
        <f t="shared" si="3"/>
        <v/>
      </c>
      <c r="C18" s="132" t="str">
        <f>IFERROR(VLOOKUP(B18,'اختيار المقررات'!AU11:AY56,2,0),"")</f>
        <v/>
      </c>
      <c r="D18" s="484" t="str">
        <f>IFERROR(VLOOKUP(B18,'اختيار المقررات'!AU11:AY56,3,0),"")</f>
        <v/>
      </c>
      <c r="E18" s="484"/>
      <c r="F18" s="484"/>
      <c r="G18" s="484"/>
      <c r="H18" s="133" t="str">
        <f>IFERROR(VLOOKUP(B18,'اختيار المقررات'!AU11:AY56,4,0),"")</f>
        <v/>
      </c>
      <c r="I18" s="124" t="str">
        <f>IFERROR(VLOOKUP(B18,'اختيار المقررات'!AU11:AY56,5,0),"")</f>
        <v/>
      </c>
      <c r="J18" s="131" t="str">
        <f t="shared" si="4"/>
        <v/>
      </c>
      <c r="K18" s="132" t="str">
        <f>IFERROR(VLOOKUP(J18,'اختيار المقررات'!AU11:AY56,2,0),"")</f>
        <v/>
      </c>
      <c r="L18" s="484" t="str">
        <f>IFERROR(VLOOKUP(J18,'اختيار المقررات'!AU11:AY56,3,0),"")</f>
        <v/>
      </c>
      <c r="M18" s="484"/>
      <c r="N18" s="484"/>
      <c r="O18" s="484"/>
      <c r="P18" s="133" t="str">
        <f>IFERROR(VLOOKUP(J18,'اختيار المقررات'!AU11:AY56,4,0),"")</f>
        <v/>
      </c>
      <c r="Q18" s="124" t="str">
        <f>IFERROR(VLOOKUP(J18,'اختيار المقررات'!AU11:AY56,5,0),"")</f>
        <v/>
      </c>
      <c r="R18" s="47"/>
      <c r="S18" s="134"/>
      <c r="T18" s="134"/>
      <c r="U18" s="135"/>
      <c r="V18" s="125" t="str">
        <f>IFERROR(SMALL('اختيار المقررات'!$AL$8:$AL$56,'اختيار المقررات'!AM15),"")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B18" s="1"/>
      <c r="AC18" s="161"/>
      <c r="AD18" s="161"/>
      <c r="AE18" s="488" t="str">
        <f t="shared" si="2"/>
        <v/>
      </c>
      <c r="AF18" s="488"/>
      <c r="AG18" s="488"/>
      <c r="AH18" s="161"/>
      <c r="AI18" s="161"/>
      <c r="AJ18" s="1"/>
    </row>
    <row r="19" spans="1:36" ht="17.399999999999999" customHeight="1" thickTop="1" thickBot="1" x14ac:dyDescent="0.3">
      <c r="B19" s="131" t="str">
        <f t="shared" si="3"/>
        <v/>
      </c>
      <c r="C19" s="132" t="str">
        <f>IFERROR(VLOOKUP(B19,'اختيار المقررات'!AU12:AY56,2,0),"")</f>
        <v/>
      </c>
      <c r="D19" s="484" t="str">
        <f>IFERROR(VLOOKUP(B19,'اختيار المقررات'!AU12:AY56,3,0),"")</f>
        <v/>
      </c>
      <c r="E19" s="484"/>
      <c r="F19" s="484"/>
      <c r="G19" s="484"/>
      <c r="H19" s="133" t="str">
        <f>IFERROR(VLOOKUP(B19,'اختيار المقررات'!AU12:AY56,4,0),"")</f>
        <v/>
      </c>
      <c r="I19" s="124" t="str">
        <f>IFERROR(VLOOKUP(B19,'اختيار المقررات'!AU12:AY56,5,0),"")</f>
        <v/>
      </c>
      <c r="J19" s="131" t="str">
        <f t="shared" si="4"/>
        <v/>
      </c>
      <c r="K19" s="132" t="str">
        <f>IFERROR(VLOOKUP(J19,'اختيار المقررات'!AU12:AY56,2,0),"")</f>
        <v/>
      </c>
      <c r="L19" s="484" t="str">
        <f>IFERROR(VLOOKUP(J19,'اختيار المقررات'!AU12:AY56,3,0),"")</f>
        <v/>
      </c>
      <c r="M19" s="484"/>
      <c r="N19" s="484"/>
      <c r="O19" s="484"/>
      <c r="P19" s="133" t="str">
        <f>IFERROR(VLOOKUP(J19,'اختيار المقررات'!AU12:AY56,4,0),"")</f>
        <v/>
      </c>
      <c r="Q19" s="124" t="str">
        <f>IFERROR(VLOOKUP(J19,'اختيار المقررات'!AU12:AY56,5,0),"")</f>
        <v/>
      </c>
      <c r="R19" s="47"/>
      <c r="S19" s="134"/>
      <c r="T19" s="134"/>
      <c r="U19" s="135"/>
      <c r="V19" s="125" t="str">
        <f>IFERROR(SMALL('اختيار المقررات'!$AL$8:$AL$56,'اختيار المقررات'!AM16),"")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B19" s="1"/>
      <c r="AC19" s="161"/>
      <c r="AD19" s="161"/>
      <c r="AE19" s="488" t="str">
        <f t="shared" si="2"/>
        <v/>
      </c>
      <c r="AF19" s="488"/>
      <c r="AG19" s="488"/>
      <c r="AH19" s="161"/>
      <c r="AI19" s="161"/>
      <c r="AJ19" s="1"/>
    </row>
    <row r="20" spans="1:36" ht="35.4" customHeight="1" thickTop="1" thickBot="1" x14ac:dyDescent="0.3">
      <c r="B20" s="504" t="e">
        <f>'إدخال البيانات'!A2</f>
        <v>#N/A</v>
      </c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134"/>
      <c r="T20" s="134"/>
      <c r="U20" s="135"/>
      <c r="V20" s="125" t="str">
        <f>IFERROR(SMALL('اختيار المقررات'!$AL$8:$AL$56,'اختيار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61"/>
      <c r="AD20" s="161"/>
      <c r="AE20" s="488" t="str">
        <f t="shared" si="2"/>
        <v/>
      </c>
      <c r="AF20" s="488"/>
      <c r="AG20" s="488"/>
      <c r="AH20" s="161"/>
      <c r="AI20" s="161"/>
      <c r="AJ20" s="1"/>
    </row>
    <row r="21" spans="1:36" ht="22.2" thickTop="1" thickBot="1" x14ac:dyDescent="0.3">
      <c r="A21" s="1"/>
      <c r="B21" s="498" t="s">
        <v>116</v>
      </c>
      <c r="C21" s="460"/>
      <c r="D21" s="460"/>
      <c r="E21" s="460"/>
      <c r="F21" s="166">
        <f>'اختيار المقررات'!V30</f>
        <v>0</v>
      </c>
      <c r="G21" s="460" t="s">
        <v>117</v>
      </c>
      <c r="H21" s="460"/>
      <c r="I21" s="460"/>
      <c r="J21" s="460"/>
      <c r="K21" s="485">
        <f>'اختيار المقررات'!AB30</f>
        <v>0</v>
      </c>
      <c r="L21" s="485"/>
      <c r="M21" s="460" t="s">
        <v>118</v>
      </c>
      <c r="N21" s="460"/>
      <c r="O21" s="460"/>
      <c r="P21" s="460"/>
      <c r="Q21" s="485">
        <f>'اختيار المقررات'!AF30</f>
        <v>0</v>
      </c>
      <c r="R21" s="495"/>
      <c r="S21" s="167"/>
      <c r="T21" s="1"/>
      <c r="V21" s="125" t="str">
        <f>IFERROR(SMALL('اختيار المقررات'!$AL$8:$AL$56,'اختيار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B21" s="1"/>
      <c r="AC21" s="161"/>
      <c r="AD21" s="161"/>
      <c r="AE21" s="488" t="str">
        <f t="shared" si="2"/>
        <v/>
      </c>
      <c r="AF21" s="488"/>
      <c r="AG21" s="488"/>
      <c r="AH21" s="161"/>
      <c r="AI21" s="161"/>
      <c r="AJ21" s="1"/>
    </row>
    <row r="22" spans="1:36" ht="14.4" thickTop="1" x14ac:dyDescent="0.25">
      <c r="A22" s="1"/>
      <c r="B22" s="500" t="s">
        <v>111</v>
      </c>
      <c r="C22" s="501"/>
      <c r="D22" s="501"/>
      <c r="E22" s="496">
        <f>'اختيار المقررات'!F5</f>
        <v>0</v>
      </c>
      <c r="F22" s="496"/>
      <c r="G22" s="496"/>
      <c r="H22" s="496"/>
      <c r="I22" s="497"/>
      <c r="J22" s="168" t="s">
        <v>61</v>
      </c>
      <c r="K22" s="456" t="e">
        <f>'اختيار المقررات'!Q5</f>
        <v>#N/A</v>
      </c>
      <c r="L22" s="456"/>
      <c r="M22" s="169" t="s">
        <v>0</v>
      </c>
      <c r="N22" s="499" t="e">
        <f>'اختيار المقررات'!W5</f>
        <v>#N/A</v>
      </c>
      <c r="O22" s="499"/>
      <c r="P22" s="170"/>
      <c r="Q22" s="170"/>
      <c r="R22" s="170"/>
      <c r="S22" s="1"/>
      <c r="T22" s="1"/>
      <c r="V22" s="125" t="str">
        <f>IFERROR(SMALL('اختيار المقررات'!$AL$8:$AL$56,'اختيار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161"/>
      <c r="AD22" s="161"/>
      <c r="AE22" s="488" t="str">
        <f t="shared" si="2"/>
        <v/>
      </c>
      <c r="AF22" s="488"/>
      <c r="AG22" s="488"/>
      <c r="AH22" s="161"/>
      <c r="AI22" s="161"/>
      <c r="AJ22" s="1"/>
    </row>
    <row r="23" spans="1:36" ht="15.6" customHeight="1" x14ac:dyDescent="0.25">
      <c r="A23" s="1"/>
      <c r="B23" s="524" t="s">
        <v>115</v>
      </c>
      <c r="C23" s="525"/>
      <c r="D23" s="525"/>
      <c r="E23" s="491" t="e">
        <f>'اختيار المقررات'!AD27</f>
        <v>#N/A</v>
      </c>
      <c r="F23" s="491"/>
      <c r="G23" s="492"/>
      <c r="H23" s="526" t="s">
        <v>600</v>
      </c>
      <c r="I23" s="527"/>
      <c r="J23" s="528" t="e">
        <f>'اختيار المقررات'!AB5</f>
        <v>#N/A</v>
      </c>
      <c r="K23" s="528"/>
      <c r="L23" s="529"/>
      <c r="M23" s="527" t="s">
        <v>484</v>
      </c>
      <c r="N23" s="527"/>
      <c r="O23" s="527" t="s">
        <v>485</v>
      </c>
      <c r="P23" s="527"/>
      <c r="Q23" s="527" t="s">
        <v>601</v>
      </c>
      <c r="R23" s="531"/>
      <c r="S23" s="1"/>
      <c r="T23" s="1"/>
      <c r="V23" s="125" t="str">
        <f>IFERROR(SMALL('اختيار المقررات'!$AL$8:$AL$56,'اختيار المقررات'!AM20),"")</f>
        <v/>
      </c>
    </row>
    <row r="24" spans="1:36" ht="13.8" x14ac:dyDescent="0.25">
      <c r="A24" s="1"/>
      <c r="B24" s="524" t="s">
        <v>486</v>
      </c>
      <c r="C24" s="525"/>
      <c r="D24" s="525"/>
      <c r="E24" s="493" t="e">
        <f>'اختيار المقررات'!W27</f>
        <v>#N/A</v>
      </c>
      <c r="F24" s="493"/>
      <c r="G24" s="494"/>
      <c r="H24" s="533" t="s">
        <v>27</v>
      </c>
      <c r="I24" s="530"/>
      <c r="J24" s="493" t="e">
        <f>'اختيار المقررات'!N27</f>
        <v>#N/A</v>
      </c>
      <c r="K24" s="493"/>
      <c r="L24" s="494"/>
      <c r="M24" s="530"/>
      <c r="N24" s="530"/>
      <c r="O24" s="530"/>
      <c r="P24" s="530"/>
      <c r="Q24" s="530"/>
      <c r="R24" s="532"/>
      <c r="S24" s="1"/>
      <c r="T24" s="1"/>
      <c r="V24" s="125" t="str">
        <f>IFERROR(SMALL('اختيار المقررات'!$AL$8:$AL$56,'اختيار المقررات'!AM21),"")</f>
        <v/>
      </c>
    </row>
    <row r="25" spans="1:36" ht="13.8" x14ac:dyDescent="0.25">
      <c r="A25" s="1"/>
      <c r="B25" s="524" t="s">
        <v>480</v>
      </c>
      <c r="C25" s="525"/>
      <c r="D25" s="525"/>
      <c r="E25" s="493" t="e">
        <f>'اختيار المقررات'!N28</f>
        <v>#N/A</v>
      </c>
      <c r="F25" s="493"/>
      <c r="G25" s="494"/>
      <c r="H25" s="534" t="s">
        <v>22</v>
      </c>
      <c r="I25" s="458"/>
      <c r="J25" s="171" t="str">
        <f>'اختيار المقررات'!N29</f>
        <v>لا</v>
      </c>
      <c r="K25" s="171"/>
      <c r="L25" s="172"/>
      <c r="M25" s="530"/>
      <c r="N25" s="530"/>
      <c r="O25" s="530"/>
      <c r="P25" s="530"/>
      <c r="Q25" s="530"/>
      <c r="R25" s="532"/>
      <c r="S25" s="1"/>
      <c r="T25" s="1"/>
      <c r="V25" s="125" t="str">
        <f>IFERROR(SMALL('اختيار المقررات'!$AL$8:$AL$56,'اختيار المقررات'!AM22),"")</f>
        <v/>
      </c>
    </row>
    <row r="26" spans="1:36" ht="13.8" x14ac:dyDescent="0.25">
      <c r="A26" s="1"/>
      <c r="B26" s="465" t="s">
        <v>25</v>
      </c>
      <c r="C26" s="466"/>
      <c r="D26" s="466"/>
      <c r="E26" s="467" t="e">
        <f>'اختيار المقررات'!W28</f>
        <v>#N/A</v>
      </c>
      <c r="F26" s="467"/>
      <c r="G26" s="467"/>
      <c r="H26" s="173"/>
      <c r="I26" s="173"/>
      <c r="J26" s="174"/>
      <c r="K26" s="174"/>
      <c r="L26" s="175"/>
      <c r="M26" s="530"/>
      <c r="N26" s="530"/>
      <c r="O26" s="530"/>
      <c r="P26" s="530"/>
      <c r="Q26" s="530"/>
      <c r="R26" s="532"/>
      <c r="S26" s="1"/>
      <c r="T26" s="1"/>
      <c r="V26" s="125" t="str">
        <f>IFERROR(SMALL('اختيار المقررات'!$AL$8:$AL$56,'اختيار المقررات'!AM23),"")</f>
        <v/>
      </c>
    </row>
    <row r="27" spans="1:36" ht="13.8" x14ac:dyDescent="0.25">
      <c r="A27" s="1"/>
      <c r="B27" s="468" t="str">
        <f>'اختيار المقررات'!C27</f>
        <v>فصول الانقطاع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70"/>
      <c r="M27" s="530"/>
      <c r="N27" s="530"/>
      <c r="O27" s="530"/>
      <c r="P27" s="530"/>
      <c r="Q27" s="530"/>
      <c r="R27" s="532"/>
      <c r="S27" s="1"/>
      <c r="T27" s="1"/>
      <c r="V27" s="125" t="str">
        <f>IFERROR(SMALL('اختيار المقررات'!$AL$8:$AL$56,'اختيار المقررات'!AM24),"")</f>
        <v/>
      </c>
    </row>
    <row r="28" spans="1:36" ht="13.8" x14ac:dyDescent="0.25">
      <c r="A28" s="1"/>
      <c r="B28" s="471" t="str">
        <f>'اختيار المقررات'!C28</f>
        <v/>
      </c>
      <c r="C28" s="472"/>
      <c r="D28" s="472"/>
      <c r="E28" s="472"/>
      <c r="F28" s="472"/>
      <c r="G28" s="472" t="str">
        <f>'اختيار المقررات'!C29</f>
        <v/>
      </c>
      <c r="H28" s="472"/>
      <c r="I28" s="472"/>
      <c r="J28" s="472"/>
      <c r="K28" s="472"/>
      <c r="L28" s="473"/>
      <c r="M28" s="530"/>
      <c r="N28" s="530"/>
      <c r="O28" s="530"/>
      <c r="P28" s="530"/>
      <c r="Q28" s="530"/>
      <c r="R28" s="532"/>
      <c r="S28" s="1"/>
      <c r="T28" s="1"/>
      <c r="V28" s="125" t="str">
        <f>IFERROR(SMALL('اختيار المقررات'!$AL$8:$AL$56,'اختيار المقررات'!AM25),"")</f>
        <v/>
      </c>
    </row>
    <row r="29" spans="1:36" ht="13.8" x14ac:dyDescent="0.25">
      <c r="A29" s="1"/>
      <c r="B29" s="471" t="str">
        <f>'اختيار المقررات'!C30</f>
        <v/>
      </c>
      <c r="C29" s="472"/>
      <c r="D29" s="472"/>
      <c r="E29" s="472"/>
      <c r="F29" s="472"/>
      <c r="G29" s="472" t="str">
        <f>'اختيار المقررات'!C31</f>
        <v/>
      </c>
      <c r="H29" s="472"/>
      <c r="I29" s="472"/>
      <c r="J29" s="472"/>
      <c r="K29" s="472"/>
      <c r="L29" s="473"/>
      <c r="M29" s="530"/>
      <c r="N29" s="530"/>
      <c r="O29" s="530"/>
      <c r="P29" s="530"/>
      <c r="Q29" s="530"/>
      <c r="R29" s="532"/>
      <c r="S29" s="1"/>
      <c r="T29" s="1"/>
      <c r="V29" s="125" t="str">
        <f>IFERROR(SMALL('اختيار المقررات'!$AL$8:$AL$56,'اختيار المقررات'!AM26),"")</f>
        <v/>
      </c>
    </row>
    <row r="30" spans="1:36" ht="16.5" customHeight="1" x14ac:dyDescent="0.25">
      <c r="A30" s="1"/>
      <c r="B30" s="518" t="str">
        <f>'اختيار المقررات'!C32</f>
        <v/>
      </c>
      <c r="C30" s="519"/>
      <c r="D30" s="519"/>
      <c r="E30" s="519"/>
      <c r="F30" s="519"/>
      <c r="G30" s="519" t="str">
        <f>'اختيار المقررات'!C33</f>
        <v/>
      </c>
      <c r="H30" s="519"/>
      <c r="I30" s="519"/>
      <c r="J30" s="519"/>
      <c r="K30" s="519"/>
      <c r="L30" s="535"/>
      <c r="M30" s="530"/>
      <c r="N30" s="530"/>
      <c r="O30" s="530"/>
      <c r="P30" s="530"/>
      <c r="Q30" s="530"/>
      <c r="R30" s="532"/>
      <c r="S30" s="1"/>
      <c r="T30" s="1"/>
      <c r="V30" s="125" t="str">
        <f>IFERROR(SMALL('اختيار المقررات'!$AL$8:$AL$56,'اختيار المقررات'!AM27),"")</f>
        <v/>
      </c>
    </row>
    <row r="31" spans="1:36" ht="15" customHeight="1" x14ac:dyDescent="0.25">
      <c r="A31" s="1"/>
      <c r="B31" s="515" t="s">
        <v>602</v>
      </c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7"/>
      <c r="S31" s="1"/>
      <c r="T31" s="1"/>
      <c r="V31" s="125" t="str">
        <f>IFERROR(SMALL('اختيار المقررات'!$AL$8:$AL$56,'اختيار المقررات'!AM28),"")</f>
        <v/>
      </c>
    </row>
    <row r="32" spans="1:36" ht="15" customHeight="1" x14ac:dyDescent="0.25">
      <c r="A32" s="1"/>
      <c r="B32" s="512" t="s">
        <v>2895</v>
      </c>
      <c r="C32" s="512"/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1"/>
      <c r="T32" s="1"/>
    </row>
    <row r="33" spans="1:22" ht="16.5" customHeight="1" x14ac:dyDescent="0.25">
      <c r="A33" s="1"/>
      <c r="B33" s="520" t="s">
        <v>33</v>
      </c>
      <c r="C33" s="520"/>
      <c r="D33" s="520"/>
      <c r="E33" s="520"/>
      <c r="F33" s="521" t="e">
        <f>'اختيار المقررات'!W29</f>
        <v>#N/A</v>
      </c>
      <c r="G33" s="521"/>
      <c r="H33" s="522" t="e">
        <f>IF(D4="أنثى","ليرة سورية فقط لا غير من الطالبة","ليرة سورية فقط لا غير من الطالب")&amp;" "&amp;H2</f>
        <v>#N/A</v>
      </c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1"/>
      <c r="T33" s="1"/>
      <c r="V33" s="125" t="str">
        <f>IFERROR(SMALL('اختيار المقررات'!$AL$8:$AL$56,'اختيار المقررات'!AM29),"")</f>
        <v/>
      </c>
    </row>
    <row r="34" spans="1:22" ht="24" customHeight="1" x14ac:dyDescent="0.25">
      <c r="A34" s="1"/>
      <c r="B34" s="520" t="e">
        <f>IF(D4="أنثى","رقمها الامتحاني","رقمه الامتحاني")</f>
        <v>#N/A</v>
      </c>
      <c r="C34" s="520"/>
      <c r="D34" s="520"/>
      <c r="E34" s="521">
        <f>D2</f>
        <v>0</v>
      </c>
      <c r="F34" s="521"/>
      <c r="G34" s="523" t="s">
        <v>34</v>
      </c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1"/>
      <c r="T34" s="1"/>
      <c r="V34" s="125" t="str">
        <f>IFERROR(SMALL('اختيار المقررات'!$AL$8:$AL$56,'اختيار المقررات'!AM30),"")</f>
        <v/>
      </c>
    </row>
    <row r="35" spans="1:22" ht="19.2" customHeight="1" x14ac:dyDescent="0.25">
      <c r="A35" s="1"/>
      <c r="B35" s="147"/>
      <c r="C35" s="158"/>
      <c r="D35" s="513"/>
      <c r="E35" s="513"/>
      <c r="F35" s="513"/>
      <c r="G35" s="513"/>
      <c r="H35" s="513"/>
      <c r="I35" s="148"/>
      <c r="J35" s="148"/>
      <c r="K35" s="147"/>
      <c r="L35" s="158"/>
      <c r="M35" s="513"/>
      <c r="N35" s="513"/>
      <c r="O35" s="513"/>
      <c r="P35" s="513"/>
      <c r="Q35" s="148"/>
      <c r="R35" s="148"/>
      <c r="S35" s="1"/>
      <c r="T35" s="1"/>
      <c r="V35" s="125" t="str">
        <f>IFERROR(SMALL('اختيار المقررات'!$AL$8:$AL$56,'اختيار المقررات'!AM31),"")</f>
        <v/>
      </c>
    </row>
    <row r="36" spans="1:22" ht="19.2" customHeight="1" x14ac:dyDescent="0.35">
      <c r="A36" s="1"/>
      <c r="B36" s="514" t="s">
        <v>28</v>
      </c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1"/>
      <c r="T36" s="1"/>
      <c r="V36" s="125" t="str">
        <f>IFERROR(SMALL('اختيار المقررات'!$AL$8:$AL$56,'اختيار المقررات'!AM32),"")</f>
        <v/>
      </c>
    </row>
    <row r="37" spans="1:22" ht="19.2" customHeight="1" x14ac:dyDescent="0.25">
      <c r="A37" s="1"/>
      <c r="B37" s="505" t="s">
        <v>32</v>
      </c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1"/>
      <c r="T37" s="1"/>
      <c r="V37" s="125" t="str">
        <f>IFERROR(SMALL('اختيار المقررات'!$AL$8:$AL$56,'اختيار المقررات'!AM33),"")</f>
        <v/>
      </c>
    </row>
    <row r="38" spans="1:22" ht="19.2" customHeight="1" x14ac:dyDescent="0.25">
      <c r="A38" s="1"/>
      <c r="B38" s="506" t="s">
        <v>33</v>
      </c>
      <c r="C38" s="506"/>
      <c r="D38" s="506"/>
      <c r="E38" s="506"/>
      <c r="F38" s="507" t="e">
        <f>'اختيار المقررات'!AD29</f>
        <v>#N/A</v>
      </c>
      <c r="G38" s="507"/>
      <c r="H38" s="508" t="e">
        <f>H33</f>
        <v>#N/A</v>
      </c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1"/>
      <c r="T38" s="1"/>
      <c r="V38" s="125" t="str">
        <f>IFERROR(SMALL('اختيار المقررات'!$AL$8:$AL$56,'اختيار المقررات'!AM35),"")</f>
        <v/>
      </c>
    </row>
    <row r="39" spans="1:22" ht="19.2" customHeight="1" x14ac:dyDescent="0.3">
      <c r="A39" s="1"/>
      <c r="B39" s="509" t="e">
        <f>B34</f>
        <v>#N/A</v>
      </c>
      <c r="C39" s="509"/>
      <c r="D39" s="509"/>
      <c r="E39" s="510">
        <f>E34</f>
        <v>0</v>
      </c>
      <c r="F39" s="510"/>
      <c r="G39" s="511" t="str">
        <f>G34</f>
        <v xml:space="preserve">وتحويله إلى حساب التعليم المفتوح رقم ck1-10173186 وتسليم إشعار القبض إلى صاحب العلاقة  </v>
      </c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1"/>
      <c r="T39" s="1"/>
      <c r="V39" s="125" t="str">
        <f>IFERROR(SMALL('اختيار المقررات'!$AL$8:$AL$56,'اختيار المقررات'!AM36),"")</f>
        <v/>
      </c>
    </row>
    <row r="40" spans="1:22" ht="22.5" customHeight="1" x14ac:dyDescent="0.25">
      <c r="A40" s="1"/>
      <c r="B40" s="1"/>
      <c r="C40" s="1"/>
      <c r="D40" s="1"/>
      <c r="E40" s="176"/>
      <c r="F40" s="176"/>
      <c r="G40" s="176"/>
      <c r="H40" s="176"/>
      <c r="I40" s="1"/>
      <c r="J40" s="1"/>
      <c r="K40" s="1"/>
      <c r="L40" s="1"/>
      <c r="M40" s="176"/>
      <c r="N40" s="176"/>
      <c r="O40" s="176"/>
      <c r="P40" s="1"/>
      <c r="Q40" s="1"/>
      <c r="R40" s="1"/>
      <c r="S40" s="1"/>
      <c r="T40" s="1"/>
      <c r="V40" s="125" t="str">
        <f>IFERROR(SMALL('اختيار المقررات'!$AL$8:$AL$56,'اختيار المقررات'!AM37),"")</f>
        <v/>
      </c>
    </row>
    <row r="41" spans="1:22" ht="22.5" customHeight="1" x14ac:dyDescent="0.25">
      <c r="A41" s="1"/>
      <c r="B41" s="1"/>
      <c r="C41" s="1"/>
      <c r="D41" s="1"/>
      <c r="E41" s="1"/>
      <c r="F41" s="176"/>
      <c r="G41" s="176"/>
      <c r="H41" s="176"/>
      <c r="I41" s="176"/>
      <c r="J41" s="1"/>
      <c r="K41" s="1"/>
      <c r="L41" s="1"/>
      <c r="M41" s="1"/>
      <c r="N41" s="176"/>
      <c r="O41" s="176"/>
      <c r="P41" s="176"/>
      <c r="Q41" s="1"/>
      <c r="R41" s="1"/>
      <c r="S41" s="1"/>
      <c r="T41" s="1"/>
      <c r="V41" s="125" t="str">
        <f>IFERROR(SMALL('اختيار المقررات'!$AL$8:$AL$56,'اختيار المقررات'!AM38),"")</f>
        <v/>
      </c>
    </row>
    <row r="42" spans="1:22" ht="17.25" customHeight="1" x14ac:dyDescent="0.25">
      <c r="A42" s="1"/>
      <c r="B42" s="1"/>
      <c r="C42" s="177"/>
      <c r="D42" s="177"/>
      <c r="E42" s="177"/>
      <c r="F42" s="177"/>
      <c r="G42" s="177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"/>
      <c r="V42" s="125" t="str">
        <f>IFERROR(SMALL('اختيار المقررات'!$AL$8:$AL$56,'اختيار المقررات'!AM39),"")</f>
        <v/>
      </c>
    </row>
    <row r="43" spans="1:22" ht="17.25" customHeight="1" x14ac:dyDescent="0.25">
      <c r="A43" s="1"/>
      <c r="B43" s="1"/>
      <c r="C43" s="177"/>
      <c r="D43" s="177"/>
      <c r="E43" s="177"/>
      <c r="F43" s="177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"/>
      <c r="V43" s="125" t="str">
        <f>IFERROR(SMALL('اختيار المقررات'!$AL$8:$AL$56,'اختيار المقررات'!AM40),"")</f>
        <v/>
      </c>
    </row>
    <row r="44" spans="1:22" ht="13.8" x14ac:dyDescent="0.25">
      <c r="A44" s="1"/>
      <c r="B44" s="1"/>
      <c r="C44" s="177"/>
      <c r="D44" s="177"/>
      <c r="E44" s="177"/>
      <c r="F44" s="177"/>
      <c r="G44" s="177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"/>
    </row>
  </sheetData>
  <sheetProtection algorithmName="SHA-512" hashValue="nYx+lYwEBTqQjW/Zbi9hzY9l6tIUKOM2A89/NUQz5fTVMYKPl04Izi2NuHi76x7GAh0NFhU95uftloLVio3esQ==" saltValue="7vtiXhwoJVvCvvXJFk0gSw==" spinCount="100000" sheet="1" selectLockedCells="1" selectUnlockedCells="1"/>
  <mergeCells count="133"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B23:D23"/>
    <mergeCell ref="B24:D24"/>
    <mergeCell ref="B25:D25"/>
    <mergeCell ref="E25:G25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B37:R37"/>
    <mergeCell ref="B38:E38"/>
    <mergeCell ref="F38:G38"/>
    <mergeCell ref="H38:R38"/>
    <mergeCell ref="B39:D39"/>
    <mergeCell ref="E39:F39"/>
    <mergeCell ref="G39:R39"/>
    <mergeCell ref="B32:R32"/>
    <mergeCell ref="D35:H35"/>
    <mergeCell ref="M35:P35"/>
    <mergeCell ref="B36:R36"/>
    <mergeCell ref="H4:I4"/>
    <mergeCell ref="G21:J21"/>
    <mergeCell ref="K21:L21"/>
    <mergeCell ref="H6:I6"/>
    <mergeCell ref="K6:M6"/>
    <mergeCell ref="P6:R6"/>
    <mergeCell ref="D18:G18"/>
    <mergeCell ref="L18:O18"/>
    <mergeCell ref="F7:G7"/>
    <mergeCell ref="H7:I7"/>
    <mergeCell ref="L16:O16"/>
    <mergeCell ref="D17:G17"/>
    <mergeCell ref="L17:O17"/>
    <mergeCell ref="M21:P21"/>
    <mergeCell ref="D19:G19"/>
    <mergeCell ref="L19:O19"/>
    <mergeCell ref="B20:R20"/>
    <mergeCell ref="E23:G23"/>
    <mergeCell ref="E24:G24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AE3:AG3"/>
    <mergeCell ref="AE4:AG4"/>
    <mergeCell ref="AE5:AG5"/>
    <mergeCell ref="AE6:AG6"/>
    <mergeCell ref="AE7:AG7"/>
    <mergeCell ref="AE8:AG8"/>
    <mergeCell ref="AE9:AG9"/>
    <mergeCell ref="AE10:AG10"/>
    <mergeCell ref="AC1:AH2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4:R4"/>
    <mergeCell ref="D4:E4"/>
    <mergeCell ref="F4:G4"/>
  </mergeCells>
  <conditionalFormatting sqref="B35:R35">
    <cfRule type="expression" dxfId="31" priority="2">
      <formula>#REF!="لا"</formula>
    </cfRule>
  </conditionalFormatting>
  <conditionalFormatting sqref="B36:R37 B38:H38 B39:R39">
    <cfRule type="expression" dxfId="30" priority="3">
      <formula>$K$25="لا"</formula>
    </cfRule>
  </conditionalFormatting>
  <conditionalFormatting sqref="B36:R41">
    <cfRule type="expression" dxfId="29" priority="1">
      <formula>$J$25="لا"</formula>
    </cfRule>
  </conditionalFormatting>
  <conditionalFormatting sqref="C13:I19">
    <cfRule type="expression" dxfId="28" priority="24">
      <formula>$C$13=""</formula>
    </cfRule>
  </conditionalFormatting>
  <conditionalFormatting sqref="C14:I19">
    <cfRule type="expression" dxfId="27" priority="23">
      <formula>$C$14=""</formula>
    </cfRule>
  </conditionalFormatting>
  <conditionalFormatting sqref="C15:I19">
    <cfRule type="expression" dxfId="26" priority="22">
      <formula>$C$15=""</formula>
    </cfRule>
  </conditionalFormatting>
  <conditionalFormatting sqref="C16:I19">
    <cfRule type="expression" dxfId="25" priority="21">
      <formula>$C$16=""</formula>
    </cfRule>
  </conditionalFormatting>
  <conditionalFormatting sqref="C17:I19">
    <cfRule type="expression" dxfId="24" priority="20">
      <formula>$C$17=""</formula>
    </cfRule>
  </conditionalFormatting>
  <conditionalFormatting sqref="C18:I19">
    <cfRule type="expression" dxfId="23" priority="19">
      <formula>$C$18=""</formula>
    </cfRule>
  </conditionalFormatting>
  <conditionalFormatting sqref="C19:I19">
    <cfRule type="expression" dxfId="22" priority="18">
      <formula>$C$19=""</formula>
    </cfRule>
  </conditionalFormatting>
  <conditionalFormatting sqref="C11:Q19">
    <cfRule type="expression" dxfId="21" priority="25">
      <formula>$C$12=""</formula>
    </cfRule>
  </conditionalFormatting>
  <conditionalFormatting sqref="C43:S44">
    <cfRule type="expression" dxfId="20" priority="4">
      <formula>$K$26="لا"</formula>
    </cfRule>
  </conditionalFormatting>
  <conditionalFormatting sqref="K11:Q19">
    <cfRule type="expression" dxfId="19" priority="17">
      <formula>$K$12=""</formula>
    </cfRule>
  </conditionalFormatting>
  <conditionalFormatting sqref="K13:Q19">
    <cfRule type="expression" dxfId="18" priority="16">
      <formula>$K$13=""</formula>
    </cfRule>
  </conditionalFormatting>
  <conditionalFormatting sqref="K14:Q19">
    <cfRule type="expression" dxfId="17" priority="15">
      <formula>$K$14=""</formula>
    </cfRule>
  </conditionalFormatting>
  <conditionalFormatting sqref="K15:Q19">
    <cfRule type="expression" dxfId="16" priority="14">
      <formula>$K$15=""</formula>
    </cfRule>
  </conditionalFormatting>
  <conditionalFormatting sqref="K16:Q19">
    <cfRule type="expression" dxfId="15" priority="13">
      <formula>$K$16=""</formula>
    </cfRule>
  </conditionalFormatting>
  <conditionalFormatting sqref="K17:Q19">
    <cfRule type="expression" dxfId="14" priority="12">
      <formula>$K$17=""</formula>
    </cfRule>
  </conditionalFormatting>
  <conditionalFormatting sqref="K18:Q19">
    <cfRule type="expression" dxfId="13" priority="11">
      <formula>$K$18=""</formula>
    </cfRule>
  </conditionalFormatting>
  <conditionalFormatting sqref="K19:Q19">
    <cfRule type="expression" dxfId="12" priority="10">
      <formula>$K$19=""</formula>
    </cfRule>
  </conditionalFormatting>
  <conditionalFormatting sqref="AC1">
    <cfRule type="expression" dxfId="11" priority="26">
      <formula>$AC$1&lt;&gt;""</formula>
    </cfRule>
  </conditionalFormatting>
  <conditionalFormatting sqref="AE3:AE22">
    <cfRule type="expression" dxfId="10" priority="7">
      <formula>AE3&lt;&gt;""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K5"/>
  <sheetViews>
    <sheetView rightToLeft="1" workbookViewId="0">
      <selection activeCell="G8" sqref="G8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3984375" style="79" bestFit="1" customWidth="1"/>
    <col min="7" max="7" width="11.3984375" style="79" customWidth="1"/>
    <col min="8" max="8" width="13.3984375" style="1" customWidth="1"/>
    <col min="9" max="9" width="9" style="1"/>
    <col min="10" max="10" width="11.3984375" style="1" bestFit="1" customWidth="1"/>
    <col min="11" max="11" width="21.8984375" style="1" customWidth="1"/>
    <col min="12" max="12" width="24.3984375" style="1" customWidth="1"/>
    <col min="13" max="13" width="17.3984375" style="1" customWidth="1"/>
    <col min="14" max="14" width="20.09765625" style="1" customWidth="1"/>
    <col min="15" max="15" width="31.3984375" style="1" customWidth="1"/>
    <col min="16" max="17" width="14.3984375" style="1" customWidth="1"/>
    <col min="18" max="18" width="19.09765625" style="1" customWidth="1"/>
    <col min="19" max="19" width="14.09765625" style="1" customWidth="1"/>
    <col min="20" max="20" width="6.8984375" style="1" bestFit="1" customWidth="1"/>
    <col min="21" max="113" width="4.3984375" style="1" customWidth="1"/>
    <col min="114" max="114" width="9" style="1"/>
    <col min="115" max="115" width="11.3984375" style="1" bestFit="1" customWidth="1"/>
    <col min="116" max="16384" width="9" style="1"/>
  </cols>
  <sheetData>
    <row r="1" spans="1:141" s="52" customFormat="1" ht="36.75" customHeight="1" thickBot="1" x14ac:dyDescent="0.3">
      <c r="A1" s="538"/>
      <c r="B1" s="539">
        <v>9999</v>
      </c>
      <c r="C1" s="540" t="s">
        <v>35</v>
      </c>
      <c r="D1" s="540"/>
      <c r="E1" s="540"/>
      <c r="F1" s="540"/>
      <c r="G1" s="540"/>
      <c r="H1" s="540"/>
      <c r="I1" s="540"/>
      <c r="J1" s="540"/>
      <c r="K1" s="541" t="s">
        <v>16</v>
      </c>
      <c r="L1" s="543" t="s">
        <v>107</v>
      </c>
      <c r="M1" s="536" t="s">
        <v>105</v>
      </c>
      <c r="N1" s="536" t="s">
        <v>106</v>
      </c>
      <c r="O1" s="548" t="s">
        <v>58</v>
      </c>
      <c r="P1" s="540" t="s">
        <v>36</v>
      </c>
      <c r="Q1" s="540"/>
      <c r="R1" s="540"/>
      <c r="S1" s="550" t="s">
        <v>9</v>
      </c>
      <c r="T1" s="552" t="s">
        <v>37</v>
      </c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 t="s">
        <v>38</v>
      </c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 t="s">
        <v>39</v>
      </c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87" t="s">
        <v>1</v>
      </c>
      <c r="DK1" s="588"/>
      <c r="DL1" s="589"/>
      <c r="DM1" s="593"/>
      <c r="DN1" s="595" t="s">
        <v>614</v>
      </c>
      <c r="DO1" s="596"/>
      <c r="DP1" s="596"/>
      <c r="DQ1" s="596"/>
      <c r="DR1" s="596"/>
      <c r="DS1" s="596"/>
      <c r="DT1" s="596"/>
      <c r="DU1" s="596"/>
      <c r="DV1" s="599" t="s">
        <v>40</v>
      </c>
      <c r="DW1" s="600"/>
      <c r="DX1" s="600"/>
      <c r="DY1" s="601"/>
      <c r="DZ1" s="599" t="s">
        <v>615</v>
      </c>
      <c r="EA1" s="600"/>
      <c r="EB1" s="600"/>
      <c r="EC1" s="601"/>
      <c r="ED1" s="561" t="s">
        <v>616</v>
      </c>
      <c r="EE1" s="562"/>
      <c r="EF1" s="562"/>
      <c r="EG1" s="562"/>
      <c r="EH1" s="562"/>
      <c r="EI1" s="562"/>
      <c r="EJ1" s="203"/>
      <c r="EK1" s="152"/>
    </row>
    <row r="2" spans="1:141" s="52" customFormat="1" ht="36.75" customHeight="1" thickBot="1" x14ac:dyDescent="0.3">
      <c r="A2" s="538"/>
      <c r="B2" s="539"/>
      <c r="C2" s="540"/>
      <c r="D2" s="540"/>
      <c r="E2" s="540"/>
      <c r="F2" s="540"/>
      <c r="G2" s="540"/>
      <c r="H2" s="540"/>
      <c r="I2" s="540"/>
      <c r="J2" s="540"/>
      <c r="K2" s="542"/>
      <c r="L2" s="544"/>
      <c r="M2" s="537"/>
      <c r="N2" s="537"/>
      <c r="O2" s="549"/>
      <c r="P2" s="540"/>
      <c r="Q2" s="540"/>
      <c r="R2" s="540"/>
      <c r="S2" s="550"/>
      <c r="T2" s="557" t="s">
        <v>17</v>
      </c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153"/>
      <c r="AG2" s="153"/>
      <c r="AH2" s="153"/>
      <c r="AI2" s="153"/>
      <c r="AJ2" s="153"/>
      <c r="AK2" s="153"/>
      <c r="AL2" s="153"/>
      <c r="AM2" s="153"/>
      <c r="AN2" s="54"/>
      <c r="AO2" s="54"/>
      <c r="AP2" s="557"/>
      <c r="AQ2" s="557"/>
      <c r="AR2" s="557"/>
      <c r="AS2" s="557"/>
      <c r="AT2" s="557"/>
      <c r="AU2" s="557"/>
      <c r="AV2" s="557"/>
      <c r="AW2" s="557"/>
      <c r="AX2" s="53"/>
      <c r="AY2" s="53"/>
      <c r="AZ2" s="558" t="s">
        <v>20</v>
      </c>
      <c r="BA2" s="558"/>
      <c r="BB2" s="558"/>
      <c r="BC2" s="558"/>
      <c r="BD2" s="558"/>
      <c r="BE2" s="558"/>
      <c r="BF2" s="558"/>
      <c r="BG2" s="558"/>
      <c r="BH2" s="558"/>
      <c r="BI2" s="558"/>
      <c r="BJ2" s="54"/>
      <c r="BK2" s="54"/>
      <c r="BL2" s="557" t="s">
        <v>17</v>
      </c>
      <c r="BM2" s="557"/>
      <c r="BN2" s="557"/>
      <c r="BO2" s="557"/>
      <c r="BP2" s="557"/>
      <c r="BQ2" s="557"/>
      <c r="BR2" s="558" t="s">
        <v>20</v>
      </c>
      <c r="BS2" s="558"/>
      <c r="BT2" s="558"/>
      <c r="BU2" s="558"/>
      <c r="BV2" s="558"/>
      <c r="BW2" s="558"/>
      <c r="BX2" s="558"/>
      <c r="BY2" s="558"/>
      <c r="BZ2" s="558"/>
      <c r="CA2" s="558"/>
      <c r="CB2" s="54"/>
      <c r="CC2" s="54"/>
      <c r="CD2" s="557" t="s">
        <v>17</v>
      </c>
      <c r="CE2" s="557"/>
      <c r="CF2" s="557"/>
      <c r="CG2" s="557"/>
      <c r="CH2" s="557"/>
      <c r="CI2" s="557"/>
      <c r="CJ2" s="557"/>
      <c r="CK2" s="557"/>
      <c r="CL2" s="557"/>
      <c r="CM2" s="557"/>
      <c r="CN2" s="53"/>
      <c r="CO2" s="53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90"/>
      <c r="DK2" s="591"/>
      <c r="DL2" s="592"/>
      <c r="DM2" s="594"/>
      <c r="DN2" s="597"/>
      <c r="DO2" s="598"/>
      <c r="DP2" s="598"/>
      <c r="DQ2" s="598"/>
      <c r="DR2" s="598"/>
      <c r="DS2" s="598"/>
      <c r="DT2" s="598"/>
      <c r="DU2" s="598"/>
      <c r="DV2" s="590"/>
      <c r="DW2" s="591"/>
      <c r="DX2" s="591"/>
      <c r="DY2" s="592"/>
      <c r="DZ2" s="590"/>
      <c r="EA2" s="591"/>
      <c r="EB2" s="591"/>
      <c r="EC2" s="592"/>
      <c r="ED2" s="561"/>
      <c r="EE2" s="562"/>
      <c r="EF2" s="562"/>
      <c r="EG2" s="562"/>
      <c r="EH2" s="562"/>
      <c r="EI2" s="562"/>
      <c r="EJ2" s="203"/>
      <c r="EK2" s="154"/>
    </row>
    <row r="3" spans="1:141" ht="36.75" customHeight="1" thickBot="1" x14ac:dyDescent="0.3">
      <c r="A3" s="55" t="s">
        <v>2</v>
      </c>
      <c r="B3" s="56" t="s">
        <v>41</v>
      </c>
      <c r="C3" s="56" t="s">
        <v>42</v>
      </c>
      <c r="D3" s="56" t="s">
        <v>43</v>
      </c>
      <c r="E3" s="56" t="s">
        <v>6</v>
      </c>
      <c r="F3" s="57" t="s">
        <v>7</v>
      </c>
      <c r="G3" s="57" t="s">
        <v>126</v>
      </c>
      <c r="H3" s="56" t="s">
        <v>54</v>
      </c>
      <c r="I3" s="56" t="s">
        <v>11</v>
      </c>
      <c r="J3" s="56" t="s">
        <v>10</v>
      </c>
      <c r="K3" s="542"/>
      <c r="L3" s="544"/>
      <c r="M3" s="537"/>
      <c r="N3" s="537"/>
      <c r="O3" s="549"/>
      <c r="P3" s="553" t="s">
        <v>29</v>
      </c>
      <c r="Q3" s="553" t="s">
        <v>44</v>
      </c>
      <c r="R3" s="555" t="s">
        <v>14</v>
      </c>
      <c r="S3" s="550"/>
      <c r="T3" s="546">
        <f>'اختيار المقررات'!C8</f>
        <v>103</v>
      </c>
      <c r="U3" s="547"/>
      <c r="V3" s="546">
        <f>'اختيار المقررات'!C9</f>
        <v>104</v>
      </c>
      <c r="W3" s="547"/>
      <c r="X3" s="546">
        <f>'اختيار المقررات'!C10</f>
        <v>105</v>
      </c>
      <c r="Y3" s="547"/>
      <c r="Z3" s="546">
        <f>'اختيار المقررات'!C11</f>
        <v>106</v>
      </c>
      <c r="AA3" s="547"/>
      <c r="AB3" s="546">
        <f>'اختيار المقررات'!C12</f>
        <v>107</v>
      </c>
      <c r="AC3" s="547"/>
      <c r="AD3" s="546">
        <f>'اختيار المقررات'!C13</f>
        <v>108</v>
      </c>
      <c r="AE3" s="547"/>
      <c r="AF3" s="546">
        <f>'اختيار المقررات'!L8</f>
        <v>204</v>
      </c>
      <c r="AG3" s="547"/>
      <c r="AH3" s="546">
        <f>'اختيار المقررات'!L9</f>
        <v>205</v>
      </c>
      <c r="AI3" s="547"/>
      <c r="AJ3" s="546">
        <f>'اختيار المقررات'!L10</f>
        <v>206</v>
      </c>
      <c r="AK3" s="547"/>
      <c r="AL3" s="546">
        <f>'اختيار المقررات'!L11</f>
        <v>207</v>
      </c>
      <c r="AM3" s="547"/>
      <c r="AN3" s="546">
        <f>'اختيار المقررات'!L12</f>
        <v>208</v>
      </c>
      <c r="AO3" s="547"/>
      <c r="AP3" s="546">
        <v>303</v>
      </c>
      <c r="AQ3" s="547"/>
      <c r="AR3" s="546">
        <v>304</v>
      </c>
      <c r="AS3" s="547"/>
      <c r="AT3" s="546">
        <v>305</v>
      </c>
      <c r="AU3" s="547"/>
      <c r="AV3" s="546">
        <v>306</v>
      </c>
      <c r="AW3" s="547"/>
      <c r="AX3" s="546">
        <v>307</v>
      </c>
      <c r="AY3" s="547"/>
      <c r="AZ3" s="546">
        <v>308</v>
      </c>
      <c r="BA3" s="547"/>
      <c r="BB3" s="546">
        <v>309</v>
      </c>
      <c r="BC3" s="547"/>
      <c r="BD3" s="546">
        <v>403</v>
      </c>
      <c r="BE3" s="547"/>
      <c r="BF3" s="546">
        <v>404</v>
      </c>
      <c r="BG3" s="547"/>
      <c r="BH3" s="546">
        <v>405</v>
      </c>
      <c r="BI3" s="547"/>
      <c r="BJ3" s="546">
        <v>406</v>
      </c>
      <c r="BK3" s="547"/>
      <c r="BL3" s="546">
        <v>407</v>
      </c>
      <c r="BM3" s="547"/>
      <c r="BN3" s="546">
        <v>408</v>
      </c>
      <c r="BO3" s="547"/>
      <c r="BP3" s="546">
        <v>409</v>
      </c>
      <c r="BQ3" s="547"/>
      <c r="BR3" s="546">
        <v>504</v>
      </c>
      <c r="BS3" s="547"/>
      <c r="BT3" s="546">
        <v>505</v>
      </c>
      <c r="BU3" s="547"/>
      <c r="BV3" s="546">
        <v>506</v>
      </c>
      <c r="BW3" s="547"/>
      <c r="BX3" s="546">
        <v>507</v>
      </c>
      <c r="BY3" s="547"/>
      <c r="BZ3" s="546">
        <v>508</v>
      </c>
      <c r="CA3" s="547"/>
      <c r="CB3" s="546">
        <v>509</v>
      </c>
      <c r="CC3" s="547"/>
      <c r="CD3" s="546">
        <v>604</v>
      </c>
      <c r="CE3" s="547"/>
      <c r="CF3" s="546">
        <v>605</v>
      </c>
      <c r="CG3" s="547"/>
      <c r="CH3" s="546">
        <v>606</v>
      </c>
      <c r="CI3" s="547"/>
      <c r="CJ3" s="546">
        <v>607</v>
      </c>
      <c r="CK3" s="547"/>
      <c r="CL3" s="546">
        <v>608</v>
      </c>
      <c r="CM3" s="547"/>
      <c r="CN3" s="546">
        <v>609</v>
      </c>
      <c r="CO3" s="547"/>
      <c r="CP3" s="546">
        <v>704</v>
      </c>
      <c r="CQ3" s="547"/>
      <c r="CR3" s="546">
        <v>705</v>
      </c>
      <c r="CS3" s="547"/>
      <c r="CT3" s="546">
        <v>706</v>
      </c>
      <c r="CU3" s="547"/>
      <c r="CV3" s="546">
        <v>707</v>
      </c>
      <c r="CW3" s="547"/>
      <c r="CX3" s="546">
        <v>708</v>
      </c>
      <c r="CY3" s="547"/>
      <c r="CZ3" s="546">
        <v>804</v>
      </c>
      <c r="DA3" s="547"/>
      <c r="DB3" s="546">
        <v>805</v>
      </c>
      <c r="DC3" s="547"/>
      <c r="DD3" s="546">
        <v>806</v>
      </c>
      <c r="DE3" s="547"/>
      <c r="DF3" s="546">
        <v>807</v>
      </c>
      <c r="DG3" s="547"/>
      <c r="DH3" s="546">
        <v>808</v>
      </c>
      <c r="DI3" s="547"/>
      <c r="DJ3" s="566" t="s">
        <v>45</v>
      </c>
      <c r="DK3" s="568" t="s">
        <v>0</v>
      </c>
      <c r="DL3" s="570" t="s">
        <v>46</v>
      </c>
      <c r="DM3" s="572" t="s">
        <v>111</v>
      </c>
      <c r="DN3" s="574" t="s">
        <v>617</v>
      </c>
      <c r="DO3" s="575" t="s">
        <v>119</v>
      </c>
      <c r="DP3" s="565" t="s">
        <v>27</v>
      </c>
      <c r="DQ3" s="565" t="s">
        <v>480</v>
      </c>
      <c r="DR3" s="565" t="s">
        <v>25</v>
      </c>
      <c r="DS3" s="565" t="s">
        <v>48</v>
      </c>
      <c r="DT3" s="584" t="s">
        <v>26</v>
      </c>
      <c r="DU3" s="584" t="s">
        <v>28</v>
      </c>
      <c r="DV3" s="585" t="s">
        <v>49</v>
      </c>
      <c r="DW3" s="576" t="s">
        <v>120</v>
      </c>
      <c r="DX3" s="576" t="s">
        <v>121</v>
      </c>
      <c r="DY3" s="578" t="s">
        <v>50</v>
      </c>
      <c r="DZ3" s="580" t="s">
        <v>125</v>
      </c>
      <c r="EA3" s="582" t="s">
        <v>124</v>
      </c>
      <c r="EB3" s="582" t="s">
        <v>123</v>
      </c>
      <c r="EC3" s="559" t="s">
        <v>122</v>
      </c>
      <c r="ED3" s="561"/>
      <c r="EE3" s="562"/>
      <c r="EF3" s="562"/>
      <c r="EG3" s="562"/>
      <c r="EH3" s="562"/>
      <c r="EI3" s="562"/>
      <c r="EJ3" s="203"/>
      <c r="EK3" s="179"/>
    </row>
    <row r="4" spans="1:141" s="64" customFormat="1" ht="36.75" customHeight="1" thickBot="1" x14ac:dyDescent="0.3">
      <c r="A4" s="59" t="s">
        <v>2</v>
      </c>
      <c r="B4" s="60" t="s">
        <v>41</v>
      </c>
      <c r="C4" s="60" t="s">
        <v>42</v>
      </c>
      <c r="D4" s="60" t="s">
        <v>43</v>
      </c>
      <c r="E4" s="60" t="s">
        <v>6</v>
      </c>
      <c r="F4" s="61" t="s">
        <v>7</v>
      </c>
      <c r="G4" s="61"/>
      <c r="H4" s="60"/>
      <c r="I4" s="60" t="s">
        <v>11</v>
      </c>
      <c r="J4" s="60" t="s">
        <v>10</v>
      </c>
      <c r="K4" s="542"/>
      <c r="L4" s="545"/>
      <c r="M4" s="537"/>
      <c r="N4" s="537"/>
      <c r="O4" s="549"/>
      <c r="P4" s="554"/>
      <c r="Q4" s="554"/>
      <c r="R4" s="556"/>
      <c r="S4" s="551"/>
      <c r="T4" s="62" t="s">
        <v>18</v>
      </c>
      <c r="U4" s="63" t="s">
        <v>19</v>
      </c>
      <c r="V4" s="62" t="s">
        <v>18</v>
      </c>
      <c r="W4" s="63" t="s">
        <v>19</v>
      </c>
      <c r="X4" s="62" t="s">
        <v>18</v>
      </c>
      <c r="Y4" s="63" t="s">
        <v>19</v>
      </c>
      <c r="Z4" s="62" t="s">
        <v>18</v>
      </c>
      <c r="AA4" s="63" t="s">
        <v>19</v>
      </c>
      <c r="AB4" s="62" t="s">
        <v>18</v>
      </c>
      <c r="AC4" s="63" t="s">
        <v>19</v>
      </c>
      <c r="AD4" s="62" t="s">
        <v>18</v>
      </c>
      <c r="AE4" s="63" t="s">
        <v>19</v>
      </c>
      <c r="AF4" s="62" t="s">
        <v>18</v>
      </c>
      <c r="AG4" s="63" t="s">
        <v>19</v>
      </c>
      <c r="AH4" s="62" t="s">
        <v>18</v>
      </c>
      <c r="AI4" s="63" t="s">
        <v>19</v>
      </c>
      <c r="AJ4" s="62" t="s">
        <v>18</v>
      </c>
      <c r="AK4" s="63" t="s">
        <v>19</v>
      </c>
      <c r="AL4" s="62" t="s">
        <v>18</v>
      </c>
      <c r="AM4" s="63" t="s">
        <v>19</v>
      </c>
      <c r="AN4" s="62" t="s">
        <v>18</v>
      </c>
      <c r="AO4" s="63" t="s">
        <v>19</v>
      </c>
      <c r="AP4" s="62" t="s">
        <v>18</v>
      </c>
      <c r="AQ4" s="63" t="s">
        <v>19</v>
      </c>
      <c r="AR4" s="62" t="s">
        <v>18</v>
      </c>
      <c r="AS4" s="63" t="s">
        <v>19</v>
      </c>
      <c r="AT4" s="62" t="s">
        <v>18</v>
      </c>
      <c r="AU4" s="63" t="s">
        <v>19</v>
      </c>
      <c r="AV4" s="62" t="s">
        <v>18</v>
      </c>
      <c r="AW4" s="63" t="s">
        <v>19</v>
      </c>
      <c r="AX4" s="62" t="s">
        <v>18</v>
      </c>
      <c r="AY4" s="63" t="s">
        <v>19</v>
      </c>
      <c r="AZ4" s="62" t="s">
        <v>18</v>
      </c>
      <c r="BA4" s="63" t="s">
        <v>19</v>
      </c>
      <c r="BB4" s="62" t="s">
        <v>18</v>
      </c>
      <c r="BC4" s="63" t="s">
        <v>19</v>
      </c>
      <c r="BD4" s="62" t="s">
        <v>18</v>
      </c>
      <c r="BE4" s="63" t="s">
        <v>19</v>
      </c>
      <c r="BF4" s="62" t="s">
        <v>18</v>
      </c>
      <c r="BG4" s="63" t="s">
        <v>19</v>
      </c>
      <c r="BH4" s="62" t="s">
        <v>18</v>
      </c>
      <c r="BI4" s="63" t="s">
        <v>19</v>
      </c>
      <c r="BJ4" s="62" t="s">
        <v>18</v>
      </c>
      <c r="BK4" s="63" t="s">
        <v>19</v>
      </c>
      <c r="BL4" s="62" t="s">
        <v>18</v>
      </c>
      <c r="BM4" s="63" t="s">
        <v>19</v>
      </c>
      <c r="BN4" s="62" t="s">
        <v>18</v>
      </c>
      <c r="BO4" s="63" t="s">
        <v>19</v>
      </c>
      <c r="BP4" s="62" t="s">
        <v>18</v>
      </c>
      <c r="BQ4" s="63" t="s">
        <v>19</v>
      </c>
      <c r="BR4" s="62" t="s">
        <v>18</v>
      </c>
      <c r="BS4" s="63" t="s">
        <v>19</v>
      </c>
      <c r="BT4" s="62" t="s">
        <v>18</v>
      </c>
      <c r="BU4" s="63" t="s">
        <v>19</v>
      </c>
      <c r="BV4" s="62" t="s">
        <v>18</v>
      </c>
      <c r="BW4" s="63" t="s">
        <v>19</v>
      </c>
      <c r="BX4" s="62" t="s">
        <v>18</v>
      </c>
      <c r="BY4" s="63" t="s">
        <v>19</v>
      </c>
      <c r="BZ4" s="62" t="s">
        <v>18</v>
      </c>
      <c r="CA4" s="63" t="s">
        <v>19</v>
      </c>
      <c r="CB4" s="62" t="s">
        <v>18</v>
      </c>
      <c r="CC4" s="63" t="s">
        <v>19</v>
      </c>
      <c r="CD4" s="62" t="s">
        <v>18</v>
      </c>
      <c r="CE4" s="63" t="s">
        <v>19</v>
      </c>
      <c r="CF4" s="62" t="s">
        <v>18</v>
      </c>
      <c r="CG4" s="63" t="s">
        <v>19</v>
      </c>
      <c r="CH4" s="62" t="s">
        <v>18</v>
      </c>
      <c r="CI4" s="63" t="s">
        <v>19</v>
      </c>
      <c r="CJ4" s="62" t="s">
        <v>18</v>
      </c>
      <c r="CK4" s="63" t="s">
        <v>19</v>
      </c>
      <c r="CL4" s="62" t="s">
        <v>18</v>
      </c>
      <c r="CM4" s="63" t="s">
        <v>19</v>
      </c>
      <c r="CN4" s="62" t="s">
        <v>18</v>
      </c>
      <c r="CO4" s="63" t="s">
        <v>19</v>
      </c>
      <c r="CP4" s="62"/>
      <c r="CQ4" s="63"/>
      <c r="CR4" s="62"/>
      <c r="CS4" s="63"/>
      <c r="CT4" s="62"/>
      <c r="CU4" s="63"/>
      <c r="CV4" s="62"/>
      <c r="CW4" s="63"/>
      <c r="CX4" s="62"/>
      <c r="CY4" s="63"/>
      <c r="CZ4" s="62"/>
      <c r="DA4" s="63"/>
      <c r="DB4" s="62"/>
      <c r="DC4" s="63"/>
      <c r="DD4" s="62"/>
      <c r="DE4" s="63"/>
      <c r="DF4" s="62"/>
      <c r="DG4" s="63"/>
      <c r="DH4" s="62"/>
      <c r="DI4" s="63"/>
      <c r="DJ4" s="567"/>
      <c r="DK4" s="569"/>
      <c r="DL4" s="571"/>
      <c r="DM4" s="573"/>
      <c r="DN4" s="574"/>
      <c r="DO4" s="575"/>
      <c r="DP4" s="565"/>
      <c r="DQ4" s="565"/>
      <c r="DR4" s="565"/>
      <c r="DS4" s="565"/>
      <c r="DT4" s="584"/>
      <c r="DU4" s="584"/>
      <c r="DV4" s="586"/>
      <c r="DW4" s="577"/>
      <c r="DX4" s="577"/>
      <c r="DY4" s="579"/>
      <c r="DZ4" s="581"/>
      <c r="EA4" s="583"/>
      <c r="EB4" s="583"/>
      <c r="EC4" s="560"/>
      <c r="ED4" s="563"/>
      <c r="EE4" s="564"/>
      <c r="EF4" s="564"/>
      <c r="EG4" s="564"/>
      <c r="EH4" s="564"/>
      <c r="EI4" s="564"/>
      <c r="EJ4" s="203"/>
      <c r="EK4" s="180"/>
    </row>
    <row r="5" spans="1:141" s="29" customFormat="1" ht="36.75" customHeight="1" x14ac:dyDescent="0.65">
      <c r="A5" s="65">
        <f>'اختيار المقررات'!E1</f>
        <v>0</v>
      </c>
      <c r="B5" s="66" t="str">
        <f>'اختيار المقررات'!L1</f>
        <v/>
      </c>
      <c r="C5" s="66" t="str">
        <f>'اختيار المقررات'!Q1</f>
        <v/>
      </c>
      <c r="D5" s="66" t="str">
        <f>'اختيار المقررات'!W1</f>
        <v/>
      </c>
      <c r="E5" s="66" t="e">
        <f>'اختيار المقررات'!AE1</f>
        <v>#N/A</v>
      </c>
      <c r="F5" s="67" t="e">
        <f>'اختيار المقررات'!AB1</f>
        <v>#N/A</v>
      </c>
      <c r="G5" s="67" t="e">
        <f>'اختيار المقررات'!AB3</f>
        <v>#N/A</v>
      </c>
      <c r="H5" s="83" t="e">
        <f>'اختيار المقررات'!Q3</f>
        <v>#N/A</v>
      </c>
      <c r="I5" s="66" t="e">
        <f>'اختيار المقررات'!E3</f>
        <v>#N/A</v>
      </c>
      <c r="J5" s="68" t="e">
        <f>'اختيار المقررات'!L3</f>
        <v>#N/A</v>
      </c>
      <c r="K5" s="69" t="str">
        <f>'اختيار المقررات'!W3</f>
        <v/>
      </c>
      <c r="L5" s="70" t="e">
        <f>'اختيار المقررات'!AE3</f>
        <v>#N/A</v>
      </c>
      <c r="M5" s="84">
        <f>'اختيار المقررات'!W4</f>
        <v>0</v>
      </c>
      <c r="N5" s="84">
        <f>'اختيار المقررات'!AB4</f>
        <v>0</v>
      </c>
      <c r="O5" s="71">
        <f>'اختيار المقررات'!AE4</f>
        <v>0</v>
      </c>
      <c r="P5" s="72" t="e">
        <f>'اختيار المقررات'!E4</f>
        <v>#N/A</v>
      </c>
      <c r="Q5" s="73" t="e">
        <f>'اختيار المقررات'!L4</f>
        <v>#N/A</v>
      </c>
      <c r="R5" s="74" t="e">
        <f>'اختيار المقررات'!Q4</f>
        <v>#N/A</v>
      </c>
      <c r="S5" s="75" t="e">
        <f>'اختيار المقررات'!E2</f>
        <v>#N/A</v>
      </c>
      <c r="T5" s="76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77" t="e">
        <f>IF(VLOOKUP($A$5,ورقة4!$A$2:$AW$1379,MATCH(T3,ورقة4!$A$2:$AW$2,0),0)="","",VLOOKUP($A$5,ورقة4!$A$2:$AW$1379,MATCH(T3,ورقة4!$A$2:$AW$2,0),0))</f>
        <v>#N/A</v>
      </c>
      <c r="V5" s="76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K$12:$P$19,6,0)),"")</f>
        <v/>
      </c>
      <c r="W5" s="77" t="e">
        <f>IF(VLOOKUP($A$5,ورقة4!$A$2:$AW$1379,MATCH(V3,ورقة4!$A$2:$AW$2,0),0)="","",VLOOKUP($A$5,ورقة4!$A$2:$AW$1379,MATCH(V3,ورقة4!$A$2:$AW$2,0),0))</f>
        <v>#N/A</v>
      </c>
      <c r="X5" s="76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K$12:$P$19,6,0)),"")</f>
        <v/>
      </c>
      <c r="Y5" s="77" t="e">
        <f>IF(VLOOKUP($A$5,ورقة4!$A$2:$AW$1379,MATCH(X3,ورقة4!$A$2:$AW$2,0),0)="","",VLOOKUP($A$5,ورقة4!$A$2:$AW$1379,MATCH(X3,ورقة4!$A$2:$AW$2,0),0))</f>
        <v>#N/A</v>
      </c>
      <c r="Z5" s="76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K$12:$P$19,6,0)),"")</f>
        <v/>
      </c>
      <c r="AA5" s="77" t="e">
        <f>IF(VLOOKUP($A$5,ورقة4!$A$2:$AW$1379,MATCH(Z3,ورقة4!$A$2:$AW$2,0),0)="","",VLOOKUP($A$5,ورقة4!$A$2:$AW$1379,MATCH(Z3,ورقة4!$A$2:$AW$2,0),0))</f>
        <v>#N/A</v>
      </c>
      <c r="AB5" s="76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K$12:$P$19,6,0)),"")</f>
        <v/>
      </c>
      <c r="AC5" s="77" t="e">
        <f>IF(VLOOKUP($A$5,ورقة4!$A$2:$AW$1379,MATCH(AB3,ورقة4!$A$2:$AW$2,0),0)="","",VLOOKUP($A$5,ورقة4!$A$2:$AW$1379,MATCH(AB3,ورقة4!$A$2:$AW$2,0),0))</f>
        <v>#N/A</v>
      </c>
      <c r="AD5" s="76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K$12:$P$19,6,0)),"")</f>
        <v/>
      </c>
      <c r="AE5" s="77" t="e">
        <f>IF(VLOOKUP($A$5,ورقة4!$A$2:$AW$1379,MATCH(AD3,ورقة4!$A$2:$AW$2,0),0)="","",VLOOKUP($A$5,ورقة4!$A$2:$AW$1379,MATCH(AD3,ورقة4!$A$2:$AW$2,0),0))</f>
        <v>#N/A</v>
      </c>
      <c r="AF5" s="76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K$12:$P$19,6,0)),"")</f>
        <v/>
      </c>
      <c r="AG5" s="77" t="e">
        <f>IF(VLOOKUP($A$5,ورقة4!$A$2:$AW$1379,MATCH(AF3,ورقة4!$A$2:$AW$2,0),0)="","",VLOOKUP($A$5,ورقة4!$A$2:$AW$1379,MATCH(AF3,ورقة4!$A$2:$AW$2,0),0))</f>
        <v>#N/A</v>
      </c>
      <c r="AH5" s="76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K$12:$P$19,6,0)),"")</f>
        <v/>
      </c>
      <c r="AI5" s="77" t="e">
        <f>IF(VLOOKUP($A$5,ورقة4!$A$2:$AW$1379,MATCH(AH3,ورقة4!$A$2:$AW$2,0),0)="","",VLOOKUP($A$5,ورقة4!$A$2:$AW$1379,MATCH(AH3,ورقة4!$A$2:$AW$2,0),0))</f>
        <v>#N/A</v>
      </c>
      <c r="AJ5" s="76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K$12:$P$19,6,0)),"")</f>
        <v/>
      </c>
      <c r="AK5" s="77" t="e">
        <f>IF(VLOOKUP($A$5,ورقة4!$A$2:$AW$1379,MATCH(AJ3,ورقة4!$A$2:$AW$2,0),0)="","",VLOOKUP($A$5,ورقة4!$A$2:$AW$1379,MATCH(AJ3,ورقة4!$A$2:$AW$2,0),0))</f>
        <v>#N/A</v>
      </c>
      <c r="AL5" s="76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K$12:$P$19,6,0)),"")</f>
        <v/>
      </c>
      <c r="AM5" s="77" t="e">
        <f>IF(VLOOKUP($A$5,ورقة4!$A$2:$AW$1379,MATCH(AL3,ورقة4!$A$2:$AW$2,0),0)="","",VLOOKUP($A$5,ورقة4!$A$2:$AW$1379,MATCH(AL3,ورقة4!$A$2:$AW$2,0),0))</f>
        <v>#N/A</v>
      </c>
      <c r="AN5" s="76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K$12:$P$19,6,0)),"")</f>
        <v/>
      </c>
      <c r="AO5" s="77" t="e">
        <f>IF(VLOOKUP($A$5,ورقة4!$A$2:$AW$1379,MATCH(AN3,ورقة4!$A$2:$AW$2,0),0)="","",VLOOKUP($A$5,ورقة4!$A$2:$AW$1379,MATCH(AN3,ورقة4!$A$2:$AW$2,0),0))</f>
        <v>#N/A</v>
      </c>
      <c r="AP5" s="76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K$12:$P$19,6,0)),"")</f>
        <v/>
      </c>
      <c r="AQ5" s="77" t="e">
        <f>IF(VLOOKUP($A$5,ورقة4!$A$2:$AW$1379,MATCH(AP3,ورقة4!$A$2:$AW$2,0),0)="","",VLOOKUP($A$5,ورقة4!$A$2:$AW$1379,MATCH(AP3,ورقة4!$A$2:$AW$2,0),0))</f>
        <v>#N/A</v>
      </c>
      <c r="AR5" s="76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K$12:$P$19,6,0)),"")</f>
        <v/>
      </c>
      <c r="AS5" s="77" t="e">
        <f>IF(VLOOKUP($A$5,ورقة4!$A$2:$AW$1379,MATCH(AR3,ورقة4!$A$2:$AW$2,0),0)="","",VLOOKUP($A$5,ورقة4!$A$2:$AW$1379,MATCH(AR3,ورقة4!$A$2:$AW$2,0),0))</f>
        <v>#N/A</v>
      </c>
      <c r="AT5" s="76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K$12:$P$19,6,0)),"")</f>
        <v/>
      </c>
      <c r="AU5" s="77" t="e">
        <f>IF(VLOOKUP($A$5,ورقة4!$A$2:$AW$1379,MATCH(AT3,ورقة4!$A$2:$AW$2,0),0)="","",VLOOKUP($A$5,ورقة4!$A$2:$AW$1379,MATCH(AT3,ورقة4!$A$2:$AW$2,0),0))</f>
        <v>#N/A</v>
      </c>
      <c r="AV5" s="76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K$12:$P$19,6,0)),"")</f>
        <v/>
      </c>
      <c r="AW5" s="77" t="e">
        <f>IF(VLOOKUP($A$5,ورقة4!$A$2:$AW$1379,MATCH(AV3,ورقة4!$A$2:$AW$2,0),0)="","",VLOOKUP($A$5,ورقة4!$A$2:$AW$1379,MATCH(AV3,ورقة4!$A$2:$AW$2,0),0))</f>
        <v>#N/A</v>
      </c>
      <c r="AX5" s="76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K$12:$P$19,6,0)),"")</f>
        <v/>
      </c>
      <c r="AY5" s="77" t="e">
        <f>IF(VLOOKUP($A$5,ورقة4!$A$2:$AW$1379,MATCH(AX3,ورقة4!$A$2:$AW$2,0),0)="","",VLOOKUP($A$5,ورقة4!$A$2:$AW$1379,MATCH(AX3,ورقة4!$A$2:$AW$2,0),0))</f>
        <v>#N/A</v>
      </c>
      <c r="AZ5" s="76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K$12:$P$19,6,0)),"")</f>
        <v/>
      </c>
      <c r="BA5" s="77" t="e">
        <f>IF(VLOOKUP($A$5,ورقة4!$A$2:$AW$1379,MATCH(AZ3,ورقة4!$A$2:$AW$2,0),0)="","",VLOOKUP($A$5,ورقة4!$A$2:$AW$1379,MATCH(AZ3,ورقة4!$A$2:$AW$2,0),0))</f>
        <v>#N/A</v>
      </c>
      <c r="BB5" s="76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K$12:$P$19,6,0)),"")</f>
        <v/>
      </c>
      <c r="BC5" s="77" t="e">
        <f>IF(VLOOKUP($A$5,ورقة4!$A$2:$AW$1379,MATCH(BB3,ورقة4!$A$2:$AW$2,0),0)="","",VLOOKUP($A$5,ورقة4!$A$2:$AW$1379,MATCH(BB3,ورقة4!$A$2:$AW$2,0),0))</f>
        <v>#N/A</v>
      </c>
      <c r="BD5" s="76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K$12:$P$19,6,0)),"")</f>
        <v/>
      </c>
      <c r="BE5" s="77" t="e">
        <f>IF(VLOOKUP($A$5,ورقة4!$A$2:$AW$1379,MATCH(BD3,ورقة4!$A$2:$AW$2,0),0)="","",VLOOKUP($A$5,ورقة4!$A$2:$AW$1379,MATCH(BD3,ورقة4!$A$2:$AW$2,0),0))</f>
        <v>#N/A</v>
      </c>
      <c r="BF5" s="76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K$12:$P$19,6,0)),"")</f>
        <v/>
      </c>
      <c r="BG5" s="77" t="e">
        <f>IF(VLOOKUP($A$5,ورقة4!$A$2:$AW$1379,MATCH(BF3,ورقة4!$A$2:$AW$2,0),0)="","",VLOOKUP($A$5,ورقة4!$A$2:$AW$1379,MATCH(BF3,ورقة4!$A$2:$AW$2,0),0))</f>
        <v>#N/A</v>
      </c>
      <c r="BH5" s="76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K$12:$P$19,6,0)),"")</f>
        <v/>
      </c>
      <c r="BI5" s="77" t="e">
        <f>IF(VLOOKUP($A$5,ورقة4!$A$2:$AW$1379,MATCH(BH3,ورقة4!$A$2:$AW$2,0),0)="","",VLOOKUP($A$5,ورقة4!$A$2:$AW$1379,MATCH(BH3,ورقة4!$A$2:$AW$2,0),0))</f>
        <v>#N/A</v>
      </c>
      <c r="BJ5" s="76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K$12:$P$19,6,0)),"")</f>
        <v/>
      </c>
      <c r="BK5" s="77" t="e">
        <f>IF(VLOOKUP($A$5,ورقة4!$A$2:$AW$1379,MATCH(BJ3,ورقة4!$A$2:$AW$2,0),0)="","",VLOOKUP($A$5,ورقة4!$A$2:$AW$1379,MATCH(BJ3,ورقة4!$A$2:$AW$2,0),0))</f>
        <v>#N/A</v>
      </c>
      <c r="BL5" s="76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K$12:$P$19,6,0)),"")</f>
        <v/>
      </c>
      <c r="BM5" s="77" t="e">
        <f>IF(VLOOKUP($A$5,ورقة4!$A$2:$AW$1379,MATCH(BL3,ورقة4!$A$2:$AW$2,0),0)="","",VLOOKUP($A$5,ورقة4!$A$2:$AW$1379,MATCH(BL3,ورقة4!$A$2:$AW$2,0),0))</f>
        <v>#N/A</v>
      </c>
      <c r="BN5" s="76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K$12:$P$19,6,0)),"")</f>
        <v/>
      </c>
      <c r="BO5" s="77" t="e">
        <f>IF(VLOOKUP($A$5,ورقة4!$A$2:$AW$1379,MATCH(BN3,ورقة4!$A$2:$AW$2,0),0)="","",VLOOKUP($A$5,ورقة4!$A$2:$AW$1379,MATCH(BN3,ورقة4!$A$2:$AW$2,0),0))</f>
        <v>#N/A</v>
      </c>
      <c r="BP5" s="76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K$12:$P$19,6,0)),"")</f>
        <v/>
      </c>
      <c r="BQ5" s="77" t="e">
        <f>IF(VLOOKUP($A$5,ورقة4!$A$2:$AW$1379,MATCH(BP3,ورقة4!$A$2:$AW$2,0),0)="","",VLOOKUP($A$5,ورقة4!$A$2:$AW$1379,MATCH(BP3,ورقة4!$A$2:$AW$2,0),0))</f>
        <v>#N/A</v>
      </c>
      <c r="BR5" s="76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K$12:$P$19,6,0)),"")</f>
        <v/>
      </c>
      <c r="BS5" s="77" t="e">
        <f>IF(VLOOKUP($A$5,ورقة4!$A$2:$AW$1379,MATCH(BR3,ورقة4!$A$2:$AW$2,0),0)="","",VLOOKUP($A$5,ورقة4!$A$2:$AW$1379,MATCH(BR3,ورقة4!$A$2:$AW$2,0),0))</f>
        <v>#N/A</v>
      </c>
      <c r="BT5" s="76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K$12:$P$19,6,0)),"")</f>
        <v/>
      </c>
      <c r="BU5" s="77" t="e">
        <f>IF(VLOOKUP($A$5,ورقة4!$A$2:$AW$1379,MATCH(BT3,ورقة4!$A$2:$AW$2,0),0)="","",VLOOKUP($A$5,ورقة4!$A$2:$AW$1379,MATCH(BT3,ورقة4!$A$2:$AW$2,0),0))</f>
        <v>#N/A</v>
      </c>
      <c r="BV5" s="76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K$12:$P$19,6,0)),"")</f>
        <v/>
      </c>
      <c r="BW5" s="77" t="e">
        <f>IF(VLOOKUP($A$5,ورقة4!$A$2:$AW$1379,MATCH(BV3,ورقة4!$A$2:$AW$2,0),0)="","",VLOOKUP($A$5,ورقة4!$A$2:$AW$1379,MATCH(BV3,ورقة4!$A$2:$AW$2,0),0))</f>
        <v>#N/A</v>
      </c>
      <c r="BX5" s="76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K$12:$P$19,6,0)),"")</f>
        <v/>
      </c>
      <c r="BY5" s="77" t="e">
        <f>IF(VLOOKUP($A$5,ورقة4!$A$2:$AW$1379,MATCH(BX3,ورقة4!$A$2:$AW$2,0),0)="","",VLOOKUP($A$5,ورقة4!$A$2:$AW$1379,MATCH(BX3,ورقة4!$A$2:$AW$2,0),0))</f>
        <v>#N/A</v>
      </c>
      <c r="BZ5" s="76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K$12:$P$19,6,0)),"")</f>
        <v/>
      </c>
      <c r="CA5" s="77" t="e">
        <f>IF(VLOOKUP($A$5,ورقة4!$A$2:$AW$1379,MATCH(BZ3,ورقة4!$A$2:$AW$2,0),0)="","",VLOOKUP($A$5,ورقة4!$A$2:$AW$1379,MATCH(BZ3,ورقة4!$A$2:$AW$2,0),0))</f>
        <v>#N/A</v>
      </c>
      <c r="CB5" s="76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K$12:$P$19,6,0)),"")</f>
        <v/>
      </c>
      <c r="CC5" s="77" t="e">
        <f>IF(VLOOKUP($A$5,ورقة4!$A$2:$AW$1379,MATCH(CB3,ورقة4!$A$2:$AW$2,0),0)="","",VLOOKUP($A$5,ورقة4!$A$2:$AW$1379,MATCH(CB3,ورقة4!$A$2:$AW$2,0),0))</f>
        <v>#N/A</v>
      </c>
      <c r="CD5" s="76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K$12:$P$19,6,0)),"")</f>
        <v/>
      </c>
      <c r="CE5" s="77" t="e">
        <f>IF(VLOOKUP($A$5,ورقة4!$A$2:$AW$1379,MATCH(CD3,ورقة4!$A$2:$AW$2,0),0)="","",VLOOKUP($A$5,ورقة4!$A$2:$AW$1379,MATCH(CD3,ورقة4!$A$2:$AW$2,0),0))</f>
        <v>#N/A</v>
      </c>
      <c r="CF5" s="76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K$12:$P$19,6,0)),"")</f>
        <v/>
      </c>
      <c r="CG5" s="77" t="e">
        <f>IF(VLOOKUP($A$5,ورقة4!$A$2:$AW$1379,MATCH(CF3,ورقة4!$A$2:$AW$2,0),0)="","",VLOOKUP($A$5,ورقة4!$A$2:$AW$1379,MATCH(CF3,ورقة4!$A$2:$AW$2,0),0))</f>
        <v>#N/A</v>
      </c>
      <c r="CH5" s="76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K$12:$P$19,6,0)),"")</f>
        <v/>
      </c>
      <c r="CI5" s="77" t="e">
        <f>IF(VLOOKUP($A$5,ورقة4!$A$2:$AW$1379,MATCH(CH3,ورقة4!$A$2:$AW$2,0),0)="","",VLOOKUP($A$5,ورقة4!$A$2:$AW$1379,MATCH(CH3,ورقة4!$A$2:$AW$2,0),0))</f>
        <v>#N/A</v>
      </c>
      <c r="CJ5" s="76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K$12:$P$19,6,0)),"")</f>
        <v/>
      </c>
      <c r="CK5" s="77" t="e">
        <f>IF(VLOOKUP($A$5,ورقة4!$A$2:$AW$1379,MATCH(CJ3,ورقة4!$A$2:$AW$2,0),0)="","",VLOOKUP($A$5,ورقة4!$A$2:$AW$1379,MATCH(CJ3,ورقة4!$A$2:$AW$2,0),0))</f>
        <v>#N/A</v>
      </c>
      <c r="CL5" s="76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K$12:$P$19,6,0)),"")</f>
        <v/>
      </c>
      <c r="CM5" s="77" t="e">
        <f>IF(VLOOKUP($A$5,ورقة4!$A$2:$AW$1379,MATCH(CL3,ورقة4!$A$2:$AW$2,0),0)="","",VLOOKUP($A$5,ورقة4!$A$2:$AW$1379,MATCH(CL3,ورقة4!$A$2:$AW$2,0),0))</f>
        <v>#N/A</v>
      </c>
      <c r="CN5" s="76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K$12:$P$19,6,0)),"")</f>
        <v/>
      </c>
      <c r="CO5" s="77" t="e">
        <f>IF(VLOOKUP($A$5,ورقة4!$A$2:$AW$1379,MATCH(CN3,ورقة4!$A$2:$AW$2,0),0)="","",VLOOKUP($A$5,ورقة4!$A$2:$AW$1379,MATCH(CN3,ورقة4!$A$2:$AW$2,0),0))</f>
        <v>#N/A</v>
      </c>
      <c r="CP5" s="76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K$12:$P$19,6,0)),"")</f>
        <v/>
      </c>
      <c r="CQ5" s="77" t="e">
        <f>IF(VLOOKUP($A$5,ورقة4!$A$2:$AW$1379,MATCH(CP3,ورقة4!$A$2:$AW$2,0),0)="","",VLOOKUP($A$5,ورقة4!$A$2:$AW$1379,MATCH(CP3,ورقة4!$A$2:$AW$2,0),0))</f>
        <v>#N/A</v>
      </c>
      <c r="CR5" s="76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K$12:$P$19,6,0)),"")</f>
        <v/>
      </c>
      <c r="CS5" s="77" t="e">
        <f>IF(VLOOKUP($A$5,ورقة4!$A$2:$AW$1379,MATCH(CR3,ورقة4!$A$2:$AW$2,0),0)="","",VLOOKUP($A$5,ورقة4!$A$2:$AW$1379,MATCH(CR3,ورقة4!$A$2:$AW$2,0),0))</f>
        <v>#N/A</v>
      </c>
      <c r="CT5" s="76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K$12:$P$19,6,0)),"")</f>
        <v/>
      </c>
      <c r="CU5" s="77" t="e">
        <f>IF(VLOOKUP($A$5,ورقة4!$A$2:$AW$1379,MATCH(CT3,ورقة4!$A$2:$AW$2,0),0)="","",VLOOKUP($A$5,ورقة4!$A$2:$AW$1379,MATCH(CT3,ورقة4!$A$2:$AW$2,0),0))</f>
        <v>#N/A</v>
      </c>
      <c r="CV5" s="76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K$12:$P$19,6,0)),"")</f>
        <v/>
      </c>
      <c r="CW5" s="77" t="e">
        <f>IF(VLOOKUP($A$5,ورقة4!$A$2:$AW$1379,MATCH(CV3,ورقة4!$A$2:$AW$2,0),0)="","",VLOOKUP($A$5,ورقة4!$A$2:$AW$1379,MATCH(CV3,ورقة4!$A$2:$AW$2,0),0))</f>
        <v>#N/A</v>
      </c>
      <c r="CX5" s="76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K$12:$P$19,6,0)),"")</f>
        <v/>
      </c>
      <c r="CY5" s="77" t="e">
        <f>IF(VLOOKUP($A$5,ورقة4!$A$2:$AW$1379,MATCH(CX3,ورقة4!$A$2:$AW$2,0),0)="","",VLOOKUP($A$5,ورقة4!$A$2:$AW$1379,MATCH(CX3,ورقة4!$A$2:$AW$2,0),0))</f>
        <v>#N/A</v>
      </c>
      <c r="CZ5" s="76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K$12:$P$19,6,0)),"")</f>
        <v/>
      </c>
      <c r="DA5" s="77" t="e">
        <f>IF(VLOOKUP($A$5,ورقة4!$A$2:$AW$1379,MATCH(CZ3,ورقة4!$A$2:$AW$2,0),0)="","",VLOOKUP($A$5,ورقة4!$A$2:$AW$1379,MATCH(CZ3,ورقة4!$A$2:$AW$2,0),0))</f>
        <v>#N/A</v>
      </c>
      <c r="DB5" s="76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K$12:$P$19,6,0)),"")</f>
        <v/>
      </c>
      <c r="DC5" s="77" t="e">
        <f>IF(VLOOKUP($A$5,ورقة4!$A$2:$AW$1379,MATCH(DB3,ورقة4!$A$2:$AW$2,0),0)="","",VLOOKUP($A$5,ورقة4!$A$2:$AW$1379,MATCH(DB3,ورقة4!$A$2:$AW$2,0),0))</f>
        <v>#N/A</v>
      </c>
      <c r="DD5" s="76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K$12:$P$19,6,0)),"")</f>
        <v/>
      </c>
      <c r="DE5" s="77" t="e">
        <f>IF(VLOOKUP($A$5,ورقة4!$A$2:$AW$1379,MATCH(DD3,ورقة4!$A$2:$AW$2,0),0)="","",VLOOKUP($A$5,ورقة4!$A$2:$AW$1379,MATCH(DD3,ورقة4!$A$2:$AW$2,0),0))</f>
        <v>#N/A</v>
      </c>
      <c r="DF5" s="76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K$12:$P$19,6,0)),"")</f>
        <v/>
      </c>
      <c r="DG5" s="77" t="e">
        <f>IF(VLOOKUP($A$5,ورقة4!$A$2:$AW$1379,MATCH(DF3,ورقة4!$A$2:$AW$2,0),0)="","",VLOOKUP($A$5,ورقة4!$A$2:$AW$1379,MATCH(DF3,ورقة4!$A$2:$AW$2,0),0))</f>
        <v>#N/A</v>
      </c>
      <c r="DH5" s="76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K$12:$P$19,6,0)),"")</f>
        <v/>
      </c>
      <c r="DI5" s="77" t="e">
        <f>IF(VLOOKUP($A$5,ورقة4!$A$2:$AW$1379,MATCH(DH3,ورقة4!$A$2:$AW$2,0),0)="","",VLOOKUP($A$5,ورقة4!$A$2:$AW$1379,MATCH(DH3,ورقة4!$A$2:$AW$2,0),0))</f>
        <v>#N/A</v>
      </c>
      <c r="DJ5" s="181" t="e">
        <f>'اختيار المقررات'!Q5</f>
        <v>#N/A</v>
      </c>
      <c r="DK5" s="221" t="e">
        <f>'اختيار المقررات'!W5</f>
        <v>#N/A</v>
      </c>
      <c r="DL5" s="183" t="e">
        <f>'اختيار المقررات'!AB5</f>
        <v>#N/A</v>
      </c>
      <c r="DM5" s="184">
        <f>'اختيار المقررات'!F5</f>
        <v>0</v>
      </c>
      <c r="DN5" s="185" t="e">
        <f>'اختيار المقررات'!W27</f>
        <v>#N/A</v>
      </c>
      <c r="DO5" s="186" t="e">
        <f>'اختيار المقررات'!AD27</f>
        <v>#N/A</v>
      </c>
      <c r="DP5" s="186" t="e">
        <f>'اختيار المقررات'!N27</f>
        <v>#N/A</v>
      </c>
      <c r="DQ5" s="186" t="e">
        <f>'اختيار المقررات'!N28</f>
        <v>#N/A</v>
      </c>
      <c r="DR5" s="187" t="e">
        <f>'اختيار المقررات'!W28</f>
        <v>#N/A</v>
      </c>
      <c r="DS5" s="186" t="str">
        <f>'اختيار المقررات'!N29</f>
        <v>لا</v>
      </c>
      <c r="DT5" s="186" t="e">
        <f>'اختيار المقررات'!W29</f>
        <v>#N/A</v>
      </c>
      <c r="DU5" s="186" t="e">
        <f>'اختيار المقررات'!AD29</f>
        <v>#N/A</v>
      </c>
      <c r="DV5" s="181">
        <f>'اختيار المقررات'!V30</f>
        <v>0</v>
      </c>
      <c r="DW5" s="188">
        <f>'اختيار المقررات'!AB30</f>
        <v>0</v>
      </c>
      <c r="DX5" s="186">
        <f>'اختيار المقررات'!AF30</f>
        <v>0</v>
      </c>
      <c r="DY5" s="189">
        <f>SUM(DV5:DX5)</f>
        <v>0</v>
      </c>
      <c r="DZ5" s="181" t="e">
        <f>'اختيار المقررات'!AB2</f>
        <v>#N/A</v>
      </c>
      <c r="EA5" s="182" t="e">
        <f>'اختيار المقررات'!W2</f>
        <v>#N/A</v>
      </c>
      <c r="EB5" s="182" t="e">
        <f>'اختيار المقررات'!Q2</f>
        <v>#N/A</v>
      </c>
      <c r="EC5" s="189" t="e">
        <f>'اختيار المقررات'!H2</f>
        <v>#N/A</v>
      </c>
      <c r="ED5" s="189" t="str">
        <f>'اختيار المقررات'!C28</f>
        <v/>
      </c>
      <c r="EE5" s="189" t="str">
        <f>'اختيار المقررات'!C29</f>
        <v/>
      </c>
      <c r="EF5" s="189" t="str">
        <f>'اختيار المقررات'!C30</f>
        <v/>
      </c>
      <c r="EG5" s="189" t="str">
        <f>'اختيار المقررات'!C31</f>
        <v/>
      </c>
      <c r="EH5" s="189" t="str">
        <f>'اختيار المقررات'!C32</f>
        <v/>
      </c>
      <c r="EI5" s="189" t="str">
        <f>'اختيار المقررات'!C33</f>
        <v/>
      </c>
      <c r="EJ5" s="216" t="str">
        <f>'اختيار المقررات'!C35</f>
        <v/>
      </c>
      <c r="EK5" s="78" t="e">
        <f>'اختيار المقررات'!Z28</f>
        <v>#N/A</v>
      </c>
    </row>
  </sheetData>
  <sheetProtection algorithmName="SHA-512" hashValue="bKuEiwyOBtJOoTaKRLDzvYQEJf/apdb0WQqrVeVtz4lQkgUMvXW3Ver4W4AeW65WaN1iI2cKY6NyTI4DfhMYHA==" saltValue="Ue1wzfbUYX0Dr7CpF293sQ==" spinCount="100000" sheet="1" objects="1" scenarios="1"/>
  <mergeCells count="96">
    <mergeCell ref="DJ1:DL2"/>
    <mergeCell ref="DM1:DM2"/>
    <mergeCell ref="DN1:DU2"/>
    <mergeCell ref="DV1:DY2"/>
    <mergeCell ref="DZ1:EC2"/>
    <mergeCell ref="EB3:EB4"/>
    <mergeCell ref="DS3:DS4"/>
    <mergeCell ref="DT3:DT4"/>
    <mergeCell ref="DU3:DU4"/>
    <mergeCell ref="DV3:DV4"/>
    <mergeCell ref="DW3:DW4"/>
    <mergeCell ref="DH3:DI3"/>
    <mergeCell ref="EC3:EC4"/>
    <mergeCell ref="ED1:EI4"/>
    <mergeCell ref="DR3:DR4"/>
    <mergeCell ref="DJ3:DJ4"/>
    <mergeCell ref="DK3:DK4"/>
    <mergeCell ref="DL3:DL4"/>
    <mergeCell ref="DM3:DM4"/>
    <mergeCell ref="DN3:DN4"/>
    <mergeCell ref="DO3:DO4"/>
    <mergeCell ref="DP3:DP4"/>
    <mergeCell ref="DQ3:DQ4"/>
    <mergeCell ref="DX3:DX4"/>
    <mergeCell ref="DY3:DY4"/>
    <mergeCell ref="DZ3:DZ4"/>
    <mergeCell ref="EA3:EA4"/>
    <mergeCell ref="CX3:CY3"/>
    <mergeCell ref="CZ3:DA3"/>
    <mergeCell ref="DB3:DC3"/>
    <mergeCell ref="DD3:DE3"/>
    <mergeCell ref="DF3:DG3"/>
    <mergeCell ref="CL3:CM3"/>
    <mergeCell ref="CP3:CQ3"/>
    <mergeCell ref="CR3:CS3"/>
    <mergeCell ref="CT3:CU3"/>
    <mergeCell ref="CV3:CW3"/>
    <mergeCell ref="CB3:CC3"/>
    <mergeCell ref="CD3:CE3"/>
    <mergeCell ref="CF3:CG3"/>
    <mergeCell ref="CH3:CI3"/>
    <mergeCell ref="CJ3:CK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CD2:CM2"/>
    <mergeCell ref="BL1:CC1"/>
    <mergeCell ref="CD1:DI1"/>
    <mergeCell ref="BP3:BQ3"/>
    <mergeCell ref="AP1:BK1"/>
    <mergeCell ref="AP2:AW2"/>
    <mergeCell ref="AZ2:BI2"/>
    <mergeCell ref="BL2:BQ2"/>
    <mergeCell ref="BR2:CA2"/>
    <mergeCell ref="AP3:AQ3"/>
    <mergeCell ref="CN3:CO3"/>
    <mergeCell ref="BR3:BS3"/>
    <mergeCell ref="BT3:BU3"/>
    <mergeCell ref="BV3:BW3"/>
    <mergeCell ref="BX3:BY3"/>
    <mergeCell ref="BZ3:CA3"/>
    <mergeCell ref="V3:W3"/>
    <mergeCell ref="N1:N4"/>
    <mergeCell ref="O1:O4"/>
    <mergeCell ref="P1:R2"/>
    <mergeCell ref="S1:S4"/>
    <mergeCell ref="T1:AO1"/>
    <mergeCell ref="P3:P4"/>
    <mergeCell ref="Q3:Q4"/>
    <mergeCell ref="R3:R4"/>
    <mergeCell ref="T3:U3"/>
    <mergeCell ref="X3:Y3"/>
    <mergeCell ref="Z3:AA3"/>
    <mergeCell ref="AB3:AC3"/>
    <mergeCell ref="AD3:AE3"/>
    <mergeCell ref="T2:AE2"/>
    <mergeCell ref="AF3:AG3"/>
    <mergeCell ref="M1:M4"/>
    <mergeCell ref="A1:A2"/>
    <mergeCell ref="B1:B2"/>
    <mergeCell ref="C1:J2"/>
    <mergeCell ref="K1:K4"/>
    <mergeCell ref="L1:L4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E1409"/>
  <sheetViews>
    <sheetView rightToLeft="1" workbookViewId="0">
      <selection activeCell="A3" sqref="A3"/>
    </sheetView>
  </sheetViews>
  <sheetFormatPr defaultColWidth="9" defaultRowHeight="13.8" x14ac:dyDescent="0.25"/>
  <cols>
    <col min="1" max="1" width="9.59765625" customWidth="1"/>
    <col min="3" max="48" width="9.09765625" bestFit="1" customWidth="1"/>
    <col min="49" max="49" width="9.09765625" style="274" bestFit="1" customWidth="1"/>
  </cols>
  <sheetData>
    <row r="1" spans="1:83" x14ac:dyDescent="0.2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 s="274">
        <v>47</v>
      </c>
    </row>
    <row r="2" spans="1:83" x14ac:dyDescent="0.25">
      <c r="A2" t="s">
        <v>505</v>
      </c>
      <c r="B2" t="s">
        <v>9</v>
      </c>
      <c r="C2">
        <v>103</v>
      </c>
      <c r="D2">
        <v>104</v>
      </c>
      <c r="E2">
        <v>105</v>
      </c>
      <c r="F2">
        <v>106</v>
      </c>
      <c r="G2">
        <v>107</v>
      </c>
      <c r="H2">
        <v>108</v>
      </c>
      <c r="I2">
        <v>204</v>
      </c>
      <c r="J2">
        <v>205</v>
      </c>
      <c r="K2">
        <v>206</v>
      </c>
      <c r="L2">
        <v>207</v>
      </c>
      <c r="M2">
        <v>208</v>
      </c>
      <c r="N2">
        <v>303</v>
      </c>
      <c r="O2">
        <v>304</v>
      </c>
      <c r="P2">
        <v>305</v>
      </c>
      <c r="Q2">
        <v>306</v>
      </c>
      <c r="R2">
        <v>307</v>
      </c>
      <c r="S2">
        <v>308</v>
      </c>
      <c r="T2">
        <v>309</v>
      </c>
      <c r="U2">
        <v>403</v>
      </c>
      <c r="V2">
        <v>404</v>
      </c>
      <c r="W2">
        <v>405</v>
      </c>
      <c r="X2">
        <v>406</v>
      </c>
      <c r="Y2">
        <v>407</v>
      </c>
      <c r="Z2">
        <v>408</v>
      </c>
      <c r="AA2">
        <v>409</v>
      </c>
      <c r="AB2">
        <v>504</v>
      </c>
      <c r="AC2">
        <v>505</v>
      </c>
      <c r="AD2">
        <v>506</v>
      </c>
      <c r="AE2">
        <v>507</v>
      </c>
      <c r="AF2">
        <v>508</v>
      </c>
      <c r="AG2">
        <v>509</v>
      </c>
      <c r="AH2">
        <v>604</v>
      </c>
      <c r="AI2">
        <v>605</v>
      </c>
      <c r="AJ2">
        <v>606</v>
      </c>
      <c r="AK2">
        <v>607</v>
      </c>
      <c r="AL2">
        <v>608</v>
      </c>
      <c r="AM2">
        <v>609</v>
      </c>
      <c r="AN2">
        <v>704</v>
      </c>
      <c r="AO2">
        <v>705</v>
      </c>
      <c r="AP2">
        <v>706</v>
      </c>
      <c r="AQ2">
        <v>707</v>
      </c>
      <c r="AR2">
        <v>708</v>
      </c>
      <c r="AS2">
        <v>804</v>
      </c>
      <c r="AT2">
        <v>805</v>
      </c>
      <c r="AU2">
        <v>806</v>
      </c>
      <c r="AV2">
        <v>807</v>
      </c>
      <c r="AW2" s="274">
        <v>808</v>
      </c>
      <c r="AY2" t="s">
        <v>3537</v>
      </c>
    </row>
    <row r="3" spans="1:83" ht="14.4" x14ac:dyDescent="0.3">
      <c r="A3">
        <v>501161</v>
      </c>
      <c r="B3" t="s">
        <v>473</v>
      </c>
      <c r="C3" t="s">
        <v>691</v>
      </c>
      <c r="D3" t="s">
        <v>691</v>
      </c>
      <c r="E3" t="s">
        <v>691</v>
      </c>
      <c r="F3" t="s">
        <v>691</v>
      </c>
      <c r="G3" t="s">
        <v>691</v>
      </c>
      <c r="H3" t="s">
        <v>691</v>
      </c>
      <c r="I3" t="s">
        <v>691</v>
      </c>
      <c r="J3" t="s">
        <v>691</v>
      </c>
      <c r="K3" t="s">
        <v>691</v>
      </c>
      <c r="L3" t="s">
        <v>691</v>
      </c>
      <c r="M3" t="s">
        <v>691</v>
      </c>
      <c r="N3" t="s">
        <v>691</v>
      </c>
      <c r="O3" t="s">
        <v>691</v>
      </c>
      <c r="P3" t="s">
        <v>691</v>
      </c>
      <c r="Q3" t="s">
        <v>691</v>
      </c>
      <c r="R3" t="s">
        <v>691</v>
      </c>
      <c r="S3" t="s">
        <v>691</v>
      </c>
      <c r="T3" t="s">
        <v>691</v>
      </c>
      <c r="U3" t="s">
        <v>691</v>
      </c>
      <c r="V3" t="s">
        <v>691</v>
      </c>
      <c r="W3" t="s">
        <v>691</v>
      </c>
      <c r="X3" t="s">
        <v>691</v>
      </c>
      <c r="Y3" t="s">
        <v>691</v>
      </c>
      <c r="Z3" t="s">
        <v>691</v>
      </c>
      <c r="AA3" t="s">
        <v>691</v>
      </c>
      <c r="AB3" t="s">
        <v>691</v>
      </c>
      <c r="AC3" t="s">
        <v>691</v>
      </c>
      <c r="AD3" t="s">
        <v>691</v>
      </c>
      <c r="AE3" t="s">
        <v>691</v>
      </c>
      <c r="AF3" t="s">
        <v>691</v>
      </c>
      <c r="AG3" t="s">
        <v>691</v>
      </c>
      <c r="AH3" t="s">
        <v>691</v>
      </c>
      <c r="AI3" t="s">
        <v>691</v>
      </c>
      <c r="AJ3" t="s">
        <v>691</v>
      </c>
      <c r="AK3" t="s">
        <v>691</v>
      </c>
      <c r="AL3" t="s">
        <v>691</v>
      </c>
      <c r="AM3" t="s">
        <v>691</v>
      </c>
      <c r="AW3"/>
      <c r="AY3">
        <v>0</v>
      </c>
      <c r="AZ3" s="269"/>
      <c r="BA3" s="269"/>
      <c r="BB3" s="269"/>
      <c r="BC3" s="269"/>
      <c r="BD3" s="269"/>
      <c r="BE3" s="269"/>
    </row>
    <row r="4" spans="1:83" ht="14.4" x14ac:dyDescent="0.3">
      <c r="A4">
        <v>504645</v>
      </c>
      <c r="B4" t="s">
        <v>473</v>
      </c>
      <c r="C4" t="s">
        <v>691</v>
      </c>
      <c r="D4" t="s">
        <v>691</v>
      </c>
      <c r="E4" t="s">
        <v>691</v>
      </c>
      <c r="F4" t="s">
        <v>691</v>
      </c>
      <c r="G4" t="s">
        <v>691</v>
      </c>
      <c r="H4" t="s">
        <v>691</v>
      </c>
      <c r="I4" t="s">
        <v>691</v>
      </c>
      <c r="J4" t="s">
        <v>691</v>
      </c>
      <c r="K4" t="s">
        <v>691</v>
      </c>
      <c r="L4" t="s">
        <v>691</v>
      </c>
      <c r="M4" t="s">
        <v>691</v>
      </c>
      <c r="N4" t="s">
        <v>691</v>
      </c>
      <c r="O4" t="s">
        <v>691</v>
      </c>
      <c r="P4" t="s">
        <v>691</v>
      </c>
      <c r="Q4" t="s">
        <v>691</v>
      </c>
      <c r="R4" t="s">
        <v>691</v>
      </c>
      <c r="S4" t="s">
        <v>691</v>
      </c>
      <c r="T4" t="s">
        <v>691</v>
      </c>
      <c r="U4" t="s">
        <v>691</v>
      </c>
      <c r="V4" t="s">
        <v>691</v>
      </c>
      <c r="W4" t="s">
        <v>691</v>
      </c>
      <c r="X4" t="s">
        <v>691</v>
      </c>
      <c r="Y4" t="s">
        <v>691</v>
      </c>
      <c r="Z4" t="s">
        <v>691</v>
      </c>
      <c r="AA4" t="s">
        <v>691</v>
      </c>
      <c r="AB4" t="s">
        <v>691</v>
      </c>
      <c r="AC4" t="s">
        <v>691</v>
      </c>
      <c r="AD4" t="s">
        <v>691</v>
      </c>
      <c r="AE4" t="s">
        <v>691</v>
      </c>
      <c r="AF4" t="s">
        <v>691</v>
      </c>
      <c r="AG4" t="s">
        <v>691</v>
      </c>
      <c r="AH4" t="s">
        <v>691</v>
      </c>
      <c r="AI4" t="s">
        <v>691</v>
      </c>
      <c r="AJ4" t="s">
        <v>691</v>
      </c>
      <c r="AK4" t="s">
        <v>691</v>
      </c>
      <c r="AL4" t="s">
        <v>691</v>
      </c>
      <c r="AM4" t="s">
        <v>691</v>
      </c>
      <c r="AW4"/>
      <c r="AY4">
        <v>0</v>
      </c>
      <c r="AZ4" s="269"/>
      <c r="BA4" s="269"/>
      <c r="BB4" s="269"/>
      <c r="BC4" s="269"/>
      <c r="BD4" s="269"/>
      <c r="BE4" s="269"/>
    </row>
    <row r="5" spans="1:83" ht="14.4" x14ac:dyDescent="0.3">
      <c r="A5">
        <v>504776</v>
      </c>
      <c r="B5" t="s">
        <v>473</v>
      </c>
      <c r="C5" t="s">
        <v>692</v>
      </c>
      <c r="D5" t="s">
        <v>692</v>
      </c>
      <c r="E5" t="s">
        <v>692</v>
      </c>
      <c r="F5" t="s">
        <v>692</v>
      </c>
      <c r="G5" t="s">
        <v>692</v>
      </c>
      <c r="H5" t="s">
        <v>692</v>
      </c>
      <c r="I5" t="s">
        <v>692</v>
      </c>
      <c r="J5" t="s">
        <v>692</v>
      </c>
      <c r="K5" t="s">
        <v>692</v>
      </c>
      <c r="L5" t="s">
        <v>692</v>
      </c>
      <c r="M5" t="s">
        <v>692</v>
      </c>
      <c r="N5" t="s">
        <v>692</v>
      </c>
      <c r="O5" t="s">
        <v>692</v>
      </c>
      <c r="P5" t="s">
        <v>692</v>
      </c>
      <c r="Q5" t="s">
        <v>692</v>
      </c>
      <c r="R5" t="s">
        <v>692</v>
      </c>
      <c r="S5" t="s">
        <v>692</v>
      </c>
      <c r="T5" t="s">
        <v>692</v>
      </c>
      <c r="U5" t="s">
        <v>692</v>
      </c>
      <c r="V5" t="s">
        <v>692</v>
      </c>
      <c r="W5" t="s">
        <v>692</v>
      </c>
      <c r="X5" t="s">
        <v>692</v>
      </c>
      <c r="Y5" t="s">
        <v>692</v>
      </c>
      <c r="Z5" t="s">
        <v>692</v>
      </c>
      <c r="AA5" t="s">
        <v>692</v>
      </c>
      <c r="AB5" t="s">
        <v>692</v>
      </c>
      <c r="AC5" t="s">
        <v>692</v>
      </c>
      <c r="AD5" t="s">
        <v>692</v>
      </c>
      <c r="AE5" t="s">
        <v>692</v>
      </c>
      <c r="AF5" t="s">
        <v>692</v>
      </c>
      <c r="AG5" t="s">
        <v>692</v>
      </c>
      <c r="AH5" t="s">
        <v>692</v>
      </c>
      <c r="AI5" t="s">
        <v>692</v>
      </c>
      <c r="AJ5" t="s">
        <v>692</v>
      </c>
      <c r="AK5" t="s">
        <v>692</v>
      </c>
      <c r="AL5" t="s">
        <v>692</v>
      </c>
      <c r="AM5" t="s">
        <v>692</v>
      </c>
      <c r="AW5"/>
      <c r="AX5" t="s">
        <v>3536</v>
      </c>
      <c r="AY5" t="s">
        <v>3506</v>
      </c>
      <c r="AZ5" s="269"/>
      <c r="BA5" s="269"/>
      <c r="BB5" s="269"/>
      <c r="BC5" s="269"/>
      <c r="BD5" s="269"/>
      <c r="BE5" s="269"/>
    </row>
    <row r="6" spans="1:83" ht="14.4" x14ac:dyDescent="0.3">
      <c r="A6">
        <v>505922</v>
      </c>
      <c r="B6" t="s">
        <v>473</v>
      </c>
      <c r="C6" t="s">
        <v>691</v>
      </c>
      <c r="D6" t="s">
        <v>691</v>
      </c>
      <c r="E6" t="s">
        <v>691</v>
      </c>
      <c r="F6" t="s">
        <v>691</v>
      </c>
      <c r="G6" t="s">
        <v>691</v>
      </c>
      <c r="H6" t="s">
        <v>691</v>
      </c>
      <c r="I6" t="s">
        <v>691</v>
      </c>
      <c r="J6" t="s">
        <v>691</v>
      </c>
      <c r="K6" t="s">
        <v>691</v>
      </c>
      <c r="L6" t="s">
        <v>691</v>
      </c>
      <c r="M6" t="s">
        <v>691</v>
      </c>
      <c r="N6" t="s">
        <v>691</v>
      </c>
      <c r="O6" t="s">
        <v>691</v>
      </c>
      <c r="P6" t="s">
        <v>691</v>
      </c>
      <c r="Q6" t="s">
        <v>691</v>
      </c>
      <c r="R6" t="s">
        <v>691</v>
      </c>
      <c r="S6" t="s">
        <v>691</v>
      </c>
      <c r="T6" t="s">
        <v>691</v>
      </c>
      <c r="U6" t="s">
        <v>691</v>
      </c>
      <c r="V6" t="s">
        <v>691</v>
      </c>
      <c r="W6" t="s">
        <v>691</v>
      </c>
      <c r="X6" t="s">
        <v>691</v>
      </c>
      <c r="Y6" t="s">
        <v>691</v>
      </c>
      <c r="Z6" t="s">
        <v>691</v>
      </c>
      <c r="AA6" t="s">
        <v>691</v>
      </c>
      <c r="AB6" t="s">
        <v>691</v>
      </c>
      <c r="AC6" t="s">
        <v>691</v>
      </c>
      <c r="AD6" t="s">
        <v>691</v>
      </c>
      <c r="AE6" t="s">
        <v>691</v>
      </c>
      <c r="AF6" t="s">
        <v>691</v>
      </c>
      <c r="AG6" t="s">
        <v>691</v>
      </c>
      <c r="AH6" t="s">
        <v>691</v>
      </c>
      <c r="AI6" t="s">
        <v>691</v>
      </c>
      <c r="AJ6" t="s">
        <v>691</v>
      </c>
      <c r="AK6" t="s">
        <v>691</v>
      </c>
      <c r="AL6" t="s">
        <v>691</v>
      </c>
      <c r="AM6" t="s">
        <v>691</v>
      </c>
      <c r="AW6"/>
      <c r="AY6">
        <v>0</v>
      </c>
      <c r="AZ6" s="269"/>
      <c r="BA6" s="269"/>
      <c r="BB6" s="269"/>
      <c r="BC6" s="269"/>
      <c r="BD6" s="269"/>
      <c r="BE6" s="269"/>
    </row>
    <row r="7" spans="1:83" ht="21.6" x14ac:dyDescent="0.65">
      <c r="A7" s="284">
        <v>508274</v>
      </c>
      <c r="B7" s="284" t="s">
        <v>473</v>
      </c>
      <c r="C7" t="s">
        <v>691</v>
      </c>
      <c r="D7" t="s">
        <v>691</v>
      </c>
      <c r="E7" t="s">
        <v>691</v>
      </c>
      <c r="F7" t="s">
        <v>691</v>
      </c>
      <c r="G7" t="s">
        <v>691</v>
      </c>
      <c r="H7" t="s">
        <v>691</v>
      </c>
      <c r="I7" t="s">
        <v>691</v>
      </c>
      <c r="J7" t="s">
        <v>691</v>
      </c>
      <c r="K7" t="s">
        <v>691</v>
      </c>
      <c r="L7" t="s">
        <v>691</v>
      </c>
      <c r="M7" t="s">
        <v>691</v>
      </c>
      <c r="N7" t="s">
        <v>691</v>
      </c>
      <c r="O7" t="s">
        <v>691</v>
      </c>
      <c r="P7" t="s">
        <v>691</v>
      </c>
      <c r="Q7" t="s">
        <v>691</v>
      </c>
      <c r="R7" t="s">
        <v>691</v>
      </c>
      <c r="S7" t="s">
        <v>691</v>
      </c>
      <c r="T7" t="s">
        <v>691</v>
      </c>
      <c r="U7" t="s">
        <v>691</v>
      </c>
      <c r="V7" t="s">
        <v>691</v>
      </c>
      <c r="W7" t="s">
        <v>691</v>
      </c>
      <c r="X7" t="s">
        <v>691</v>
      </c>
      <c r="Y7" t="s">
        <v>691</v>
      </c>
      <c r="Z7" t="s">
        <v>691</v>
      </c>
      <c r="AA7" t="s">
        <v>691</v>
      </c>
      <c r="AB7" t="s">
        <v>691</v>
      </c>
      <c r="AC7" t="s">
        <v>691</v>
      </c>
      <c r="AD7" t="s">
        <v>691</v>
      </c>
      <c r="AE7" t="s">
        <v>691</v>
      </c>
      <c r="AF7" t="s">
        <v>691</v>
      </c>
      <c r="AG7" t="s">
        <v>691</v>
      </c>
      <c r="AH7" t="s">
        <v>691</v>
      </c>
      <c r="AI7" t="s">
        <v>691</v>
      </c>
      <c r="AJ7" t="s">
        <v>691</v>
      </c>
      <c r="AK7" t="s">
        <v>691</v>
      </c>
      <c r="AL7" t="s">
        <v>691</v>
      </c>
      <c r="AM7" t="s">
        <v>691</v>
      </c>
      <c r="AW7"/>
      <c r="AY7">
        <v>0</v>
      </c>
      <c r="AZ7" s="269"/>
      <c r="BA7" s="269"/>
      <c r="BB7" s="269"/>
      <c r="BC7" s="269"/>
      <c r="BD7" s="269"/>
      <c r="BE7" s="26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8"/>
      <c r="BW7" s="249"/>
      <c r="BX7" s="249"/>
      <c r="BY7" s="249"/>
      <c r="BZ7" s="249"/>
      <c r="CA7" s="242"/>
      <c r="CB7" s="242"/>
      <c r="CC7" s="242"/>
      <c r="CD7" s="242"/>
      <c r="CE7" s="249"/>
    </row>
    <row r="8" spans="1:83" ht="14.4" x14ac:dyDescent="0.3">
      <c r="A8">
        <v>511389</v>
      </c>
      <c r="B8" t="s">
        <v>473</v>
      </c>
      <c r="C8" t="s">
        <v>691</v>
      </c>
      <c r="D8" t="s">
        <v>691</v>
      </c>
      <c r="E8" t="s">
        <v>691</v>
      </c>
      <c r="F8" t="s">
        <v>691</v>
      </c>
      <c r="G8" t="s">
        <v>691</v>
      </c>
      <c r="H8" t="s">
        <v>691</v>
      </c>
      <c r="I8" t="s">
        <v>691</v>
      </c>
      <c r="J8" t="s">
        <v>691</v>
      </c>
      <c r="K8" t="s">
        <v>691</v>
      </c>
      <c r="L8" t="s">
        <v>691</v>
      </c>
      <c r="M8" t="s">
        <v>691</v>
      </c>
      <c r="N8" t="s">
        <v>691</v>
      </c>
      <c r="O8" t="s">
        <v>691</v>
      </c>
      <c r="P8" t="s">
        <v>691</v>
      </c>
      <c r="Q8" t="s">
        <v>691</v>
      </c>
      <c r="R8" t="s">
        <v>691</v>
      </c>
      <c r="S8" t="s">
        <v>691</v>
      </c>
      <c r="T8" t="s">
        <v>691</v>
      </c>
      <c r="U8" t="s">
        <v>691</v>
      </c>
      <c r="V8" t="s">
        <v>691</v>
      </c>
      <c r="W8" t="s">
        <v>691</v>
      </c>
      <c r="X8" t="s">
        <v>691</v>
      </c>
      <c r="Y8" t="s">
        <v>691</v>
      </c>
      <c r="Z8" t="s">
        <v>691</v>
      </c>
      <c r="AA8" t="s">
        <v>691</v>
      </c>
      <c r="AB8" t="s">
        <v>691</v>
      </c>
      <c r="AC8" t="s">
        <v>691</v>
      </c>
      <c r="AD8" t="s">
        <v>691</v>
      </c>
      <c r="AE8" t="s">
        <v>691</v>
      </c>
      <c r="AF8" t="s">
        <v>691</v>
      </c>
      <c r="AG8" t="s">
        <v>691</v>
      </c>
      <c r="AH8" t="s">
        <v>691</v>
      </c>
      <c r="AI8" t="s">
        <v>691</v>
      </c>
      <c r="AJ8" t="s">
        <v>691</v>
      </c>
      <c r="AK8" t="s">
        <v>691</v>
      </c>
      <c r="AL8" t="s">
        <v>691</v>
      </c>
      <c r="AM8" t="s">
        <v>691</v>
      </c>
      <c r="AW8"/>
      <c r="AY8">
        <v>0</v>
      </c>
      <c r="AZ8" s="269"/>
      <c r="BA8" s="269"/>
      <c r="BB8" s="269"/>
      <c r="BC8" s="269"/>
      <c r="BD8" s="269"/>
      <c r="BE8" s="269"/>
    </row>
    <row r="9" spans="1:83" ht="21.6" x14ac:dyDescent="0.65">
      <c r="A9" s="285">
        <v>512144</v>
      </c>
      <c r="B9" s="286" t="s">
        <v>474</v>
      </c>
      <c r="C9" t="s">
        <v>691</v>
      </c>
      <c r="D9" t="s">
        <v>691</v>
      </c>
      <c r="E9" t="s">
        <v>691</v>
      </c>
      <c r="F9" t="s">
        <v>691</v>
      </c>
      <c r="G9" t="s">
        <v>691</v>
      </c>
      <c r="H9" t="s">
        <v>691</v>
      </c>
      <c r="I9" t="s">
        <v>691</v>
      </c>
      <c r="J9" t="s">
        <v>691</v>
      </c>
      <c r="K9" t="s">
        <v>691</v>
      </c>
      <c r="L9" t="s">
        <v>691</v>
      </c>
      <c r="M9" t="s">
        <v>691</v>
      </c>
      <c r="N9" t="s">
        <v>691</v>
      </c>
      <c r="O9" t="s">
        <v>691</v>
      </c>
      <c r="P9" t="s">
        <v>691</v>
      </c>
      <c r="Q9" t="s">
        <v>691</v>
      </c>
      <c r="R9" t="s">
        <v>691</v>
      </c>
      <c r="S9" t="s">
        <v>691</v>
      </c>
      <c r="T9" t="s">
        <v>691</v>
      </c>
      <c r="U9" t="s">
        <v>691</v>
      </c>
      <c r="V9" t="s">
        <v>691</v>
      </c>
      <c r="W9" t="s">
        <v>691</v>
      </c>
      <c r="X9" t="s">
        <v>691</v>
      </c>
      <c r="Y9" t="s">
        <v>691</v>
      </c>
      <c r="Z9" t="s">
        <v>691</v>
      </c>
      <c r="AA9" t="s">
        <v>691</v>
      </c>
      <c r="AB9" t="s">
        <v>691</v>
      </c>
      <c r="AC9" t="s">
        <v>691</v>
      </c>
      <c r="AD9" t="s">
        <v>691</v>
      </c>
      <c r="AE9" t="s">
        <v>691</v>
      </c>
      <c r="AF9" t="s">
        <v>691</v>
      </c>
      <c r="AG9" t="s">
        <v>691</v>
      </c>
      <c r="AW9"/>
      <c r="AY9" t="s">
        <v>3538</v>
      </c>
      <c r="AZ9" s="269"/>
      <c r="BA9" s="269"/>
      <c r="BB9" s="269"/>
      <c r="BC9" s="269"/>
      <c r="BD9" s="269"/>
      <c r="BE9" s="269"/>
    </row>
    <row r="10" spans="1:83" ht="21.6" x14ac:dyDescent="0.65">
      <c r="A10" s="284">
        <v>512444</v>
      </c>
      <c r="B10" s="284" t="s">
        <v>473</v>
      </c>
      <c r="C10" t="s">
        <v>691</v>
      </c>
      <c r="D10" t="s">
        <v>691</v>
      </c>
      <c r="E10" t="s">
        <v>691</v>
      </c>
      <c r="F10" t="s">
        <v>691</v>
      </c>
      <c r="G10" t="s">
        <v>691</v>
      </c>
      <c r="H10" t="s">
        <v>691</v>
      </c>
      <c r="I10" t="s">
        <v>691</v>
      </c>
      <c r="J10" t="s">
        <v>691</v>
      </c>
      <c r="K10" t="s">
        <v>691</v>
      </c>
      <c r="L10" t="s">
        <v>691</v>
      </c>
      <c r="M10" t="s">
        <v>691</v>
      </c>
      <c r="N10" t="s">
        <v>691</v>
      </c>
      <c r="O10" t="s">
        <v>691</v>
      </c>
      <c r="P10" t="s">
        <v>691</v>
      </c>
      <c r="Q10" t="s">
        <v>691</v>
      </c>
      <c r="R10" t="s">
        <v>691</v>
      </c>
      <c r="S10" t="s">
        <v>691</v>
      </c>
      <c r="T10" t="s">
        <v>691</v>
      </c>
      <c r="U10" t="s">
        <v>691</v>
      </c>
      <c r="V10" t="s">
        <v>691</v>
      </c>
      <c r="W10" t="s">
        <v>691</v>
      </c>
      <c r="X10" t="s">
        <v>691</v>
      </c>
      <c r="Y10" t="s">
        <v>691</v>
      </c>
      <c r="Z10" t="s">
        <v>691</v>
      </c>
      <c r="AA10" t="s">
        <v>691</v>
      </c>
      <c r="AB10" t="s">
        <v>691</v>
      </c>
      <c r="AC10" t="s">
        <v>691</v>
      </c>
      <c r="AD10" t="s">
        <v>691</v>
      </c>
      <c r="AE10" t="s">
        <v>691</v>
      </c>
      <c r="AF10" t="s">
        <v>691</v>
      </c>
      <c r="AG10" t="s">
        <v>691</v>
      </c>
      <c r="AH10" t="s">
        <v>691</v>
      </c>
      <c r="AI10" t="s">
        <v>691</v>
      </c>
      <c r="AJ10" t="s">
        <v>691</v>
      </c>
      <c r="AK10" t="s">
        <v>691</v>
      </c>
      <c r="AL10" t="s">
        <v>691</v>
      </c>
      <c r="AM10" t="s">
        <v>691</v>
      </c>
      <c r="AW10"/>
      <c r="AY10">
        <v>0</v>
      </c>
      <c r="AZ10" s="269"/>
      <c r="BA10" s="269"/>
      <c r="BB10" s="269"/>
      <c r="BC10" s="269"/>
      <c r="BD10" s="269"/>
      <c r="BE10" s="269"/>
    </row>
    <row r="11" spans="1:83" ht="14.4" x14ac:dyDescent="0.3">
      <c r="A11">
        <v>513424</v>
      </c>
      <c r="B11" t="s">
        <v>473</v>
      </c>
      <c r="C11" t="s">
        <v>691</v>
      </c>
      <c r="D11" t="s">
        <v>691</v>
      </c>
      <c r="E11" t="s">
        <v>691</v>
      </c>
      <c r="F11" t="s">
        <v>691</v>
      </c>
      <c r="G11" t="s">
        <v>691</v>
      </c>
      <c r="H11" t="s">
        <v>691</v>
      </c>
      <c r="I11" t="s">
        <v>691</v>
      </c>
      <c r="J11" t="s">
        <v>691</v>
      </c>
      <c r="K11" t="s">
        <v>691</v>
      </c>
      <c r="L11" t="s">
        <v>691</v>
      </c>
      <c r="M11" t="s">
        <v>691</v>
      </c>
      <c r="N11" t="s">
        <v>691</v>
      </c>
      <c r="O11" t="s">
        <v>691</v>
      </c>
      <c r="P11" t="s">
        <v>691</v>
      </c>
      <c r="Q11" t="s">
        <v>691</v>
      </c>
      <c r="R11" t="s">
        <v>691</v>
      </c>
      <c r="S11" t="s">
        <v>691</v>
      </c>
      <c r="T11" t="s">
        <v>691</v>
      </c>
      <c r="U11" t="s">
        <v>691</v>
      </c>
      <c r="V11" t="s">
        <v>691</v>
      </c>
      <c r="W11" t="s">
        <v>691</v>
      </c>
      <c r="X11" t="s">
        <v>691</v>
      </c>
      <c r="Y11" t="s">
        <v>691</v>
      </c>
      <c r="Z11" t="s">
        <v>691</v>
      </c>
      <c r="AA11" t="s">
        <v>691</v>
      </c>
      <c r="AB11" t="s">
        <v>691</v>
      </c>
      <c r="AC11" t="s">
        <v>691</v>
      </c>
      <c r="AD11" t="s">
        <v>691</v>
      </c>
      <c r="AE11" t="s">
        <v>691</v>
      </c>
      <c r="AF11" t="s">
        <v>691</v>
      </c>
      <c r="AG11" t="s">
        <v>691</v>
      </c>
      <c r="AH11" t="s">
        <v>691</v>
      </c>
      <c r="AI11" t="s">
        <v>691</v>
      </c>
      <c r="AJ11" t="s">
        <v>691</v>
      </c>
      <c r="AK11" t="s">
        <v>691</v>
      </c>
      <c r="AL11" t="s">
        <v>691</v>
      </c>
      <c r="AM11" t="s">
        <v>691</v>
      </c>
      <c r="AW11"/>
      <c r="AY11">
        <v>0</v>
      </c>
      <c r="AZ11" s="269"/>
      <c r="BA11" s="269"/>
      <c r="BB11" s="269"/>
      <c r="BC11" s="269"/>
      <c r="BD11" s="269"/>
      <c r="BE11" s="269"/>
    </row>
    <row r="12" spans="1:83" ht="14.4" x14ac:dyDescent="0.3">
      <c r="A12">
        <v>513528</v>
      </c>
      <c r="B12" t="s">
        <v>473</v>
      </c>
      <c r="C12" t="s">
        <v>691</v>
      </c>
      <c r="D12" t="s">
        <v>691</v>
      </c>
      <c r="E12" t="s">
        <v>691</v>
      </c>
      <c r="F12" t="s">
        <v>691</v>
      </c>
      <c r="G12" t="s">
        <v>691</v>
      </c>
      <c r="H12" t="s">
        <v>691</v>
      </c>
      <c r="I12" t="s">
        <v>691</v>
      </c>
      <c r="J12" t="s">
        <v>691</v>
      </c>
      <c r="K12" t="s">
        <v>691</v>
      </c>
      <c r="L12" t="s">
        <v>691</v>
      </c>
      <c r="M12" t="s">
        <v>691</v>
      </c>
      <c r="N12" t="s">
        <v>691</v>
      </c>
      <c r="O12" t="s">
        <v>691</v>
      </c>
      <c r="P12" t="s">
        <v>691</v>
      </c>
      <c r="Q12" t="s">
        <v>691</v>
      </c>
      <c r="R12" t="s">
        <v>691</v>
      </c>
      <c r="S12" t="s">
        <v>691</v>
      </c>
      <c r="T12" t="s">
        <v>691</v>
      </c>
      <c r="U12" t="s">
        <v>691</v>
      </c>
      <c r="V12" t="s">
        <v>691</v>
      </c>
      <c r="W12" t="s">
        <v>691</v>
      </c>
      <c r="X12" t="s">
        <v>691</v>
      </c>
      <c r="Y12" t="s">
        <v>691</v>
      </c>
      <c r="Z12" t="s">
        <v>691</v>
      </c>
      <c r="AA12" t="s">
        <v>691</v>
      </c>
      <c r="AB12" t="s">
        <v>691</v>
      </c>
      <c r="AC12" t="s">
        <v>691</v>
      </c>
      <c r="AD12" t="s">
        <v>691</v>
      </c>
      <c r="AE12" t="s">
        <v>691</v>
      </c>
      <c r="AF12" t="s">
        <v>691</v>
      </c>
      <c r="AG12" t="s">
        <v>691</v>
      </c>
      <c r="AH12" t="s">
        <v>691</v>
      </c>
      <c r="AI12" t="s">
        <v>691</v>
      </c>
      <c r="AJ12" t="s">
        <v>691</v>
      </c>
      <c r="AK12" t="s">
        <v>691</v>
      </c>
      <c r="AL12" t="s">
        <v>691</v>
      </c>
      <c r="AM12" t="s">
        <v>691</v>
      </c>
      <c r="AW12"/>
      <c r="AY12">
        <v>0</v>
      </c>
      <c r="AZ12" s="269"/>
      <c r="BA12" s="269"/>
      <c r="BB12" s="269"/>
      <c r="BC12" s="269"/>
      <c r="BD12" s="269"/>
      <c r="BE12" s="269"/>
    </row>
    <row r="13" spans="1:83" ht="21.6" x14ac:dyDescent="0.65">
      <c r="A13" s="284">
        <v>513783</v>
      </c>
      <c r="B13" s="284" t="s">
        <v>473</v>
      </c>
      <c r="C13" t="s">
        <v>692</v>
      </c>
      <c r="D13" t="s">
        <v>692</v>
      </c>
      <c r="E13" t="s">
        <v>692</v>
      </c>
      <c r="F13" t="s">
        <v>692</v>
      </c>
      <c r="G13" t="s">
        <v>692</v>
      </c>
      <c r="H13" t="s">
        <v>692</v>
      </c>
      <c r="I13" t="s">
        <v>692</v>
      </c>
      <c r="J13" t="s">
        <v>692</v>
      </c>
      <c r="K13" t="s">
        <v>692</v>
      </c>
      <c r="L13" t="s">
        <v>692</v>
      </c>
      <c r="M13" t="s">
        <v>692</v>
      </c>
      <c r="N13" t="s">
        <v>692</v>
      </c>
      <c r="O13" t="s">
        <v>692</v>
      </c>
      <c r="P13" t="s">
        <v>692</v>
      </c>
      <c r="Q13" t="s">
        <v>692</v>
      </c>
      <c r="R13" t="s">
        <v>692</v>
      </c>
      <c r="S13" t="s">
        <v>692</v>
      </c>
      <c r="T13" t="s">
        <v>692</v>
      </c>
      <c r="U13" t="s">
        <v>692</v>
      </c>
      <c r="V13" t="s">
        <v>692</v>
      </c>
      <c r="W13" t="s">
        <v>692</v>
      </c>
      <c r="X13" t="s">
        <v>692</v>
      </c>
      <c r="Y13" t="s">
        <v>692</v>
      </c>
      <c r="Z13" t="s">
        <v>692</v>
      </c>
      <c r="AA13" t="s">
        <v>692</v>
      </c>
      <c r="AB13" t="s">
        <v>692</v>
      </c>
      <c r="AC13" t="s">
        <v>692</v>
      </c>
      <c r="AD13" t="s">
        <v>692</v>
      </c>
      <c r="AE13" t="s">
        <v>692</v>
      </c>
      <c r="AF13" t="s">
        <v>692</v>
      </c>
      <c r="AG13" t="s">
        <v>692</v>
      </c>
      <c r="AH13" t="s">
        <v>692</v>
      </c>
      <c r="AI13" t="s">
        <v>692</v>
      </c>
      <c r="AJ13" t="s">
        <v>692</v>
      </c>
      <c r="AK13" t="s">
        <v>692</v>
      </c>
      <c r="AL13" t="s">
        <v>692</v>
      </c>
      <c r="AM13" t="s">
        <v>692</v>
      </c>
      <c r="AW13"/>
      <c r="AY13" t="s">
        <v>3519</v>
      </c>
      <c r="AZ13" s="269"/>
      <c r="BA13" s="269"/>
      <c r="BB13" s="269"/>
      <c r="BC13" s="269"/>
      <c r="BD13" s="269"/>
      <c r="BE13" s="26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8"/>
      <c r="BW13" s="249"/>
      <c r="BX13" s="249"/>
      <c r="BY13" s="249"/>
      <c r="BZ13" s="249"/>
      <c r="CA13" s="242"/>
      <c r="CB13" s="242"/>
      <c r="CC13" s="242"/>
      <c r="CD13" s="242"/>
      <c r="CE13" s="249"/>
    </row>
    <row r="14" spans="1:83" ht="21.6" x14ac:dyDescent="0.65">
      <c r="A14" s="288">
        <v>514007</v>
      </c>
      <c r="B14" s="286" t="s">
        <v>474</v>
      </c>
      <c r="C14" t="s">
        <v>691</v>
      </c>
      <c r="D14" t="s">
        <v>691</v>
      </c>
      <c r="E14" t="s">
        <v>691</v>
      </c>
      <c r="F14" t="s">
        <v>691</v>
      </c>
      <c r="G14" t="s">
        <v>691</v>
      </c>
      <c r="H14" t="s">
        <v>691</v>
      </c>
      <c r="I14" t="s">
        <v>691</v>
      </c>
      <c r="J14" t="s">
        <v>691</v>
      </c>
      <c r="K14" t="s">
        <v>691</v>
      </c>
      <c r="L14" t="s">
        <v>691</v>
      </c>
      <c r="M14" t="s">
        <v>691</v>
      </c>
      <c r="N14" t="s">
        <v>691</v>
      </c>
      <c r="O14" t="s">
        <v>691</v>
      </c>
      <c r="P14" t="s">
        <v>691</v>
      </c>
      <c r="Q14" t="s">
        <v>691</v>
      </c>
      <c r="R14" t="s">
        <v>691</v>
      </c>
      <c r="S14" t="s">
        <v>691</v>
      </c>
      <c r="T14" t="s">
        <v>691</v>
      </c>
      <c r="U14" t="s">
        <v>691</v>
      </c>
      <c r="V14" t="s">
        <v>691</v>
      </c>
      <c r="W14" t="s">
        <v>691</v>
      </c>
      <c r="X14" t="s">
        <v>691</v>
      </c>
      <c r="Y14" t="s">
        <v>691</v>
      </c>
      <c r="Z14" t="s">
        <v>691</v>
      </c>
      <c r="AA14" t="s">
        <v>691</v>
      </c>
      <c r="AB14" t="s">
        <v>691</v>
      </c>
      <c r="AC14" t="s">
        <v>691</v>
      </c>
      <c r="AD14" t="s">
        <v>691</v>
      </c>
      <c r="AE14" t="s">
        <v>691</v>
      </c>
      <c r="AF14" t="s">
        <v>691</v>
      </c>
      <c r="AG14" t="s">
        <v>691</v>
      </c>
      <c r="AW14"/>
      <c r="AY14" t="s">
        <v>1462</v>
      </c>
      <c r="AZ14" s="269"/>
      <c r="BA14" s="269"/>
      <c r="BB14" s="269"/>
      <c r="BC14" s="269"/>
      <c r="BD14" s="269"/>
      <c r="BE14" s="269"/>
    </row>
    <row r="15" spans="1:83" ht="14.4" x14ac:dyDescent="0.3">
      <c r="A15">
        <v>514682</v>
      </c>
      <c r="B15" t="s">
        <v>474</v>
      </c>
      <c r="C15" t="s">
        <v>691</v>
      </c>
      <c r="D15" t="s">
        <v>691</v>
      </c>
      <c r="E15" t="s">
        <v>691</v>
      </c>
      <c r="F15" t="s">
        <v>691</v>
      </c>
      <c r="G15" t="s">
        <v>691</v>
      </c>
      <c r="H15" t="s">
        <v>691</v>
      </c>
      <c r="I15" t="s">
        <v>691</v>
      </c>
      <c r="J15" t="s">
        <v>691</v>
      </c>
      <c r="K15" t="s">
        <v>691</v>
      </c>
      <c r="L15" t="s">
        <v>691</v>
      </c>
      <c r="M15" t="s">
        <v>691</v>
      </c>
      <c r="N15" t="s">
        <v>691</v>
      </c>
      <c r="O15" t="s">
        <v>691</v>
      </c>
      <c r="P15" t="s">
        <v>691</v>
      </c>
      <c r="Q15" t="s">
        <v>691</v>
      </c>
      <c r="R15" t="s">
        <v>691</v>
      </c>
      <c r="S15" t="s">
        <v>691</v>
      </c>
      <c r="T15" t="s">
        <v>691</v>
      </c>
      <c r="U15" t="s">
        <v>691</v>
      </c>
      <c r="V15" t="s">
        <v>691</v>
      </c>
      <c r="W15" t="s">
        <v>691</v>
      </c>
      <c r="X15" t="s">
        <v>691</v>
      </c>
      <c r="Y15" t="s">
        <v>691</v>
      </c>
      <c r="Z15" t="s">
        <v>691</v>
      </c>
      <c r="AA15" t="s">
        <v>691</v>
      </c>
      <c r="AB15" t="s">
        <v>691</v>
      </c>
      <c r="AC15" t="s">
        <v>691</v>
      </c>
      <c r="AD15" t="s">
        <v>691</v>
      </c>
      <c r="AE15" t="s">
        <v>691</v>
      </c>
      <c r="AF15" t="s">
        <v>691</v>
      </c>
      <c r="AG15" t="s">
        <v>691</v>
      </c>
      <c r="AW15"/>
      <c r="AY15" t="s">
        <v>1462</v>
      </c>
      <c r="AZ15" s="269"/>
      <c r="BA15" s="269"/>
      <c r="BB15" s="269"/>
      <c r="BC15" s="269"/>
      <c r="BD15" s="269"/>
      <c r="BE15" s="269"/>
    </row>
    <row r="16" spans="1:83" ht="14.4" x14ac:dyDescent="0.3">
      <c r="A16">
        <v>514777</v>
      </c>
      <c r="B16" t="s">
        <v>473</v>
      </c>
      <c r="C16" t="s">
        <v>691</v>
      </c>
      <c r="D16" t="s">
        <v>691</v>
      </c>
      <c r="E16" t="s">
        <v>691</v>
      </c>
      <c r="F16" t="s">
        <v>691</v>
      </c>
      <c r="G16" t="s">
        <v>691</v>
      </c>
      <c r="H16" t="s">
        <v>691</v>
      </c>
      <c r="I16" t="s">
        <v>691</v>
      </c>
      <c r="J16" t="s">
        <v>691</v>
      </c>
      <c r="K16" t="s">
        <v>691</v>
      </c>
      <c r="L16" t="s">
        <v>691</v>
      </c>
      <c r="M16" t="s">
        <v>691</v>
      </c>
      <c r="N16" t="s">
        <v>691</v>
      </c>
      <c r="O16" t="s">
        <v>691</v>
      </c>
      <c r="P16" t="s">
        <v>691</v>
      </c>
      <c r="Q16" t="s">
        <v>691</v>
      </c>
      <c r="R16" t="s">
        <v>691</v>
      </c>
      <c r="S16" t="s">
        <v>691</v>
      </c>
      <c r="T16" t="s">
        <v>691</v>
      </c>
      <c r="U16" t="s">
        <v>691</v>
      </c>
      <c r="V16" t="s">
        <v>691</v>
      </c>
      <c r="W16" t="s">
        <v>691</v>
      </c>
      <c r="X16" t="s">
        <v>691</v>
      </c>
      <c r="Y16" t="s">
        <v>691</v>
      </c>
      <c r="Z16" t="s">
        <v>691</v>
      </c>
      <c r="AA16" t="s">
        <v>691</v>
      </c>
      <c r="AB16" t="s">
        <v>691</v>
      </c>
      <c r="AC16" t="s">
        <v>691</v>
      </c>
      <c r="AD16" t="s">
        <v>691</v>
      </c>
      <c r="AE16" t="s">
        <v>691</v>
      </c>
      <c r="AF16" t="s">
        <v>691</v>
      </c>
      <c r="AG16" t="s">
        <v>691</v>
      </c>
      <c r="AH16" t="s">
        <v>691</v>
      </c>
      <c r="AI16" t="s">
        <v>691</v>
      </c>
      <c r="AJ16" t="s">
        <v>691</v>
      </c>
      <c r="AK16" t="s">
        <v>691</v>
      </c>
      <c r="AL16" t="s">
        <v>691</v>
      </c>
      <c r="AM16" t="s">
        <v>691</v>
      </c>
      <c r="AW16"/>
      <c r="AY16">
        <v>0</v>
      </c>
      <c r="AZ16" s="269"/>
      <c r="BA16" s="269"/>
      <c r="BB16" s="269"/>
      <c r="BC16" s="269"/>
      <c r="BD16" s="269"/>
      <c r="BE16" s="26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8"/>
      <c r="BW16" s="249"/>
      <c r="BX16" s="249"/>
      <c r="BY16" s="249"/>
      <c r="BZ16" s="249"/>
      <c r="CA16" s="242"/>
      <c r="CB16" s="242"/>
      <c r="CC16" s="242"/>
      <c r="CD16" s="242"/>
      <c r="CE16" s="249"/>
    </row>
    <row r="17" spans="1:83" ht="14.4" x14ac:dyDescent="0.3">
      <c r="A17">
        <v>514874</v>
      </c>
      <c r="B17" t="s">
        <v>473</v>
      </c>
      <c r="C17" t="s">
        <v>691</v>
      </c>
      <c r="D17" t="s">
        <v>691</v>
      </c>
      <c r="E17" t="s">
        <v>691</v>
      </c>
      <c r="F17" t="s">
        <v>691</v>
      </c>
      <c r="G17" t="s">
        <v>691</v>
      </c>
      <c r="H17" t="s">
        <v>691</v>
      </c>
      <c r="I17" t="s">
        <v>691</v>
      </c>
      <c r="J17" t="s">
        <v>691</v>
      </c>
      <c r="K17" t="s">
        <v>691</v>
      </c>
      <c r="L17" t="s">
        <v>691</v>
      </c>
      <c r="M17" t="s">
        <v>691</v>
      </c>
      <c r="N17" t="s">
        <v>691</v>
      </c>
      <c r="O17" t="s">
        <v>691</v>
      </c>
      <c r="P17" t="s">
        <v>691</v>
      </c>
      <c r="Q17" t="s">
        <v>691</v>
      </c>
      <c r="R17" t="s">
        <v>691</v>
      </c>
      <c r="S17" t="s">
        <v>691</v>
      </c>
      <c r="T17" t="s">
        <v>691</v>
      </c>
      <c r="U17" t="s">
        <v>691</v>
      </c>
      <c r="V17" t="s">
        <v>691</v>
      </c>
      <c r="W17" t="s">
        <v>691</v>
      </c>
      <c r="X17" t="s">
        <v>691</v>
      </c>
      <c r="Y17" t="s">
        <v>691</v>
      </c>
      <c r="Z17" t="s">
        <v>691</v>
      </c>
      <c r="AA17" t="s">
        <v>691</v>
      </c>
      <c r="AB17" t="s">
        <v>691</v>
      </c>
      <c r="AC17" t="s">
        <v>691</v>
      </c>
      <c r="AD17" t="s">
        <v>691</v>
      </c>
      <c r="AE17" t="s">
        <v>691</v>
      </c>
      <c r="AF17" t="s">
        <v>691</v>
      </c>
      <c r="AG17" t="s">
        <v>691</v>
      </c>
      <c r="AH17" t="s">
        <v>691</v>
      </c>
      <c r="AI17" t="s">
        <v>691</v>
      </c>
      <c r="AJ17" t="s">
        <v>691</v>
      </c>
      <c r="AK17" t="s">
        <v>691</v>
      </c>
      <c r="AL17" t="s">
        <v>691</v>
      </c>
      <c r="AM17" t="s">
        <v>691</v>
      </c>
      <c r="AW17"/>
      <c r="AY17">
        <v>0</v>
      </c>
      <c r="AZ17" s="269"/>
      <c r="BA17" s="269"/>
      <c r="BB17" s="269"/>
      <c r="BC17" s="269"/>
      <c r="BD17" s="269"/>
      <c r="BE17" s="26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8"/>
      <c r="BW17" s="249"/>
      <c r="BX17" s="249"/>
      <c r="BY17" s="249"/>
      <c r="BZ17" s="249"/>
      <c r="CA17" s="242"/>
      <c r="CB17" s="242"/>
      <c r="CC17" s="242"/>
      <c r="CD17" s="242"/>
      <c r="CE17" s="249"/>
    </row>
    <row r="18" spans="1:83" ht="14.4" x14ac:dyDescent="0.3">
      <c r="A18">
        <v>515099</v>
      </c>
      <c r="B18" t="s">
        <v>473</v>
      </c>
      <c r="C18" t="s">
        <v>691</v>
      </c>
      <c r="D18" t="s">
        <v>691</v>
      </c>
      <c r="E18" t="s">
        <v>691</v>
      </c>
      <c r="F18" t="s">
        <v>691</v>
      </c>
      <c r="G18" t="s">
        <v>691</v>
      </c>
      <c r="H18" t="s">
        <v>691</v>
      </c>
      <c r="I18" t="s">
        <v>691</v>
      </c>
      <c r="J18" t="s">
        <v>691</v>
      </c>
      <c r="K18" t="s">
        <v>691</v>
      </c>
      <c r="L18" t="s">
        <v>691</v>
      </c>
      <c r="M18" t="s">
        <v>691</v>
      </c>
      <c r="N18" t="s">
        <v>691</v>
      </c>
      <c r="O18" t="s">
        <v>691</v>
      </c>
      <c r="P18" t="s">
        <v>691</v>
      </c>
      <c r="Q18" t="s">
        <v>691</v>
      </c>
      <c r="R18" t="s">
        <v>691</v>
      </c>
      <c r="S18" t="s">
        <v>691</v>
      </c>
      <c r="T18" t="s">
        <v>691</v>
      </c>
      <c r="U18" t="s">
        <v>691</v>
      </c>
      <c r="V18" t="s">
        <v>691</v>
      </c>
      <c r="W18" t="s">
        <v>691</v>
      </c>
      <c r="X18" t="s">
        <v>691</v>
      </c>
      <c r="Y18" t="s">
        <v>691</v>
      </c>
      <c r="Z18" t="s">
        <v>691</v>
      </c>
      <c r="AA18" t="s">
        <v>691</v>
      </c>
      <c r="AB18" t="s">
        <v>691</v>
      </c>
      <c r="AC18" t="s">
        <v>691</v>
      </c>
      <c r="AD18" t="s">
        <v>691</v>
      </c>
      <c r="AE18" t="s">
        <v>691</v>
      </c>
      <c r="AF18" t="s">
        <v>691</v>
      </c>
      <c r="AG18" t="s">
        <v>691</v>
      </c>
      <c r="AH18" t="s">
        <v>691</v>
      </c>
      <c r="AI18" t="s">
        <v>691</v>
      </c>
      <c r="AJ18" t="s">
        <v>691</v>
      </c>
      <c r="AK18" t="s">
        <v>691</v>
      </c>
      <c r="AL18" t="s">
        <v>691</v>
      </c>
      <c r="AM18" t="s">
        <v>691</v>
      </c>
      <c r="AW18"/>
      <c r="AY18">
        <v>0</v>
      </c>
      <c r="AZ18" s="269"/>
      <c r="BA18" s="269"/>
      <c r="BB18" s="269"/>
      <c r="BC18" s="269"/>
      <c r="BD18" s="269"/>
      <c r="BE18" s="269"/>
    </row>
    <row r="19" spans="1:83" ht="14.4" x14ac:dyDescent="0.3">
      <c r="A19">
        <v>515331</v>
      </c>
      <c r="B19" t="s">
        <v>473</v>
      </c>
      <c r="C19" t="s">
        <v>691</v>
      </c>
      <c r="D19" t="s">
        <v>691</v>
      </c>
      <c r="E19" t="s">
        <v>691</v>
      </c>
      <c r="F19" t="s">
        <v>691</v>
      </c>
      <c r="G19" t="s">
        <v>691</v>
      </c>
      <c r="H19" t="s">
        <v>691</v>
      </c>
      <c r="I19" t="s">
        <v>691</v>
      </c>
      <c r="J19" t="s">
        <v>691</v>
      </c>
      <c r="K19" t="s">
        <v>691</v>
      </c>
      <c r="L19" t="s">
        <v>691</v>
      </c>
      <c r="M19" t="s">
        <v>691</v>
      </c>
      <c r="N19" t="s">
        <v>691</v>
      </c>
      <c r="O19" t="s">
        <v>691</v>
      </c>
      <c r="P19" t="s">
        <v>691</v>
      </c>
      <c r="Q19" t="s">
        <v>691</v>
      </c>
      <c r="R19" t="s">
        <v>691</v>
      </c>
      <c r="S19" t="s">
        <v>691</v>
      </c>
      <c r="T19" t="s">
        <v>691</v>
      </c>
      <c r="U19" t="s">
        <v>691</v>
      </c>
      <c r="V19" t="s">
        <v>691</v>
      </c>
      <c r="W19" t="s">
        <v>691</v>
      </c>
      <c r="X19" t="s">
        <v>691</v>
      </c>
      <c r="Y19" t="s">
        <v>691</v>
      </c>
      <c r="Z19" t="s">
        <v>691</v>
      </c>
      <c r="AA19" t="s">
        <v>691</v>
      </c>
      <c r="AB19" t="s">
        <v>691</v>
      </c>
      <c r="AC19" t="s">
        <v>691</v>
      </c>
      <c r="AD19" t="s">
        <v>691</v>
      </c>
      <c r="AE19" t="s">
        <v>691</v>
      </c>
      <c r="AF19" t="s">
        <v>691</v>
      </c>
      <c r="AG19" t="s">
        <v>691</v>
      </c>
      <c r="AH19" t="s">
        <v>691</v>
      </c>
      <c r="AI19" t="s">
        <v>691</v>
      </c>
      <c r="AJ19" t="s">
        <v>691</v>
      </c>
      <c r="AK19" t="s">
        <v>691</v>
      </c>
      <c r="AL19" t="s">
        <v>691</v>
      </c>
      <c r="AM19" t="s">
        <v>691</v>
      </c>
      <c r="AW19"/>
      <c r="AY19">
        <v>0</v>
      </c>
      <c r="AZ19" s="269"/>
      <c r="BA19" s="269"/>
      <c r="BB19" s="269"/>
      <c r="BC19" s="269"/>
      <c r="BD19" s="269"/>
      <c r="BE19" s="269"/>
    </row>
    <row r="20" spans="1:83" ht="14.4" x14ac:dyDescent="0.3">
      <c r="A20" s="283">
        <v>515387</v>
      </c>
      <c r="B20" s="283" t="s">
        <v>473</v>
      </c>
      <c r="C20" t="s">
        <v>692</v>
      </c>
      <c r="D20" t="s">
        <v>692</v>
      </c>
      <c r="E20" t="s">
        <v>692</v>
      </c>
      <c r="F20" t="s">
        <v>692</v>
      </c>
      <c r="G20" t="s">
        <v>692</v>
      </c>
      <c r="H20" t="s">
        <v>692</v>
      </c>
      <c r="I20" t="s">
        <v>692</v>
      </c>
      <c r="J20" t="s">
        <v>692</v>
      </c>
      <c r="K20" t="s">
        <v>692</v>
      </c>
      <c r="L20" t="s">
        <v>692</v>
      </c>
      <c r="M20" t="s">
        <v>692</v>
      </c>
      <c r="N20" t="s">
        <v>692</v>
      </c>
      <c r="O20" t="s">
        <v>692</v>
      </c>
      <c r="P20" t="s">
        <v>692</v>
      </c>
      <c r="Q20" t="s">
        <v>692</v>
      </c>
      <c r="R20" t="s">
        <v>692</v>
      </c>
      <c r="S20" t="s">
        <v>692</v>
      </c>
      <c r="T20" t="s">
        <v>692</v>
      </c>
      <c r="U20" t="s">
        <v>692</v>
      </c>
      <c r="V20" t="s">
        <v>692</v>
      </c>
      <c r="W20" t="s">
        <v>692</v>
      </c>
      <c r="X20" t="s">
        <v>692</v>
      </c>
      <c r="Y20" t="s">
        <v>692</v>
      </c>
      <c r="Z20" t="s">
        <v>692</v>
      </c>
      <c r="AA20" t="s">
        <v>692</v>
      </c>
      <c r="AB20" t="s">
        <v>692</v>
      </c>
      <c r="AC20" t="s">
        <v>692</v>
      </c>
      <c r="AD20" t="s">
        <v>692</v>
      </c>
      <c r="AE20" t="s">
        <v>692</v>
      </c>
      <c r="AF20" t="s">
        <v>692</v>
      </c>
      <c r="AG20" t="s">
        <v>692</v>
      </c>
      <c r="AH20" t="s">
        <v>692</v>
      </c>
      <c r="AI20" t="s">
        <v>692</v>
      </c>
      <c r="AJ20" t="s">
        <v>692</v>
      </c>
      <c r="AK20" t="s">
        <v>692</v>
      </c>
      <c r="AL20" t="s">
        <v>692</v>
      </c>
      <c r="AM20" t="s">
        <v>692</v>
      </c>
      <c r="AW20"/>
      <c r="AY20" t="s">
        <v>3519</v>
      </c>
      <c r="AZ20" s="250"/>
      <c r="BA20" s="250"/>
      <c r="BB20" s="250"/>
      <c r="BC20" s="250"/>
      <c r="BD20" s="250"/>
      <c r="BE20" s="269"/>
    </row>
    <row r="21" spans="1:83" ht="14.4" x14ac:dyDescent="0.3">
      <c r="A21">
        <v>515426</v>
      </c>
      <c r="B21" t="s">
        <v>473</v>
      </c>
      <c r="C21" t="s">
        <v>692</v>
      </c>
      <c r="D21" t="s">
        <v>692</v>
      </c>
      <c r="E21" t="s">
        <v>692</v>
      </c>
      <c r="F21" t="s">
        <v>692</v>
      </c>
      <c r="G21" t="s">
        <v>692</v>
      </c>
      <c r="H21" t="s">
        <v>692</v>
      </c>
      <c r="I21" t="s">
        <v>692</v>
      </c>
      <c r="J21" t="s">
        <v>692</v>
      </c>
      <c r="K21" t="s">
        <v>692</v>
      </c>
      <c r="L21" t="s">
        <v>692</v>
      </c>
      <c r="M21" t="s">
        <v>692</v>
      </c>
      <c r="N21" t="s">
        <v>692</v>
      </c>
      <c r="O21" t="s">
        <v>692</v>
      </c>
      <c r="P21" t="s">
        <v>692</v>
      </c>
      <c r="Q21" t="s">
        <v>692</v>
      </c>
      <c r="R21" t="s">
        <v>692</v>
      </c>
      <c r="S21" t="s">
        <v>692</v>
      </c>
      <c r="T21" t="s">
        <v>692</v>
      </c>
      <c r="U21" t="s">
        <v>692</v>
      </c>
      <c r="V21" t="s">
        <v>692</v>
      </c>
      <c r="W21" t="s">
        <v>692</v>
      </c>
      <c r="X21" t="s">
        <v>692</v>
      </c>
      <c r="Y21" t="s">
        <v>692</v>
      </c>
      <c r="Z21" t="s">
        <v>692</v>
      </c>
      <c r="AA21" t="s">
        <v>692</v>
      </c>
      <c r="AB21" t="s">
        <v>692</v>
      </c>
      <c r="AC21" t="s">
        <v>692</v>
      </c>
      <c r="AD21" t="s">
        <v>692</v>
      </c>
      <c r="AE21" t="s">
        <v>692</v>
      </c>
      <c r="AF21" t="s">
        <v>692</v>
      </c>
      <c r="AG21" t="s">
        <v>692</v>
      </c>
      <c r="AH21" t="s">
        <v>692</v>
      </c>
      <c r="AI21" t="s">
        <v>692</v>
      </c>
      <c r="AJ21" t="s">
        <v>692</v>
      </c>
      <c r="AK21" t="s">
        <v>692</v>
      </c>
      <c r="AL21" t="s">
        <v>692</v>
      </c>
      <c r="AM21" t="s">
        <v>692</v>
      </c>
      <c r="AW21"/>
      <c r="AY21" t="s">
        <v>3519</v>
      </c>
      <c r="AZ21" s="269"/>
      <c r="BA21" s="269"/>
      <c r="BB21" s="269"/>
      <c r="BC21" s="269"/>
      <c r="BD21" s="269"/>
      <c r="BE21" s="269"/>
    </row>
    <row r="22" spans="1:83" ht="14.4" x14ac:dyDescent="0.3">
      <c r="A22">
        <v>515539</v>
      </c>
      <c r="B22" t="s">
        <v>473</v>
      </c>
      <c r="C22" t="s">
        <v>691</v>
      </c>
      <c r="D22" t="s">
        <v>691</v>
      </c>
      <c r="E22" t="s">
        <v>691</v>
      </c>
      <c r="F22" t="s">
        <v>691</v>
      </c>
      <c r="G22" t="s">
        <v>691</v>
      </c>
      <c r="H22" t="s">
        <v>691</v>
      </c>
      <c r="I22" t="s">
        <v>691</v>
      </c>
      <c r="J22" t="s">
        <v>691</v>
      </c>
      <c r="K22" t="s">
        <v>691</v>
      </c>
      <c r="L22" t="s">
        <v>691</v>
      </c>
      <c r="M22" t="s">
        <v>691</v>
      </c>
      <c r="N22" t="s">
        <v>691</v>
      </c>
      <c r="O22" t="s">
        <v>691</v>
      </c>
      <c r="P22" t="s">
        <v>691</v>
      </c>
      <c r="Q22" t="s">
        <v>691</v>
      </c>
      <c r="R22" t="s">
        <v>691</v>
      </c>
      <c r="S22" t="s">
        <v>691</v>
      </c>
      <c r="T22" t="s">
        <v>691</v>
      </c>
      <c r="U22" t="s">
        <v>691</v>
      </c>
      <c r="V22" t="s">
        <v>691</v>
      </c>
      <c r="W22" t="s">
        <v>691</v>
      </c>
      <c r="X22" t="s">
        <v>691</v>
      </c>
      <c r="Y22" t="s">
        <v>691</v>
      </c>
      <c r="Z22" t="s">
        <v>691</v>
      </c>
      <c r="AA22" t="s">
        <v>691</v>
      </c>
      <c r="AB22" t="s">
        <v>691</v>
      </c>
      <c r="AC22" t="s">
        <v>691</v>
      </c>
      <c r="AD22" t="s">
        <v>691</v>
      </c>
      <c r="AE22" t="s">
        <v>691</v>
      </c>
      <c r="AF22" t="s">
        <v>691</v>
      </c>
      <c r="AG22" t="s">
        <v>691</v>
      </c>
      <c r="AH22" t="s">
        <v>691</v>
      </c>
      <c r="AI22" t="s">
        <v>691</v>
      </c>
      <c r="AJ22" t="s">
        <v>691</v>
      </c>
      <c r="AK22" t="s">
        <v>691</v>
      </c>
      <c r="AL22" t="s">
        <v>691</v>
      </c>
      <c r="AM22" t="s">
        <v>691</v>
      </c>
      <c r="AW22"/>
      <c r="AY22">
        <v>0</v>
      </c>
      <c r="AZ22" s="269"/>
      <c r="BA22" s="269"/>
      <c r="BB22" s="269"/>
      <c r="BC22" s="269"/>
      <c r="BD22" s="269"/>
      <c r="BE22" s="269"/>
    </row>
    <row r="23" spans="1:83" ht="14.4" x14ac:dyDescent="0.3">
      <c r="A23">
        <v>515879</v>
      </c>
      <c r="B23" t="s">
        <v>473</v>
      </c>
      <c r="C23" t="s">
        <v>692</v>
      </c>
      <c r="D23" t="s">
        <v>692</v>
      </c>
      <c r="E23" t="s">
        <v>692</v>
      </c>
      <c r="F23" t="s">
        <v>692</v>
      </c>
      <c r="G23" t="s">
        <v>692</v>
      </c>
      <c r="H23" t="s">
        <v>692</v>
      </c>
      <c r="I23" t="s">
        <v>692</v>
      </c>
      <c r="J23" t="s">
        <v>692</v>
      </c>
      <c r="K23" t="s">
        <v>692</v>
      </c>
      <c r="L23" t="s">
        <v>692</v>
      </c>
      <c r="M23" t="s">
        <v>692</v>
      </c>
      <c r="N23" t="s">
        <v>692</v>
      </c>
      <c r="O23" t="s">
        <v>692</v>
      </c>
      <c r="P23" t="s">
        <v>692</v>
      </c>
      <c r="Q23" t="s">
        <v>692</v>
      </c>
      <c r="R23" t="s">
        <v>692</v>
      </c>
      <c r="S23" t="s">
        <v>692</v>
      </c>
      <c r="T23" t="s">
        <v>692</v>
      </c>
      <c r="U23" t="s">
        <v>692</v>
      </c>
      <c r="V23" t="s">
        <v>692</v>
      </c>
      <c r="W23" t="s">
        <v>692</v>
      </c>
      <c r="X23" t="s">
        <v>692</v>
      </c>
      <c r="Y23" t="s">
        <v>692</v>
      </c>
      <c r="Z23" t="s">
        <v>692</v>
      </c>
      <c r="AA23" t="s">
        <v>692</v>
      </c>
      <c r="AB23" t="s">
        <v>692</v>
      </c>
      <c r="AC23" t="s">
        <v>692</v>
      </c>
      <c r="AD23" t="s">
        <v>692</v>
      </c>
      <c r="AE23" t="s">
        <v>692</v>
      </c>
      <c r="AF23" t="s">
        <v>692</v>
      </c>
      <c r="AG23" t="s">
        <v>692</v>
      </c>
      <c r="AH23" t="s">
        <v>692</v>
      </c>
      <c r="AI23" t="s">
        <v>692</v>
      </c>
      <c r="AJ23" t="s">
        <v>692</v>
      </c>
      <c r="AK23" t="s">
        <v>692</v>
      </c>
      <c r="AL23" t="s">
        <v>692</v>
      </c>
      <c r="AM23" t="s">
        <v>692</v>
      </c>
      <c r="AW23"/>
      <c r="AX23" t="s">
        <v>3536</v>
      </c>
      <c r="AY23" t="s">
        <v>3536</v>
      </c>
      <c r="AZ23" s="269"/>
      <c r="BA23" s="269"/>
      <c r="BB23" s="269"/>
      <c r="BC23" s="269"/>
      <c r="BD23" s="269"/>
      <c r="BE23" s="269"/>
    </row>
    <row r="24" spans="1:83" ht="14.4" x14ac:dyDescent="0.3">
      <c r="A24">
        <v>515954</v>
      </c>
      <c r="B24" t="s">
        <v>473</v>
      </c>
      <c r="C24" t="s">
        <v>691</v>
      </c>
      <c r="D24" t="s">
        <v>691</v>
      </c>
      <c r="E24" t="s">
        <v>691</v>
      </c>
      <c r="F24" t="s">
        <v>691</v>
      </c>
      <c r="G24" t="s">
        <v>691</v>
      </c>
      <c r="H24" t="s">
        <v>691</v>
      </c>
      <c r="I24" t="s">
        <v>691</v>
      </c>
      <c r="J24" t="s">
        <v>691</v>
      </c>
      <c r="K24" t="s">
        <v>691</v>
      </c>
      <c r="L24" t="s">
        <v>691</v>
      </c>
      <c r="M24" t="s">
        <v>691</v>
      </c>
      <c r="N24" t="s">
        <v>691</v>
      </c>
      <c r="O24" t="s">
        <v>691</v>
      </c>
      <c r="P24" t="s">
        <v>691</v>
      </c>
      <c r="Q24" t="s">
        <v>691</v>
      </c>
      <c r="R24" t="s">
        <v>691</v>
      </c>
      <c r="S24" t="s">
        <v>691</v>
      </c>
      <c r="T24" t="s">
        <v>691</v>
      </c>
      <c r="U24" t="s">
        <v>691</v>
      </c>
      <c r="V24" t="s">
        <v>691</v>
      </c>
      <c r="W24" t="s">
        <v>691</v>
      </c>
      <c r="X24" t="s">
        <v>691</v>
      </c>
      <c r="Y24" t="s">
        <v>691</v>
      </c>
      <c r="Z24" t="s">
        <v>691</v>
      </c>
      <c r="AA24" t="s">
        <v>691</v>
      </c>
      <c r="AB24" t="s">
        <v>691</v>
      </c>
      <c r="AC24" t="s">
        <v>691</v>
      </c>
      <c r="AD24" t="s">
        <v>691</v>
      </c>
      <c r="AE24" t="s">
        <v>691</v>
      </c>
      <c r="AF24" t="s">
        <v>691</v>
      </c>
      <c r="AG24" t="s">
        <v>691</v>
      </c>
      <c r="AH24" t="s">
        <v>691</v>
      </c>
      <c r="AI24" t="s">
        <v>691</v>
      </c>
      <c r="AJ24" t="s">
        <v>691</v>
      </c>
      <c r="AK24" t="s">
        <v>691</v>
      </c>
      <c r="AL24" t="s">
        <v>691</v>
      </c>
      <c r="AM24" t="s">
        <v>691</v>
      </c>
      <c r="AW24"/>
      <c r="AY24">
        <v>0</v>
      </c>
      <c r="AZ24" s="269"/>
      <c r="BA24" s="269"/>
      <c r="BB24" s="269"/>
      <c r="BC24" s="269"/>
      <c r="BD24" s="269"/>
      <c r="BE24" s="269"/>
    </row>
    <row r="25" spans="1:83" ht="14.4" x14ac:dyDescent="0.3">
      <c r="A25">
        <v>516043</v>
      </c>
      <c r="B25" t="s">
        <v>473</v>
      </c>
      <c r="C25" t="s">
        <v>691</v>
      </c>
      <c r="D25" t="s">
        <v>691</v>
      </c>
      <c r="E25" t="s">
        <v>691</v>
      </c>
      <c r="F25" t="s">
        <v>691</v>
      </c>
      <c r="G25" t="s">
        <v>691</v>
      </c>
      <c r="H25" t="s">
        <v>691</v>
      </c>
      <c r="I25" t="s">
        <v>691</v>
      </c>
      <c r="J25" t="s">
        <v>691</v>
      </c>
      <c r="K25" t="s">
        <v>691</v>
      </c>
      <c r="L25" t="s">
        <v>691</v>
      </c>
      <c r="M25" t="s">
        <v>691</v>
      </c>
      <c r="N25" t="s">
        <v>691</v>
      </c>
      <c r="O25" t="s">
        <v>691</v>
      </c>
      <c r="P25" t="s">
        <v>691</v>
      </c>
      <c r="Q25" t="s">
        <v>691</v>
      </c>
      <c r="R25" t="s">
        <v>691</v>
      </c>
      <c r="S25" t="s">
        <v>691</v>
      </c>
      <c r="T25" t="s">
        <v>691</v>
      </c>
      <c r="U25" t="s">
        <v>691</v>
      </c>
      <c r="V25" t="s">
        <v>691</v>
      </c>
      <c r="W25" t="s">
        <v>691</v>
      </c>
      <c r="X25" t="s">
        <v>691</v>
      </c>
      <c r="Y25" t="s">
        <v>691</v>
      </c>
      <c r="Z25" t="s">
        <v>691</v>
      </c>
      <c r="AA25" t="s">
        <v>691</v>
      </c>
      <c r="AB25" t="s">
        <v>691</v>
      </c>
      <c r="AC25" t="s">
        <v>691</v>
      </c>
      <c r="AD25" t="s">
        <v>691</v>
      </c>
      <c r="AE25" t="s">
        <v>691</v>
      </c>
      <c r="AF25" t="s">
        <v>691</v>
      </c>
      <c r="AG25" t="s">
        <v>691</v>
      </c>
      <c r="AH25" t="s">
        <v>691</v>
      </c>
      <c r="AI25" t="s">
        <v>691</v>
      </c>
      <c r="AJ25" t="s">
        <v>691</v>
      </c>
      <c r="AK25" t="s">
        <v>691</v>
      </c>
      <c r="AL25" t="s">
        <v>691</v>
      </c>
      <c r="AM25" t="s">
        <v>691</v>
      </c>
      <c r="AW25"/>
      <c r="AY25">
        <v>0</v>
      </c>
      <c r="AZ25" s="269"/>
      <c r="BA25" s="269"/>
      <c r="BB25" s="269"/>
      <c r="BC25" s="269"/>
      <c r="BD25" s="269"/>
      <c r="BE25" s="26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8"/>
      <c r="BW25" s="249"/>
      <c r="BX25" s="249"/>
      <c r="BY25" s="249"/>
      <c r="BZ25" s="249"/>
      <c r="CA25" s="242"/>
      <c r="CB25" s="242"/>
      <c r="CC25" s="242"/>
      <c r="CD25" s="242"/>
      <c r="CE25" s="249"/>
    </row>
    <row r="26" spans="1:83" ht="14.4" x14ac:dyDescent="0.3">
      <c r="A26">
        <v>516130</v>
      </c>
      <c r="B26" t="s">
        <v>473</v>
      </c>
      <c r="C26" t="s">
        <v>692</v>
      </c>
      <c r="D26" t="s">
        <v>692</v>
      </c>
      <c r="E26" t="s">
        <v>692</v>
      </c>
      <c r="F26" t="s">
        <v>692</v>
      </c>
      <c r="G26" t="s">
        <v>692</v>
      </c>
      <c r="H26" t="s">
        <v>692</v>
      </c>
      <c r="I26" t="s">
        <v>692</v>
      </c>
      <c r="J26" t="s">
        <v>692</v>
      </c>
      <c r="K26" t="s">
        <v>692</v>
      </c>
      <c r="L26" t="s">
        <v>692</v>
      </c>
      <c r="M26" t="s">
        <v>692</v>
      </c>
      <c r="N26" t="s">
        <v>692</v>
      </c>
      <c r="O26" t="s">
        <v>692</v>
      </c>
      <c r="P26" t="s">
        <v>692</v>
      </c>
      <c r="Q26" t="s">
        <v>692</v>
      </c>
      <c r="R26" t="s">
        <v>692</v>
      </c>
      <c r="S26" t="s">
        <v>692</v>
      </c>
      <c r="T26" t="s">
        <v>692</v>
      </c>
      <c r="U26" t="s">
        <v>692</v>
      </c>
      <c r="V26" t="s">
        <v>692</v>
      </c>
      <c r="W26" t="s">
        <v>692</v>
      </c>
      <c r="X26" t="s">
        <v>692</v>
      </c>
      <c r="Y26" t="s">
        <v>692</v>
      </c>
      <c r="Z26" t="s">
        <v>692</v>
      </c>
      <c r="AA26" t="s">
        <v>692</v>
      </c>
      <c r="AB26" t="s">
        <v>692</v>
      </c>
      <c r="AC26" t="s">
        <v>692</v>
      </c>
      <c r="AD26" t="s">
        <v>692</v>
      </c>
      <c r="AE26" t="s">
        <v>692</v>
      </c>
      <c r="AF26" t="s">
        <v>692</v>
      </c>
      <c r="AG26" t="s">
        <v>692</v>
      </c>
      <c r="AH26" t="s">
        <v>692</v>
      </c>
      <c r="AI26" t="s">
        <v>692</v>
      </c>
      <c r="AJ26" t="s">
        <v>692</v>
      </c>
      <c r="AK26" t="s">
        <v>692</v>
      </c>
      <c r="AL26" t="s">
        <v>692</v>
      </c>
      <c r="AM26" t="s">
        <v>692</v>
      </c>
      <c r="AW26"/>
      <c r="AX26" t="s">
        <v>3536</v>
      </c>
      <c r="AY26" t="s">
        <v>3536</v>
      </c>
      <c r="AZ26" s="269"/>
      <c r="BA26" s="269"/>
      <c r="BB26" s="269"/>
      <c r="BC26" s="269"/>
      <c r="BD26" s="269"/>
      <c r="BE26" s="269"/>
    </row>
    <row r="27" spans="1:83" ht="22.8" x14ac:dyDescent="0.7">
      <c r="A27" s="289">
        <v>516218</v>
      </c>
      <c r="B27" s="289" t="s">
        <v>473</v>
      </c>
      <c r="C27" t="s">
        <v>691</v>
      </c>
      <c r="D27" t="s">
        <v>691</v>
      </c>
      <c r="E27" t="s">
        <v>691</v>
      </c>
      <c r="F27" t="s">
        <v>691</v>
      </c>
      <c r="G27" t="s">
        <v>691</v>
      </c>
      <c r="H27" t="s">
        <v>691</v>
      </c>
      <c r="I27" t="s">
        <v>691</v>
      </c>
      <c r="J27" t="s">
        <v>691</v>
      </c>
      <c r="K27" t="s">
        <v>691</v>
      </c>
      <c r="L27" t="s">
        <v>691</v>
      </c>
      <c r="M27" t="s">
        <v>691</v>
      </c>
      <c r="N27" t="s">
        <v>691</v>
      </c>
      <c r="O27" t="s">
        <v>691</v>
      </c>
      <c r="P27" t="s">
        <v>691</v>
      </c>
      <c r="Q27" t="s">
        <v>691</v>
      </c>
      <c r="R27" t="s">
        <v>691</v>
      </c>
      <c r="S27" t="s">
        <v>691</v>
      </c>
      <c r="T27" t="s">
        <v>691</v>
      </c>
      <c r="U27" t="s">
        <v>691</v>
      </c>
      <c r="V27" t="s">
        <v>691</v>
      </c>
      <c r="W27" t="s">
        <v>691</v>
      </c>
      <c r="X27" t="s">
        <v>691</v>
      </c>
      <c r="Y27" t="s">
        <v>691</v>
      </c>
      <c r="Z27" t="s">
        <v>691</v>
      </c>
      <c r="AA27" t="s">
        <v>691</v>
      </c>
      <c r="AB27" t="s">
        <v>691</v>
      </c>
      <c r="AC27" t="s">
        <v>691</v>
      </c>
      <c r="AD27" t="s">
        <v>691</v>
      </c>
      <c r="AE27" t="s">
        <v>691</v>
      </c>
      <c r="AF27" t="s">
        <v>691</v>
      </c>
      <c r="AG27" t="s">
        <v>691</v>
      </c>
      <c r="AH27" t="s">
        <v>691</v>
      </c>
      <c r="AI27" t="s">
        <v>691</v>
      </c>
      <c r="AJ27" t="s">
        <v>691</v>
      </c>
      <c r="AK27" t="s">
        <v>691</v>
      </c>
      <c r="AL27" t="s">
        <v>691</v>
      </c>
      <c r="AM27" t="s">
        <v>691</v>
      </c>
      <c r="AW27"/>
      <c r="AY27">
        <v>0</v>
      </c>
      <c r="AZ27" s="250"/>
      <c r="BA27" s="250"/>
      <c r="BB27" s="250"/>
      <c r="BC27" s="250"/>
      <c r="BD27" s="250"/>
      <c r="BE27" s="26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8"/>
      <c r="BW27" s="249"/>
      <c r="BX27" s="249"/>
      <c r="BY27" s="249"/>
      <c r="BZ27" s="249"/>
      <c r="CA27" s="242"/>
      <c r="CB27" s="242"/>
      <c r="CC27" s="242"/>
      <c r="CD27" s="242"/>
      <c r="CE27" s="249"/>
    </row>
    <row r="28" spans="1:83" ht="14.4" x14ac:dyDescent="0.3">
      <c r="A28">
        <v>516247</v>
      </c>
      <c r="B28" t="s">
        <v>473</v>
      </c>
      <c r="C28" t="s">
        <v>691</v>
      </c>
      <c r="D28" t="s">
        <v>691</v>
      </c>
      <c r="E28" t="s">
        <v>691</v>
      </c>
      <c r="F28" t="s">
        <v>691</v>
      </c>
      <c r="G28" t="s">
        <v>691</v>
      </c>
      <c r="H28" t="s">
        <v>691</v>
      </c>
      <c r="I28" t="s">
        <v>691</v>
      </c>
      <c r="J28" t="s">
        <v>691</v>
      </c>
      <c r="K28" t="s">
        <v>691</v>
      </c>
      <c r="L28" t="s">
        <v>691</v>
      </c>
      <c r="M28" t="s">
        <v>691</v>
      </c>
      <c r="N28" t="s">
        <v>691</v>
      </c>
      <c r="O28" t="s">
        <v>691</v>
      </c>
      <c r="P28" t="s">
        <v>691</v>
      </c>
      <c r="Q28" t="s">
        <v>691</v>
      </c>
      <c r="R28" t="s">
        <v>691</v>
      </c>
      <c r="S28" t="s">
        <v>691</v>
      </c>
      <c r="T28" t="s">
        <v>691</v>
      </c>
      <c r="U28" t="s">
        <v>691</v>
      </c>
      <c r="V28" t="s">
        <v>691</v>
      </c>
      <c r="W28" t="s">
        <v>691</v>
      </c>
      <c r="X28" t="s">
        <v>691</v>
      </c>
      <c r="Y28" t="s">
        <v>691</v>
      </c>
      <c r="Z28" t="s">
        <v>691</v>
      </c>
      <c r="AA28" t="s">
        <v>691</v>
      </c>
      <c r="AB28" t="s">
        <v>691</v>
      </c>
      <c r="AC28" t="s">
        <v>691</v>
      </c>
      <c r="AD28" t="s">
        <v>691</v>
      </c>
      <c r="AE28" t="s">
        <v>691</v>
      </c>
      <c r="AF28" t="s">
        <v>691</v>
      </c>
      <c r="AG28" t="s">
        <v>691</v>
      </c>
      <c r="AH28" t="s">
        <v>691</v>
      </c>
      <c r="AI28" t="s">
        <v>691</v>
      </c>
      <c r="AJ28" t="s">
        <v>691</v>
      </c>
      <c r="AK28" t="s">
        <v>691</v>
      </c>
      <c r="AL28" t="s">
        <v>691</v>
      </c>
      <c r="AM28" t="s">
        <v>691</v>
      </c>
      <c r="AW28"/>
      <c r="AY28">
        <v>0</v>
      </c>
      <c r="AZ28" s="269"/>
      <c r="BA28" s="269"/>
      <c r="BB28" s="269"/>
      <c r="BC28" s="269"/>
      <c r="BD28" s="269"/>
      <c r="BE28" s="26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8"/>
      <c r="BW28" s="249"/>
      <c r="BX28" s="249"/>
      <c r="BY28" s="249"/>
      <c r="BZ28" s="249"/>
      <c r="CA28" s="242"/>
      <c r="CB28" s="242"/>
      <c r="CC28" s="242"/>
      <c r="CD28" s="242"/>
      <c r="CE28" s="249"/>
    </row>
    <row r="29" spans="1:83" ht="14.4" x14ac:dyDescent="0.3">
      <c r="A29">
        <v>516259</v>
      </c>
      <c r="B29" t="s">
        <v>473</v>
      </c>
      <c r="C29" t="s">
        <v>691</v>
      </c>
      <c r="D29" t="s">
        <v>691</v>
      </c>
      <c r="E29" t="s">
        <v>691</v>
      </c>
      <c r="F29" t="s">
        <v>691</v>
      </c>
      <c r="G29" t="s">
        <v>691</v>
      </c>
      <c r="H29" t="s">
        <v>691</v>
      </c>
      <c r="I29" t="s">
        <v>691</v>
      </c>
      <c r="J29" t="s">
        <v>691</v>
      </c>
      <c r="K29" t="s">
        <v>691</v>
      </c>
      <c r="L29" t="s">
        <v>691</v>
      </c>
      <c r="M29" t="s">
        <v>691</v>
      </c>
      <c r="N29" t="s">
        <v>691</v>
      </c>
      <c r="O29" t="s">
        <v>691</v>
      </c>
      <c r="P29" t="s">
        <v>691</v>
      </c>
      <c r="Q29" t="s">
        <v>691</v>
      </c>
      <c r="R29" t="s">
        <v>691</v>
      </c>
      <c r="S29" t="s">
        <v>691</v>
      </c>
      <c r="T29" t="s">
        <v>691</v>
      </c>
      <c r="U29" t="s">
        <v>691</v>
      </c>
      <c r="V29" t="s">
        <v>691</v>
      </c>
      <c r="W29" t="s">
        <v>691</v>
      </c>
      <c r="X29" t="s">
        <v>691</v>
      </c>
      <c r="Y29" t="s">
        <v>691</v>
      </c>
      <c r="Z29" t="s">
        <v>691</v>
      </c>
      <c r="AA29" t="s">
        <v>691</v>
      </c>
      <c r="AB29" t="s">
        <v>691</v>
      </c>
      <c r="AC29" t="s">
        <v>691</v>
      </c>
      <c r="AD29" t="s">
        <v>691</v>
      </c>
      <c r="AE29" t="s">
        <v>691</v>
      </c>
      <c r="AF29" t="s">
        <v>691</v>
      </c>
      <c r="AG29" t="s">
        <v>691</v>
      </c>
      <c r="AH29" t="s">
        <v>691</v>
      </c>
      <c r="AI29" t="s">
        <v>691</v>
      </c>
      <c r="AJ29" t="s">
        <v>691</v>
      </c>
      <c r="AK29" t="s">
        <v>691</v>
      </c>
      <c r="AL29" t="s">
        <v>691</v>
      </c>
      <c r="AM29" t="s">
        <v>691</v>
      </c>
      <c r="AW29"/>
      <c r="AY29">
        <v>0</v>
      </c>
      <c r="AZ29" s="269"/>
      <c r="BA29" s="269"/>
      <c r="BB29" s="269"/>
      <c r="BC29" s="269"/>
      <c r="BD29" s="269"/>
      <c r="BE29" s="26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8"/>
      <c r="BW29" s="249"/>
      <c r="BX29" s="249"/>
      <c r="BY29" s="249"/>
      <c r="BZ29" s="249"/>
      <c r="CA29" s="242"/>
      <c r="CB29" s="242"/>
      <c r="CC29" s="242"/>
      <c r="CD29" s="242"/>
      <c r="CE29" s="249"/>
    </row>
    <row r="30" spans="1:83" ht="14.4" x14ac:dyDescent="0.3">
      <c r="A30">
        <v>516454</v>
      </c>
      <c r="B30" t="s">
        <v>473</v>
      </c>
      <c r="C30" t="s">
        <v>691</v>
      </c>
      <c r="D30" t="s">
        <v>691</v>
      </c>
      <c r="E30" t="s">
        <v>691</v>
      </c>
      <c r="F30" t="s">
        <v>691</v>
      </c>
      <c r="G30" t="s">
        <v>691</v>
      </c>
      <c r="H30" t="s">
        <v>691</v>
      </c>
      <c r="I30" t="s">
        <v>691</v>
      </c>
      <c r="J30" t="s">
        <v>691</v>
      </c>
      <c r="K30" t="s">
        <v>691</v>
      </c>
      <c r="L30" t="s">
        <v>691</v>
      </c>
      <c r="M30" t="s">
        <v>691</v>
      </c>
      <c r="N30" t="s">
        <v>691</v>
      </c>
      <c r="O30" t="s">
        <v>691</v>
      </c>
      <c r="P30" t="s">
        <v>691</v>
      </c>
      <c r="Q30" t="s">
        <v>691</v>
      </c>
      <c r="R30" t="s">
        <v>691</v>
      </c>
      <c r="S30" t="s">
        <v>691</v>
      </c>
      <c r="T30" t="s">
        <v>691</v>
      </c>
      <c r="U30" t="s">
        <v>691</v>
      </c>
      <c r="V30" t="s">
        <v>691</v>
      </c>
      <c r="W30" t="s">
        <v>691</v>
      </c>
      <c r="X30" t="s">
        <v>691</v>
      </c>
      <c r="Y30" t="s">
        <v>691</v>
      </c>
      <c r="Z30" t="s">
        <v>691</v>
      </c>
      <c r="AA30" t="s">
        <v>691</v>
      </c>
      <c r="AB30" t="s">
        <v>691</v>
      </c>
      <c r="AC30" t="s">
        <v>691</v>
      </c>
      <c r="AD30" t="s">
        <v>691</v>
      </c>
      <c r="AE30" t="s">
        <v>691</v>
      </c>
      <c r="AF30" t="s">
        <v>691</v>
      </c>
      <c r="AG30" t="s">
        <v>691</v>
      </c>
      <c r="AH30" t="s">
        <v>691</v>
      </c>
      <c r="AI30" t="s">
        <v>691</v>
      </c>
      <c r="AJ30" t="s">
        <v>691</v>
      </c>
      <c r="AK30" t="s">
        <v>691</v>
      </c>
      <c r="AL30" t="s">
        <v>691</v>
      </c>
      <c r="AM30" t="s">
        <v>691</v>
      </c>
      <c r="AW30"/>
      <c r="AY30">
        <v>0</v>
      </c>
      <c r="AZ30" s="269"/>
      <c r="BA30" s="269"/>
      <c r="BB30" s="269"/>
      <c r="BC30" s="269"/>
      <c r="BD30" s="269"/>
      <c r="BE30" s="26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8"/>
      <c r="BW30" s="249"/>
      <c r="BX30" s="249"/>
      <c r="BY30" s="249"/>
      <c r="BZ30" s="249"/>
      <c r="CA30" s="242"/>
      <c r="CB30" s="242"/>
      <c r="CC30" s="242"/>
      <c r="CD30" s="242"/>
      <c r="CE30" s="249"/>
    </row>
    <row r="31" spans="1:83" ht="14.4" x14ac:dyDescent="0.3">
      <c r="A31">
        <v>516481</v>
      </c>
      <c r="B31" t="s">
        <v>473</v>
      </c>
      <c r="C31" t="s">
        <v>692</v>
      </c>
      <c r="D31" t="s">
        <v>692</v>
      </c>
      <c r="E31" t="s">
        <v>692</v>
      </c>
      <c r="F31" t="s">
        <v>692</v>
      </c>
      <c r="G31" t="s">
        <v>692</v>
      </c>
      <c r="H31" t="s">
        <v>692</v>
      </c>
      <c r="I31" t="s">
        <v>692</v>
      </c>
      <c r="J31" t="s">
        <v>692</v>
      </c>
      <c r="K31" t="s">
        <v>692</v>
      </c>
      <c r="L31" t="s">
        <v>692</v>
      </c>
      <c r="M31" t="s">
        <v>692</v>
      </c>
      <c r="N31" t="s">
        <v>692</v>
      </c>
      <c r="O31" t="s">
        <v>692</v>
      </c>
      <c r="P31" t="s">
        <v>692</v>
      </c>
      <c r="Q31" t="s">
        <v>692</v>
      </c>
      <c r="R31" t="s">
        <v>692</v>
      </c>
      <c r="S31" t="s">
        <v>692</v>
      </c>
      <c r="T31" t="s">
        <v>692</v>
      </c>
      <c r="U31" t="s">
        <v>692</v>
      </c>
      <c r="V31" t="s">
        <v>692</v>
      </c>
      <c r="W31" t="s">
        <v>692</v>
      </c>
      <c r="X31" t="s">
        <v>692</v>
      </c>
      <c r="Y31" t="s">
        <v>692</v>
      </c>
      <c r="Z31" t="s">
        <v>692</v>
      </c>
      <c r="AA31" t="s">
        <v>692</v>
      </c>
      <c r="AB31" t="s">
        <v>692</v>
      </c>
      <c r="AC31" t="s">
        <v>692</v>
      </c>
      <c r="AD31" t="s">
        <v>692</v>
      </c>
      <c r="AE31" t="s">
        <v>692</v>
      </c>
      <c r="AF31" t="s">
        <v>692</v>
      </c>
      <c r="AG31" t="s">
        <v>692</v>
      </c>
      <c r="AH31" t="s">
        <v>692</v>
      </c>
      <c r="AI31" t="s">
        <v>692</v>
      </c>
      <c r="AJ31" t="s">
        <v>692</v>
      </c>
      <c r="AK31" t="s">
        <v>692</v>
      </c>
      <c r="AL31" t="s">
        <v>692</v>
      </c>
      <c r="AM31" t="s">
        <v>692</v>
      </c>
      <c r="AW31"/>
      <c r="AX31" t="s">
        <v>3536</v>
      </c>
      <c r="AY31" t="s">
        <v>3536</v>
      </c>
      <c r="AZ31" s="269"/>
      <c r="BA31" s="269"/>
      <c r="BB31" s="269"/>
      <c r="BC31" s="269"/>
      <c r="BD31" s="269"/>
      <c r="BE31" s="26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8"/>
      <c r="BW31" s="249"/>
      <c r="BX31" s="249"/>
      <c r="BY31" s="249"/>
      <c r="BZ31" s="249"/>
      <c r="CA31" s="242"/>
      <c r="CB31" s="242"/>
      <c r="CC31" s="242"/>
      <c r="CD31" s="242"/>
      <c r="CE31" s="249"/>
    </row>
    <row r="32" spans="1:83" ht="14.4" x14ac:dyDescent="0.3">
      <c r="A32">
        <v>516506</v>
      </c>
      <c r="B32" t="s">
        <v>473</v>
      </c>
      <c r="C32" t="s">
        <v>691</v>
      </c>
      <c r="D32" t="s">
        <v>691</v>
      </c>
      <c r="E32" t="s">
        <v>691</v>
      </c>
      <c r="F32" t="s">
        <v>691</v>
      </c>
      <c r="G32" t="s">
        <v>691</v>
      </c>
      <c r="H32" t="s">
        <v>691</v>
      </c>
      <c r="I32" t="s">
        <v>691</v>
      </c>
      <c r="J32" t="s">
        <v>691</v>
      </c>
      <c r="K32" t="s">
        <v>691</v>
      </c>
      <c r="L32" t="s">
        <v>691</v>
      </c>
      <c r="M32" t="s">
        <v>691</v>
      </c>
      <c r="N32" t="s">
        <v>691</v>
      </c>
      <c r="O32" t="s">
        <v>691</v>
      </c>
      <c r="P32" t="s">
        <v>691</v>
      </c>
      <c r="Q32" t="s">
        <v>691</v>
      </c>
      <c r="R32" t="s">
        <v>691</v>
      </c>
      <c r="S32" t="s">
        <v>691</v>
      </c>
      <c r="T32" t="s">
        <v>691</v>
      </c>
      <c r="U32" t="s">
        <v>691</v>
      </c>
      <c r="V32" t="s">
        <v>691</v>
      </c>
      <c r="W32" t="s">
        <v>691</v>
      </c>
      <c r="X32" t="s">
        <v>691</v>
      </c>
      <c r="Y32" t="s">
        <v>691</v>
      </c>
      <c r="Z32" t="s">
        <v>691</v>
      </c>
      <c r="AA32" t="s">
        <v>691</v>
      </c>
      <c r="AB32" t="s">
        <v>691</v>
      </c>
      <c r="AC32" t="s">
        <v>691</v>
      </c>
      <c r="AD32" t="s">
        <v>691</v>
      </c>
      <c r="AE32" t="s">
        <v>691</v>
      </c>
      <c r="AF32" t="s">
        <v>691</v>
      </c>
      <c r="AG32" t="s">
        <v>691</v>
      </c>
      <c r="AH32" t="s">
        <v>691</v>
      </c>
      <c r="AI32" t="s">
        <v>691</v>
      </c>
      <c r="AJ32" t="s">
        <v>691</v>
      </c>
      <c r="AK32" t="s">
        <v>691</v>
      </c>
      <c r="AL32" t="s">
        <v>691</v>
      </c>
      <c r="AM32" t="s">
        <v>691</v>
      </c>
      <c r="AW32"/>
      <c r="AY32">
        <v>0</v>
      </c>
      <c r="AZ32" s="269"/>
      <c r="BA32" s="269"/>
      <c r="BB32" s="269"/>
      <c r="BC32" s="269"/>
      <c r="BD32" s="269"/>
      <c r="BE32" s="269"/>
    </row>
    <row r="33" spans="1:83" ht="14.4" x14ac:dyDescent="0.3">
      <c r="A33">
        <v>516577</v>
      </c>
      <c r="B33" t="s">
        <v>473</v>
      </c>
      <c r="C33" t="s">
        <v>691</v>
      </c>
      <c r="D33" t="s">
        <v>691</v>
      </c>
      <c r="E33" t="s">
        <v>691</v>
      </c>
      <c r="F33" t="s">
        <v>691</v>
      </c>
      <c r="G33" t="s">
        <v>691</v>
      </c>
      <c r="H33" t="s">
        <v>691</v>
      </c>
      <c r="I33" t="s">
        <v>691</v>
      </c>
      <c r="J33" t="s">
        <v>691</v>
      </c>
      <c r="K33" t="s">
        <v>691</v>
      </c>
      <c r="L33" t="s">
        <v>691</v>
      </c>
      <c r="M33" t="s">
        <v>691</v>
      </c>
      <c r="N33" t="s">
        <v>691</v>
      </c>
      <c r="O33" t="s">
        <v>691</v>
      </c>
      <c r="P33" t="s">
        <v>691</v>
      </c>
      <c r="Q33" t="s">
        <v>691</v>
      </c>
      <c r="R33" t="s">
        <v>691</v>
      </c>
      <c r="S33" t="s">
        <v>691</v>
      </c>
      <c r="T33" t="s">
        <v>691</v>
      </c>
      <c r="U33" t="s">
        <v>691</v>
      </c>
      <c r="V33" t="s">
        <v>691</v>
      </c>
      <c r="W33" t="s">
        <v>691</v>
      </c>
      <c r="X33" t="s">
        <v>691</v>
      </c>
      <c r="Y33" t="s">
        <v>691</v>
      </c>
      <c r="Z33" t="s">
        <v>691</v>
      </c>
      <c r="AA33" t="s">
        <v>691</v>
      </c>
      <c r="AB33" t="s">
        <v>691</v>
      </c>
      <c r="AC33" t="s">
        <v>691</v>
      </c>
      <c r="AD33" t="s">
        <v>691</v>
      </c>
      <c r="AE33" t="s">
        <v>691</v>
      </c>
      <c r="AF33" t="s">
        <v>691</v>
      </c>
      <c r="AG33" t="s">
        <v>691</v>
      </c>
      <c r="AH33" t="s">
        <v>691</v>
      </c>
      <c r="AI33" t="s">
        <v>691</v>
      </c>
      <c r="AJ33" t="s">
        <v>691</v>
      </c>
      <c r="AK33" t="s">
        <v>691</v>
      </c>
      <c r="AL33" t="s">
        <v>691</v>
      </c>
      <c r="AM33" t="s">
        <v>691</v>
      </c>
      <c r="AW33"/>
      <c r="AY33">
        <v>0</v>
      </c>
      <c r="AZ33" s="269"/>
      <c r="BA33" s="269"/>
      <c r="BB33" s="269"/>
      <c r="BC33" s="269"/>
      <c r="BD33" s="269"/>
      <c r="BE33" s="269"/>
    </row>
    <row r="34" spans="1:83" ht="14.4" x14ac:dyDescent="0.3">
      <c r="A34">
        <v>516624</v>
      </c>
      <c r="B34" t="s">
        <v>473</v>
      </c>
      <c r="C34" t="s">
        <v>691</v>
      </c>
      <c r="D34" t="s">
        <v>691</v>
      </c>
      <c r="E34" t="s">
        <v>691</v>
      </c>
      <c r="F34" t="s">
        <v>691</v>
      </c>
      <c r="G34" t="s">
        <v>691</v>
      </c>
      <c r="H34" t="s">
        <v>691</v>
      </c>
      <c r="I34" t="s">
        <v>691</v>
      </c>
      <c r="J34" t="s">
        <v>691</v>
      </c>
      <c r="K34" t="s">
        <v>691</v>
      </c>
      <c r="L34" t="s">
        <v>691</v>
      </c>
      <c r="M34" t="s">
        <v>691</v>
      </c>
      <c r="N34" t="s">
        <v>691</v>
      </c>
      <c r="O34" t="s">
        <v>691</v>
      </c>
      <c r="P34" t="s">
        <v>691</v>
      </c>
      <c r="Q34" t="s">
        <v>691</v>
      </c>
      <c r="R34" t="s">
        <v>691</v>
      </c>
      <c r="S34" t="s">
        <v>691</v>
      </c>
      <c r="T34" t="s">
        <v>691</v>
      </c>
      <c r="U34" t="s">
        <v>691</v>
      </c>
      <c r="V34" t="s">
        <v>691</v>
      </c>
      <c r="W34" t="s">
        <v>691</v>
      </c>
      <c r="X34" t="s">
        <v>691</v>
      </c>
      <c r="Y34" t="s">
        <v>691</v>
      </c>
      <c r="Z34" t="s">
        <v>691</v>
      </c>
      <c r="AA34" t="s">
        <v>691</v>
      </c>
      <c r="AB34" t="s">
        <v>691</v>
      </c>
      <c r="AC34" t="s">
        <v>691</v>
      </c>
      <c r="AD34" t="s">
        <v>691</v>
      </c>
      <c r="AE34" t="s">
        <v>691</v>
      </c>
      <c r="AF34" t="s">
        <v>691</v>
      </c>
      <c r="AG34" t="s">
        <v>691</v>
      </c>
      <c r="AH34" t="s">
        <v>691</v>
      </c>
      <c r="AI34" t="s">
        <v>691</v>
      </c>
      <c r="AJ34" t="s">
        <v>691</v>
      </c>
      <c r="AK34" t="s">
        <v>691</v>
      </c>
      <c r="AL34" t="s">
        <v>691</v>
      </c>
      <c r="AM34" t="s">
        <v>691</v>
      </c>
      <c r="AW34"/>
      <c r="AY34">
        <v>0</v>
      </c>
      <c r="AZ34" s="269"/>
      <c r="BA34" s="269"/>
      <c r="BB34" s="269"/>
      <c r="BC34" s="269"/>
      <c r="BD34" s="269"/>
      <c r="BE34" s="269"/>
    </row>
    <row r="35" spans="1:83" ht="14.4" x14ac:dyDescent="0.3">
      <c r="A35">
        <v>516784</v>
      </c>
      <c r="B35" t="s">
        <v>473</v>
      </c>
      <c r="C35" t="s">
        <v>691</v>
      </c>
      <c r="D35" t="s">
        <v>691</v>
      </c>
      <c r="E35" t="s">
        <v>691</v>
      </c>
      <c r="F35" t="s">
        <v>691</v>
      </c>
      <c r="G35" t="s">
        <v>691</v>
      </c>
      <c r="H35" t="s">
        <v>691</v>
      </c>
      <c r="I35" t="s">
        <v>691</v>
      </c>
      <c r="J35" t="s">
        <v>691</v>
      </c>
      <c r="K35" t="s">
        <v>691</v>
      </c>
      <c r="L35" t="s">
        <v>691</v>
      </c>
      <c r="M35" t="s">
        <v>691</v>
      </c>
      <c r="N35" t="s">
        <v>691</v>
      </c>
      <c r="O35" t="s">
        <v>691</v>
      </c>
      <c r="P35" t="s">
        <v>691</v>
      </c>
      <c r="Q35" t="s">
        <v>691</v>
      </c>
      <c r="R35" t="s">
        <v>691</v>
      </c>
      <c r="S35" t="s">
        <v>691</v>
      </c>
      <c r="T35" t="s">
        <v>691</v>
      </c>
      <c r="U35" t="s">
        <v>691</v>
      </c>
      <c r="V35" t="s">
        <v>691</v>
      </c>
      <c r="W35" t="s">
        <v>691</v>
      </c>
      <c r="X35" t="s">
        <v>691</v>
      </c>
      <c r="Y35" t="s">
        <v>691</v>
      </c>
      <c r="Z35" t="s">
        <v>691</v>
      </c>
      <c r="AA35" t="s">
        <v>691</v>
      </c>
      <c r="AB35" t="s">
        <v>691</v>
      </c>
      <c r="AC35" t="s">
        <v>691</v>
      </c>
      <c r="AD35" t="s">
        <v>691</v>
      </c>
      <c r="AE35" t="s">
        <v>691</v>
      </c>
      <c r="AF35" t="s">
        <v>691</v>
      </c>
      <c r="AG35" t="s">
        <v>691</v>
      </c>
      <c r="AH35" t="s">
        <v>691</v>
      </c>
      <c r="AI35" t="s">
        <v>691</v>
      </c>
      <c r="AJ35" t="s">
        <v>691</v>
      </c>
      <c r="AK35" t="s">
        <v>691</v>
      </c>
      <c r="AL35" t="s">
        <v>691</v>
      </c>
      <c r="AM35" t="s">
        <v>691</v>
      </c>
      <c r="AW35"/>
      <c r="AY35">
        <v>0</v>
      </c>
      <c r="AZ35" s="269"/>
      <c r="BA35" s="269"/>
      <c r="BB35" s="269"/>
      <c r="BC35" s="269"/>
      <c r="BD35" s="269"/>
      <c r="BE35" s="26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8"/>
      <c r="BW35" s="249"/>
      <c r="BX35" s="249"/>
      <c r="BY35" s="249"/>
      <c r="BZ35" s="249"/>
      <c r="CA35" s="242"/>
      <c r="CB35" s="242"/>
      <c r="CC35" s="242"/>
      <c r="CD35" s="242"/>
      <c r="CE35" s="249"/>
    </row>
    <row r="36" spans="1:83" ht="14.4" x14ac:dyDescent="0.3">
      <c r="A36">
        <v>516826</v>
      </c>
      <c r="B36" t="s">
        <v>473</v>
      </c>
      <c r="C36" t="s">
        <v>691</v>
      </c>
      <c r="D36" t="s">
        <v>691</v>
      </c>
      <c r="E36" t="s">
        <v>691</v>
      </c>
      <c r="F36" t="s">
        <v>691</v>
      </c>
      <c r="G36" t="s">
        <v>691</v>
      </c>
      <c r="H36" t="s">
        <v>691</v>
      </c>
      <c r="I36" t="s">
        <v>691</v>
      </c>
      <c r="J36" t="s">
        <v>691</v>
      </c>
      <c r="K36" t="s">
        <v>691</v>
      </c>
      <c r="L36" t="s">
        <v>691</v>
      </c>
      <c r="M36" t="s">
        <v>691</v>
      </c>
      <c r="N36" t="s">
        <v>691</v>
      </c>
      <c r="O36" t="s">
        <v>691</v>
      </c>
      <c r="P36" t="s">
        <v>691</v>
      </c>
      <c r="Q36" t="s">
        <v>691</v>
      </c>
      <c r="R36" t="s">
        <v>691</v>
      </c>
      <c r="S36" t="s">
        <v>691</v>
      </c>
      <c r="T36" t="s">
        <v>691</v>
      </c>
      <c r="U36" t="s">
        <v>691</v>
      </c>
      <c r="V36" t="s">
        <v>691</v>
      </c>
      <c r="W36" t="s">
        <v>691</v>
      </c>
      <c r="X36" t="s">
        <v>691</v>
      </c>
      <c r="Y36" t="s">
        <v>691</v>
      </c>
      <c r="Z36" t="s">
        <v>691</v>
      </c>
      <c r="AA36" t="s">
        <v>691</v>
      </c>
      <c r="AB36" t="s">
        <v>691</v>
      </c>
      <c r="AC36" t="s">
        <v>691</v>
      </c>
      <c r="AD36" t="s">
        <v>691</v>
      </c>
      <c r="AE36" t="s">
        <v>691</v>
      </c>
      <c r="AF36" t="s">
        <v>691</v>
      </c>
      <c r="AG36" t="s">
        <v>691</v>
      </c>
      <c r="AH36" t="s">
        <v>691</v>
      </c>
      <c r="AI36" t="s">
        <v>691</v>
      </c>
      <c r="AJ36" t="s">
        <v>691</v>
      </c>
      <c r="AK36" t="s">
        <v>691</v>
      </c>
      <c r="AL36" t="s">
        <v>691</v>
      </c>
      <c r="AM36" t="s">
        <v>691</v>
      </c>
      <c r="AW36"/>
      <c r="AY36">
        <v>0</v>
      </c>
      <c r="AZ36" s="269"/>
      <c r="BA36" s="269"/>
      <c r="BB36" s="269"/>
      <c r="BC36" s="269"/>
      <c r="BD36" s="269"/>
      <c r="BE36" s="269"/>
    </row>
    <row r="37" spans="1:83" ht="14.4" x14ac:dyDescent="0.3">
      <c r="A37">
        <v>516909</v>
      </c>
      <c r="B37" t="s">
        <v>473</v>
      </c>
      <c r="C37" t="s">
        <v>691</v>
      </c>
      <c r="D37" t="s">
        <v>691</v>
      </c>
      <c r="E37" t="s">
        <v>691</v>
      </c>
      <c r="F37" t="s">
        <v>691</v>
      </c>
      <c r="G37" t="s">
        <v>691</v>
      </c>
      <c r="H37" t="s">
        <v>691</v>
      </c>
      <c r="I37" t="s">
        <v>691</v>
      </c>
      <c r="J37" t="s">
        <v>691</v>
      </c>
      <c r="K37" t="s">
        <v>691</v>
      </c>
      <c r="L37" t="s">
        <v>691</v>
      </c>
      <c r="M37" t="s">
        <v>691</v>
      </c>
      <c r="N37" t="s">
        <v>691</v>
      </c>
      <c r="O37" t="s">
        <v>691</v>
      </c>
      <c r="P37" t="s">
        <v>691</v>
      </c>
      <c r="Q37" t="s">
        <v>691</v>
      </c>
      <c r="R37" t="s">
        <v>691</v>
      </c>
      <c r="S37" t="s">
        <v>691</v>
      </c>
      <c r="T37" t="s">
        <v>691</v>
      </c>
      <c r="U37" t="s">
        <v>691</v>
      </c>
      <c r="V37" t="s">
        <v>691</v>
      </c>
      <c r="W37" t="s">
        <v>691</v>
      </c>
      <c r="X37" t="s">
        <v>691</v>
      </c>
      <c r="Y37" t="s">
        <v>691</v>
      </c>
      <c r="Z37" t="s">
        <v>691</v>
      </c>
      <c r="AA37" t="s">
        <v>691</v>
      </c>
      <c r="AB37" t="s">
        <v>691</v>
      </c>
      <c r="AC37" t="s">
        <v>691</v>
      </c>
      <c r="AD37" t="s">
        <v>691</v>
      </c>
      <c r="AE37" t="s">
        <v>691</v>
      </c>
      <c r="AF37" t="s">
        <v>691</v>
      </c>
      <c r="AG37" t="s">
        <v>691</v>
      </c>
      <c r="AH37" t="s">
        <v>691</v>
      </c>
      <c r="AI37" t="s">
        <v>691</v>
      </c>
      <c r="AJ37" t="s">
        <v>691</v>
      </c>
      <c r="AK37" t="s">
        <v>691</v>
      </c>
      <c r="AL37" t="s">
        <v>691</v>
      </c>
      <c r="AM37" t="s">
        <v>691</v>
      </c>
      <c r="AW37"/>
      <c r="AY37">
        <v>0</v>
      </c>
      <c r="AZ37" s="269"/>
      <c r="BA37" s="269"/>
      <c r="BB37" s="269"/>
      <c r="BC37" s="269"/>
      <c r="BD37" s="269"/>
      <c r="BE37" s="269"/>
    </row>
    <row r="38" spans="1:83" ht="14.4" x14ac:dyDescent="0.3">
      <c r="A38">
        <v>517041</v>
      </c>
      <c r="B38" t="s">
        <v>473</v>
      </c>
      <c r="C38" t="s">
        <v>692</v>
      </c>
      <c r="D38" t="s">
        <v>692</v>
      </c>
      <c r="E38" t="s">
        <v>692</v>
      </c>
      <c r="F38" t="s">
        <v>692</v>
      </c>
      <c r="G38" t="s">
        <v>692</v>
      </c>
      <c r="H38" t="s">
        <v>692</v>
      </c>
      <c r="I38" t="s">
        <v>692</v>
      </c>
      <c r="J38" t="s">
        <v>692</v>
      </c>
      <c r="K38" t="s">
        <v>692</v>
      </c>
      <c r="L38" t="s">
        <v>692</v>
      </c>
      <c r="M38" t="s">
        <v>692</v>
      </c>
      <c r="N38" t="s">
        <v>692</v>
      </c>
      <c r="O38" t="s">
        <v>692</v>
      </c>
      <c r="P38" t="s">
        <v>692</v>
      </c>
      <c r="Q38" t="s">
        <v>692</v>
      </c>
      <c r="R38" t="s">
        <v>692</v>
      </c>
      <c r="S38" t="s">
        <v>692</v>
      </c>
      <c r="T38" t="s">
        <v>692</v>
      </c>
      <c r="U38" t="s">
        <v>692</v>
      </c>
      <c r="V38" t="s">
        <v>692</v>
      </c>
      <c r="W38" t="s">
        <v>692</v>
      </c>
      <c r="X38" t="s">
        <v>692</v>
      </c>
      <c r="Y38" t="s">
        <v>692</v>
      </c>
      <c r="Z38" t="s">
        <v>692</v>
      </c>
      <c r="AA38" t="s">
        <v>692</v>
      </c>
      <c r="AB38" t="s">
        <v>692</v>
      </c>
      <c r="AC38" t="s">
        <v>692</v>
      </c>
      <c r="AD38" t="s">
        <v>692</v>
      </c>
      <c r="AE38" t="s">
        <v>692</v>
      </c>
      <c r="AF38" t="s">
        <v>692</v>
      </c>
      <c r="AG38" t="s">
        <v>692</v>
      </c>
      <c r="AH38" t="s">
        <v>692</v>
      </c>
      <c r="AI38" t="s">
        <v>692</v>
      </c>
      <c r="AJ38" t="s">
        <v>692</v>
      </c>
      <c r="AK38" t="s">
        <v>692</v>
      </c>
      <c r="AL38" t="s">
        <v>692</v>
      </c>
      <c r="AM38" t="s">
        <v>692</v>
      </c>
      <c r="AW38"/>
      <c r="AY38" t="s">
        <v>3519</v>
      </c>
      <c r="AZ38" s="269"/>
      <c r="BA38" s="269"/>
      <c r="BB38" s="269"/>
      <c r="BC38" s="269"/>
      <c r="BD38" s="269"/>
      <c r="BE38" s="26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8"/>
      <c r="BW38" s="249"/>
      <c r="BX38" s="249"/>
      <c r="BY38" s="249"/>
      <c r="BZ38" s="249"/>
      <c r="CA38" s="242"/>
      <c r="CB38" s="242"/>
      <c r="CC38" s="242"/>
      <c r="CD38" s="242"/>
      <c r="CE38" s="249"/>
    </row>
    <row r="39" spans="1:83" ht="14.4" x14ac:dyDescent="0.3">
      <c r="A39">
        <v>517174</v>
      </c>
      <c r="B39" t="s">
        <v>473</v>
      </c>
      <c r="C39" t="s">
        <v>692</v>
      </c>
      <c r="D39" t="s">
        <v>692</v>
      </c>
      <c r="E39" t="s">
        <v>692</v>
      </c>
      <c r="F39" t="s">
        <v>692</v>
      </c>
      <c r="G39" t="s">
        <v>692</v>
      </c>
      <c r="H39" t="s">
        <v>692</v>
      </c>
      <c r="I39" t="s">
        <v>692</v>
      </c>
      <c r="J39" t="s">
        <v>692</v>
      </c>
      <c r="K39" t="s">
        <v>692</v>
      </c>
      <c r="L39" t="s">
        <v>692</v>
      </c>
      <c r="M39" t="s">
        <v>692</v>
      </c>
      <c r="N39" t="s">
        <v>692</v>
      </c>
      <c r="O39" t="s">
        <v>692</v>
      </c>
      <c r="P39" t="s">
        <v>692</v>
      </c>
      <c r="Q39" t="s">
        <v>692</v>
      </c>
      <c r="R39" t="s">
        <v>692</v>
      </c>
      <c r="S39" t="s">
        <v>692</v>
      </c>
      <c r="T39" t="s">
        <v>692</v>
      </c>
      <c r="U39" t="s">
        <v>692</v>
      </c>
      <c r="V39" t="s">
        <v>692</v>
      </c>
      <c r="W39" t="s">
        <v>692</v>
      </c>
      <c r="X39" t="s">
        <v>692</v>
      </c>
      <c r="Y39" t="s">
        <v>692</v>
      </c>
      <c r="Z39" t="s">
        <v>692</v>
      </c>
      <c r="AA39" t="s">
        <v>692</v>
      </c>
      <c r="AB39" t="s">
        <v>692</v>
      </c>
      <c r="AC39" t="s">
        <v>692</v>
      </c>
      <c r="AD39" t="s">
        <v>692</v>
      </c>
      <c r="AE39" t="s">
        <v>692</v>
      </c>
      <c r="AF39" t="s">
        <v>692</v>
      </c>
      <c r="AG39" t="s">
        <v>692</v>
      </c>
      <c r="AH39" t="s">
        <v>692</v>
      </c>
      <c r="AI39" t="s">
        <v>692</v>
      </c>
      <c r="AJ39" t="s">
        <v>692</v>
      </c>
      <c r="AK39" t="s">
        <v>692</v>
      </c>
      <c r="AL39" t="s">
        <v>692</v>
      </c>
      <c r="AM39" t="s">
        <v>692</v>
      </c>
      <c r="AW39"/>
      <c r="AX39" t="s">
        <v>3519</v>
      </c>
      <c r="AY39">
        <v>0</v>
      </c>
      <c r="AZ39" s="269"/>
      <c r="BA39" s="269"/>
      <c r="BB39" s="269"/>
      <c r="BC39" s="269"/>
      <c r="BD39" s="269"/>
      <c r="BE39" s="269"/>
    </row>
    <row r="40" spans="1:83" ht="14.4" x14ac:dyDescent="0.3">
      <c r="A40">
        <v>517224</v>
      </c>
      <c r="B40" t="s">
        <v>473</v>
      </c>
      <c r="C40" t="s">
        <v>691</v>
      </c>
      <c r="D40" t="s">
        <v>691</v>
      </c>
      <c r="E40" t="s">
        <v>691</v>
      </c>
      <c r="F40" t="s">
        <v>691</v>
      </c>
      <c r="G40" t="s">
        <v>691</v>
      </c>
      <c r="H40" t="s">
        <v>691</v>
      </c>
      <c r="I40" t="s">
        <v>691</v>
      </c>
      <c r="J40" t="s">
        <v>691</v>
      </c>
      <c r="K40" t="s">
        <v>691</v>
      </c>
      <c r="L40" t="s">
        <v>691</v>
      </c>
      <c r="M40" t="s">
        <v>691</v>
      </c>
      <c r="N40" t="s">
        <v>691</v>
      </c>
      <c r="O40" t="s">
        <v>691</v>
      </c>
      <c r="P40" t="s">
        <v>691</v>
      </c>
      <c r="Q40" t="s">
        <v>691</v>
      </c>
      <c r="R40" t="s">
        <v>691</v>
      </c>
      <c r="S40" t="s">
        <v>691</v>
      </c>
      <c r="T40" t="s">
        <v>691</v>
      </c>
      <c r="U40" t="s">
        <v>691</v>
      </c>
      <c r="V40" t="s">
        <v>691</v>
      </c>
      <c r="W40" t="s">
        <v>691</v>
      </c>
      <c r="X40" t="s">
        <v>691</v>
      </c>
      <c r="Y40" t="s">
        <v>691</v>
      </c>
      <c r="Z40" t="s">
        <v>691</v>
      </c>
      <c r="AA40" t="s">
        <v>691</v>
      </c>
      <c r="AB40" t="s">
        <v>691</v>
      </c>
      <c r="AC40" t="s">
        <v>691</v>
      </c>
      <c r="AD40" t="s">
        <v>691</v>
      </c>
      <c r="AE40" t="s">
        <v>691</v>
      </c>
      <c r="AF40" t="s">
        <v>691</v>
      </c>
      <c r="AG40" t="s">
        <v>691</v>
      </c>
      <c r="AH40" t="s">
        <v>691</v>
      </c>
      <c r="AI40" t="s">
        <v>691</v>
      </c>
      <c r="AJ40" t="s">
        <v>691</v>
      </c>
      <c r="AK40" t="s">
        <v>691</v>
      </c>
      <c r="AL40" t="s">
        <v>691</v>
      </c>
      <c r="AM40" t="s">
        <v>691</v>
      </c>
      <c r="AW40"/>
      <c r="AY40">
        <v>0</v>
      </c>
      <c r="AZ40" s="269"/>
      <c r="BA40" s="269"/>
      <c r="BB40" s="269"/>
      <c r="BC40" s="269"/>
      <c r="BD40" s="269"/>
      <c r="BE40" s="26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8"/>
      <c r="BW40" s="249"/>
      <c r="BX40" s="249"/>
      <c r="BY40" s="249"/>
      <c r="BZ40" s="249"/>
      <c r="CA40" s="242"/>
      <c r="CB40" s="242"/>
      <c r="CC40" s="242"/>
      <c r="CD40" s="242"/>
      <c r="CE40" s="249"/>
    </row>
    <row r="41" spans="1:83" ht="14.4" x14ac:dyDescent="0.3">
      <c r="A41">
        <v>517382</v>
      </c>
      <c r="B41" t="s">
        <v>473</v>
      </c>
      <c r="C41" t="s">
        <v>692</v>
      </c>
      <c r="D41" t="s">
        <v>692</v>
      </c>
      <c r="E41" t="s">
        <v>692</v>
      </c>
      <c r="F41" t="s">
        <v>692</v>
      </c>
      <c r="G41" t="s">
        <v>692</v>
      </c>
      <c r="H41" t="s">
        <v>692</v>
      </c>
      <c r="I41" t="s">
        <v>692</v>
      </c>
      <c r="J41" t="s">
        <v>692</v>
      </c>
      <c r="K41" t="s">
        <v>692</v>
      </c>
      <c r="L41" t="s">
        <v>692</v>
      </c>
      <c r="M41" t="s">
        <v>692</v>
      </c>
      <c r="N41" t="s">
        <v>692</v>
      </c>
      <c r="O41" t="s">
        <v>692</v>
      </c>
      <c r="P41" t="s">
        <v>692</v>
      </c>
      <c r="Q41" t="s">
        <v>692</v>
      </c>
      <c r="R41" t="s">
        <v>692</v>
      </c>
      <c r="S41" t="s">
        <v>692</v>
      </c>
      <c r="T41" t="s">
        <v>692</v>
      </c>
      <c r="U41" t="s">
        <v>692</v>
      </c>
      <c r="V41" t="s">
        <v>692</v>
      </c>
      <c r="W41" t="s">
        <v>692</v>
      </c>
      <c r="X41" t="s">
        <v>692</v>
      </c>
      <c r="Y41" t="s">
        <v>692</v>
      </c>
      <c r="Z41" t="s">
        <v>692</v>
      </c>
      <c r="AA41" t="s">
        <v>692</v>
      </c>
      <c r="AB41" t="s">
        <v>692</v>
      </c>
      <c r="AC41" t="s">
        <v>692</v>
      </c>
      <c r="AD41" t="s">
        <v>692</v>
      </c>
      <c r="AE41" t="s">
        <v>692</v>
      </c>
      <c r="AF41" t="s">
        <v>692</v>
      </c>
      <c r="AG41" t="s">
        <v>692</v>
      </c>
      <c r="AH41" t="s">
        <v>692</v>
      </c>
      <c r="AI41" t="s">
        <v>692</v>
      </c>
      <c r="AJ41" t="s">
        <v>692</v>
      </c>
      <c r="AK41" t="s">
        <v>692</v>
      </c>
      <c r="AL41" t="s">
        <v>692</v>
      </c>
      <c r="AM41" t="s">
        <v>692</v>
      </c>
      <c r="AW41"/>
      <c r="AY41" t="s">
        <v>3519</v>
      </c>
      <c r="AZ41" s="269"/>
      <c r="BA41" s="269"/>
      <c r="BB41" s="269"/>
      <c r="BC41" s="269"/>
      <c r="BD41" s="269"/>
      <c r="BE41" s="269"/>
    </row>
    <row r="42" spans="1:83" ht="14.4" x14ac:dyDescent="0.3">
      <c r="A42">
        <v>517470</v>
      </c>
      <c r="B42" t="s">
        <v>473</v>
      </c>
      <c r="C42" t="s">
        <v>691</v>
      </c>
      <c r="D42" t="s">
        <v>691</v>
      </c>
      <c r="E42" t="s">
        <v>691</v>
      </c>
      <c r="F42" t="s">
        <v>691</v>
      </c>
      <c r="G42" t="s">
        <v>691</v>
      </c>
      <c r="H42" t="s">
        <v>691</v>
      </c>
      <c r="I42" t="s">
        <v>691</v>
      </c>
      <c r="J42" t="s">
        <v>691</v>
      </c>
      <c r="K42" t="s">
        <v>691</v>
      </c>
      <c r="L42" t="s">
        <v>691</v>
      </c>
      <c r="M42" t="s">
        <v>691</v>
      </c>
      <c r="N42" t="s">
        <v>691</v>
      </c>
      <c r="O42" t="s">
        <v>691</v>
      </c>
      <c r="P42" t="s">
        <v>691</v>
      </c>
      <c r="Q42" t="s">
        <v>691</v>
      </c>
      <c r="R42" t="s">
        <v>691</v>
      </c>
      <c r="S42" t="s">
        <v>691</v>
      </c>
      <c r="T42" t="s">
        <v>691</v>
      </c>
      <c r="U42" t="s">
        <v>691</v>
      </c>
      <c r="V42" t="s">
        <v>691</v>
      </c>
      <c r="W42" t="s">
        <v>691</v>
      </c>
      <c r="X42" t="s">
        <v>691</v>
      </c>
      <c r="Y42" t="s">
        <v>691</v>
      </c>
      <c r="Z42" t="s">
        <v>691</v>
      </c>
      <c r="AA42" t="s">
        <v>691</v>
      </c>
      <c r="AB42" t="s">
        <v>691</v>
      </c>
      <c r="AC42" t="s">
        <v>691</v>
      </c>
      <c r="AD42" t="s">
        <v>691</v>
      </c>
      <c r="AE42" t="s">
        <v>691</v>
      </c>
      <c r="AF42" t="s">
        <v>691</v>
      </c>
      <c r="AG42" t="s">
        <v>691</v>
      </c>
      <c r="AH42" t="s">
        <v>691</v>
      </c>
      <c r="AI42" t="s">
        <v>691</v>
      </c>
      <c r="AJ42" t="s">
        <v>691</v>
      </c>
      <c r="AK42" t="s">
        <v>691</v>
      </c>
      <c r="AL42" t="s">
        <v>691</v>
      </c>
      <c r="AM42" t="s">
        <v>691</v>
      </c>
      <c r="AW42"/>
      <c r="AY42">
        <v>0</v>
      </c>
      <c r="AZ42" s="269"/>
      <c r="BA42" s="269"/>
      <c r="BB42" s="269"/>
      <c r="BC42" s="269"/>
      <c r="BD42" s="269"/>
      <c r="BE42" s="269"/>
    </row>
    <row r="43" spans="1:83" ht="21.6" x14ac:dyDescent="0.65">
      <c r="A43" s="284">
        <v>517506</v>
      </c>
      <c r="B43" s="284" t="s">
        <v>473</v>
      </c>
      <c r="C43" t="s">
        <v>691</v>
      </c>
      <c r="D43" t="s">
        <v>691</v>
      </c>
      <c r="E43" t="s">
        <v>691</v>
      </c>
      <c r="F43" t="s">
        <v>691</v>
      </c>
      <c r="G43" t="s">
        <v>691</v>
      </c>
      <c r="H43" t="s">
        <v>691</v>
      </c>
      <c r="I43" t="s">
        <v>691</v>
      </c>
      <c r="J43" t="s">
        <v>691</v>
      </c>
      <c r="K43" t="s">
        <v>691</v>
      </c>
      <c r="L43" t="s">
        <v>691</v>
      </c>
      <c r="M43" t="s">
        <v>691</v>
      </c>
      <c r="N43" t="s">
        <v>691</v>
      </c>
      <c r="O43" t="s">
        <v>691</v>
      </c>
      <c r="P43" t="s">
        <v>691</v>
      </c>
      <c r="Q43" t="s">
        <v>691</v>
      </c>
      <c r="R43" t="s">
        <v>691</v>
      </c>
      <c r="S43" t="s">
        <v>691</v>
      </c>
      <c r="T43" t="s">
        <v>691</v>
      </c>
      <c r="U43" t="s">
        <v>691</v>
      </c>
      <c r="V43" t="s">
        <v>691</v>
      </c>
      <c r="W43" t="s">
        <v>691</v>
      </c>
      <c r="X43" t="s">
        <v>691</v>
      </c>
      <c r="Y43" t="s">
        <v>691</v>
      </c>
      <c r="Z43" t="s">
        <v>691</v>
      </c>
      <c r="AA43" t="s">
        <v>691</v>
      </c>
      <c r="AB43" t="s">
        <v>691</v>
      </c>
      <c r="AC43" t="s">
        <v>691</v>
      </c>
      <c r="AD43" t="s">
        <v>691</v>
      </c>
      <c r="AE43" t="s">
        <v>691</v>
      </c>
      <c r="AF43" t="s">
        <v>691</v>
      </c>
      <c r="AG43" t="s">
        <v>691</v>
      </c>
      <c r="AH43" t="s">
        <v>691</v>
      </c>
      <c r="AI43" t="s">
        <v>691</v>
      </c>
      <c r="AJ43" t="s">
        <v>691</v>
      </c>
      <c r="AK43" t="s">
        <v>691</v>
      </c>
      <c r="AL43" t="s">
        <v>691</v>
      </c>
      <c r="AM43" t="s">
        <v>691</v>
      </c>
      <c r="AW43"/>
      <c r="AY43">
        <v>0</v>
      </c>
      <c r="AZ43" s="269"/>
      <c r="BA43" s="269"/>
      <c r="BB43" s="269"/>
      <c r="BC43" s="269"/>
      <c r="BD43" s="269"/>
      <c r="BE43" s="269"/>
    </row>
    <row r="44" spans="1:83" ht="14.4" x14ac:dyDescent="0.3">
      <c r="A44">
        <v>517581</v>
      </c>
      <c r="B44" t="s">
        <v>473</v>
      </c>
      <c r="C44" t="s">
        <v>692</v>
      </c>
      <c r="D44" t="s">
        <v>692</v>
      </c>
      <c r="E44" t="s">
        <v>692</v>
      </c>
      <c r="F44" t="s">
        <v>692</v>
      </c>
      <c r="G44" t="s">
        <v>692</v>
      </c>
      <c r="H44" t="s">
        <v>692</v>
      </c>
      <c r="I44" t="s">
        <v>692</v>
      </c>
      <c r="J44" t="s">
        <v>692</v>
      </c>
      <c r="K44" t="s">
        <v>692</v>
      </c>
      <c r="L44" t="s">
        <v>692</v>
      </c>
      <c r="M44" t="s">
        <v>692</v>
      </c>
      <c r="N44" t="s">
        <v>692</v>
      </c>
      <c r="O44" t="s">
        <v>692</v>
      </c>
      <c r="P44" t="s">
        <v>692</v>
      </c>
      <c r="Q44" t="s">
        <v>692</v>
      </c>
      <c r="R44" t="s">
        <v>692</v>
      </c>
      <c r="S44" t="s">
        <v>692</v>
      </c>
      <c r="T44" t="s">
        <v>692</v>
      </c>
      <c r="U44" t="s">
        <v>692</v>
      </c>
      <c r="V44" t="s">
        <v>692</v>
      </c>
      <c r="W44" t="s">
        <v>692</v>
      </c>
      <c r="X44" t="s">
        <v>692</v>
      </c>
      <c r="Y44" t="s">
        <v>692</v>
      </c>
      <c r="Z44" t="s">
        <v>692</v>
      </c>
      <c r="AA44" t="s">
        <v>692</v>
      </c>
      <c r="AB44" t="s">
        <v>692</v>
      </c>
      <c r="AC44" t="s">
        <v>692</v>
      </c>
      <c r="AD44" t="s">
        <v>692</v>
      </c>
      <c r="AE44" t="s">
        <v>692</v>
      </c>
      <c r="AF44" t="s">
        <v>692</v>
      </c>
      <c r="AG44" t="s">
        <v>692</v>
      </c>
      <c r="AH44" t="s">
        <v>692</v>
      </c>
      <c r="AI44" t="s">
        <v>692</v>
      </c>
      <c r="AJ44" t="s">
        <v>692</v>
      </c>
      <c r="AK44" t="s">
        <v>692</v>
      </c>
      <c r="AL44" t="s">
        <v>692</v>
      </c>
      <c r="AM44" t="s">
        <v>692</v>
      </c>
      <c r="AW44"/>
      <c r="AX44" t="s">
        <v>3519</v>
      </c>
      <c r="AY44" t="s">
        <v>3519</v>
      </c>
      <c r="AZ44" s="269"/>
      <c r="BA44" s="269"/>
      <c r="BB44" s="269"/>
      <c r="BC44" s="269"/>
      <c r="BD44" s="269"/>
      <c r="BE44" s="269"/>
    </row>
    <row r="45" spans="1:83" ht="14.4" x14ac:dyDescent="0.3">
      <c r="A45">
        <v>517609</v>
      </c>
      <c r="B45" t="s">
        <v>474</v>
      </c>
      <c r="C45" t="s">
        <v>691</v>
      </c>
      <c r="D45" t="s">
        <v>691</v>
      </c>
      <c r="E45" t="s">
        <v>691</v>
      </c>
      <c r="F45" t="s">
        <v>691</v>
      </c>
      <c r="G45" t="s">
        <v>691</v>
      </c>
      <c r="H45" t="s">
        <v>691</v>
      </c>
      <c r="I45" t="s">
        <v>691</v>
      </c>
      <c r="J45" t="s">
        <v>691</v>
      </c>
      <c r="K45" t="s">
        <v>691</v>
      </c>
      <c r="L45" t="s">
        <v>691</v>
      </c>
      <c r="M45" t="s">
        <v>691</v>
      </c>
      <c r="N45" t="s">
        <v>691</v>
      </c>
      <c r="O45" t="s">
        <v>691</v>
      </c>
      <c r="P45" t="s">
        <v>691</v>
      </c>
      <c r="Q45" t="s">
        <v>691</v>
      </c>
      <c r="R45" t="s">
        <v>691</v>
      </c>
      <c r="S45" t="s">
        <v>691</v>
      </c>
      <c r="T45" t="s">
        <v>691</v>
      </c>
      <c r="U45" t="s">
        <v>691</v>
      </c>
      <c r="V45" t="s">
        <v>691</v>
      </c>
      <c r="W45" t="s">
        <v>691</v>
      </c>
      <c r="X45" t="s">
        <v>691</v>
      </c>
      <c r="Y45" t="s">
        <v>691</v>
      </c>
      <c r="Z45" t="s">
        <v>691</v>
      </c>
      <c r="AA45" t="s">
        <v>691</v>
      </c>
      <c r="AB45" t="s">
        <v>691</v>
      </c>
      <c r="AC45" t="s">
        <v>691</v>
      </c>
      <c r="AD45" t="s">
        <v>691</v>
      </c>
      <c r="AE45" t="s">
        <v>691</v>
      </c>
      <c r="AF45" t="s">
        <v>691</v>
      </c>
      <c r="AG45" t="s">
        <v>691</v>
      </c>
      <c r="AW45"/>
      <c r="AY45" t="s">
        <v>1462</v>
      </c>
      <c r="AZ45" s="269"/>
      <c r="BA45" s="269"/>
      <c r="BB45" s="269"/>
      <c r="BC45" s="269"/>
      <c r="BD45" s="269"/>
      <c r="BE45" s="269"/>
    </row>
    <row r="46" spans="1:83" ht="14.4" x14ac:dyDescent="0.3">
      <c r="A46">
        <v>517648</v>
      </c>
      <c r="B46" t="s">
        <v>473</v>
      </c>
      <c r="C46" t="s">
        <v>691</v>
      </c>
      <c r="D46" t="s">
        <v>691</v>
      </c>
      <c r="E46" t="s">
        <v>691</v>
      </c>
      <c r="F46" t="s">
        <v>691</v>
      </c>
      <c r="G46" t="s">
        <v>691</v>
      </c>
      <c r="H46" t="s">
        <v>691</v>
      </c>
      <c r="I46" t="s">
        <v>691</v>
      </c>
      <c r="J46" t="s">
        <v>691</v>
      </c>
      <c r="K46" t="s">
        <v>691</v>
      </c>
      <c r="L46" t="s">
        <v>691</v>
      </c>
      <c r="M46" t="s">
        <v>691</v>
      </c>
      <c r="N46" t="s">
        <v>691</v>
      </c>
      <c r="O46" t="s">
        <v>691</v>
      </c>
      <c r="P46" t="s">
        <v>691</v>
      </c>
      <c r="Q46" t="s">
        <v>691</v>
      </c>
      <c r="R46" t="s">
        <v>691</v>
      </c>
      <c r="S46" t="s">
        <v>691</v>
      </c>
      <c r="T46" t="s">
        <v>691</v>
      </c>
      <c r="U46" t="s">
        <v>691</v>
      </c>
      <c r="V46" t="s">
        <v>691</v>
      </c>
      <c r="W46" t="s">
        <v>691</v>
      </c>
      <c r="X46" t="s">
        <v>691</v>
      </c>
      <c r="Y46" t="s">
        <v>691</v>
      </c>
      <c r="Z46" t="s">
        <v>691</v>
      </c>
      <c r="AA46" t="s">
        <v>691</v>
      </c>
      <c r="AB46" t="s">
        <v>691</v>
      </c>
      <c r="AC46" t="s">
        <v>691</v>
      </c>
      <c r="AD46" t="s">
        <v>691</v>
      </c>
      <c r="AE46" t="s">
        <v>691</v>
      </c>
      <c r="AF46" t="s">
        <v>691</v>
      </c>
      <c r="AG46" t="s">
        <v>691</v>
      </c>
      <c r="AH46" t="s">
        <v>691</v>
      </c>
      <c r="AI46" t="s">
        <v>691</v>
      </c>
      <c r="AJ46" t="s">
        <v>691</v>
      </c>
      <c r="AK46" t="s">
        <v>691</v>
      </c>
      <c r="AL46" t="s">
        <v>691</v>
      </c>
      <c r="AM46" t="s">
        <v>691</v>
      </c>
      <c r="AW46"/>
      <c r="AY46">
        <v>0</v>
      </c>
      <c r="AZ46" s="269"/>
      <c r="BA46" s="269"/>
      <c r="BB46" s="269"/>
      <c r="BC46" s="269"/>
      <c r="BD46" s="269"/>
      <c r="BE46" s="269"/>
    </row>
    <row r="47" spans="1:83" ht="14.4" x14ac:dyDescent="0.3">
      <c r="A47">
        <v>517661</v>
      </c>
      <c r="B47" t="s">
        <v>473</v>
      </c>
      <c r="C47" t="s">
        <v>691</v>
      </c>
      <c r="D47" t="s">
        <v>691</v>
      </c>
      <c r="E47" t="s">
        <v>691</v>
      </c>
      <c r="F47" t="s">
        <v>691</v>
      </c>
      <c r="G47" t="s">
        <v>691</v>
      </c>
      <c r="H47" t="s">
        <v>691</v>
      </c>
      <c r="I47" t="s">
        <v>691</v>
      </c>
      <c r="J47" t="s">
        <v>691</v>
      </c>
      <c r="K47" t="s">
        <v>691</v>
      </c>
      <c r="L47" t="s">
        <v>691</v>
      </c>
      <c r="M47" t="s">
        <v>691</v>
      </c>
      <c r="N47" t="s">
        <v>691</v>
      </c>
      <c r="O47" t="s">
        <v>691</v>
      </c>
      <c r="P47" t="s">
        <v>691</v>
      </c>
      <c r="Q47" t="s">
        <v>691</v>
      </c>
      <c r="R47" t="s">
        <v>691</v>
      </c>
      <c r="S47" t="s">
        <v>691</v>
      </c>
      <c r="T47" t="s">
        <v>691</v>
      </c>
      <c r="U47" t="s">
        <v>691</v>
      </c>
      <c r="V47" t="s">
        <v>691</v>
      </c>
      <c r="W47" t="s">
        <v>691</v>
      </c>
      <c r="X47" t="s">
        <v>691</v>
      </c>
      <c r="Y47" t="s">
        <v>691</v>
      </c>
      <c r="Z47" t="s">
        <v>691</v>
      </c>
      <c r="AA47" t="s">
        <v>691</v>
      </c>
      <c r="AB47" t="s">
        <v>691</v>
      </c>
      <c r="AC47" t="s">
        <v>691</v>
      </c>
      <c r="AD47" t="s">
        <v>691</v>
      </c>
      <c r="AE47" t="s">
        <v>691</v>
      </c>
      <c r="AF47" t="s">
        <v>691</v>
      </c>
      <c r="AG47" t="s">
        <v>691</v>
      </c>
      <c r="AH47" t="s">
        <v>691</v>
      </c>
      <c r="AI47" t="s">
        <v>691</v>
      </c>
      <c r="AJ47" t="s">
        <v>691</v>
      </c>
      <c r="AK47" t="s">
        <v>691</v>
      </c>
      <c r="AL47" t="s">
        <v>691</v>
      </c>
      <c r="AM47" t="s">
        <v>691</v>
      </c>
      <c r="AW47"/>
      <c r="AY47">
        <v>0</v>
      </c>
      <c r="AZ47" s="269"/>
      <c r="BA47" s="269"/>
      <c r="BB47" s="269"/>
      <c r="BC47" s="269"/>
      <c r="BD47" s="269"/>
      <c r="BE47" s="269"/>
    </row>
    <row r="48" spans="1:83" ht="14.4" x14ac:dyDescent="0.3">
      <c r="A48">
        <v>517694</v>
      </c>
      <c r="B48" t="s">
        <v>473</v>
      </c>
      <c r="C48" t="s">
        <v>692</v>
      </c>
      <c r="D48" t="s">
        <v>692</v>
      </c>
      <c r="E48" t="s">
        <v>692</v>
      </c>
      <c r="F48" t="s">
        <v>692</v>
      </c>
      <c r="G48" t="s">
        <v>692</v>
      </c>
      <c r="H48" t="s">
        <v>692</v>
      </c>
      <c r="I48" t="s">
        <v>692</v>
      </c>
      <c r="J48" t="s">
        <v>692</v>
      </c>
      <c r="K48" t="s">
        <v>692</v>
      </c>
      <c r="L48" t="s">
        <v>692</v>
      </c>
      <c r="M48" t="s">
        <v>692</v>
      </c>
      <c r="N48" t="s">
        <v>692</v>
      </c>
      <c r="O48" t="s">
        <v>692</v>
      </c>
      <c r="P48" t="s">
        <v>692</v>
      </c>
      <c r="Q48" t="s">
        <v>692</v>
      </c>
      <c r="R48" t="s">
        <v>692</v>
      </c>
      <c r="S48" t="s">
        <v>692</v>
      </c>
      <c r="T48" t="s">
        <v>692</v>
      </c>
      <c r="U48" t="s">
        <v>692</v>
      </c>
      <c r="V48" t="s">
        <v>692</v>
      </c>
      <c r="W48" t="s">
        <v>692</v>
      </c>
      <c r="X48" t="s">
        <v>692</v>
      </c>
      <c r="Y48" t="s">
        <v>692</v>
      </c>
      <c r="Z48" t="s">
        <v>692</v>
      </c>
      <c r="AA48" t="s">
        <v>692</v>
      </c>
      <c r="AB48" t="s">
        <v>692</v>
      </c>
      <c r="AC48" t="s">
        <v>692</v>
      </c>
      <c r="AD48" t="s">
        <v>692</v>
      </c>
      <c r="AE48" t="s">
        <v>692</v>
      </c>
      <c r="AF48" t="s">
        <v>692</v>
      </c>
      <c r="AG48" t="s">
        <v>692</v>
      </c>
      <c r="AH48" t="s">
        <v>692</v>
      </c>
      <c r="AI48" t="s">
        <v>692</v>
      </c>
      <c r="AJ48" t="s">
        <v>692</v>
      </c>
      <c r="AK48" t="s">
        <v>692</v>
      </c>
      <c r="AL48" t="s">
        <v>692</v>
      </c>
      <c r="AM48" t="s">
        <v>692</v>
      </c>
      <c r="AW48"/>
      <c r="AX48" t="s">
        <v>3519</v>
      </c>
      <c r="AY48" t="s">
        <v>3519</v>
      </c>
      <c r="AZ48" s="269"/>
      <c r="BA48" s="269"/>
      <c r="BB48" s="269"/>
      <c r="BC48" s="269"/>
      <c r="BD48" s="269"/>
      <c r="BE48" s="26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8"/>
      <c r="BW48" s="249"/>
      <c r="BX48" s="249"/>
      <c r="BY48" s="249"/>
      <c r="BZ48" s="249"/>
      <c r="CA48" s="242"/>
      <c r="CB48" s="242"/>
      <c r="CC48" s="242"/>
      <c r="CD48" s="242"/>
      <c r="CE48" s="249"/>
    </row>
    <row r="49" spans="1:83" ht="14.4" x14ac:dyDescent="0.3">
      <c r="A49">
        <v>517794</v>
      </c>
      <c r="B49" t="s">
        <v>473</v>
      </c>
      <c r="C49" t="s">
        <v>692</v>
      </c>
      <c r="D49" t="s">
        <v>692</v>
      </c>
      <c r="E49" t="s">
        <v>692</v>
      </c>
      <c r="F49" t="s">
        <v>692</v>
      </c>
      <c r="G49" t="s">
        <v>692</v>
      </c>
      <c r="H49" t="s">
        <v>692</v>
      </c>
      <c r="I49" t="s">
        <v>692</v>
      </c>
      <c r="J49" t="s">
        <v>692</v>
      </c>
      <c r="K49" t="s">
        <v>692</v>
      </c>
      <c r="L49" t="s">
        <v>692</v>
      </c>
      <c r="M49" t="s">
        <v>692</v>
      </c>
      <c r="N49" t="s">
        <v>692</v>
      </c>
      <c r="O49" t="s">
        <v>692</v>
      </c>
      <c r="P49" t="s">
        <v>692</v>
      </c>
      <c r="Q49" t="s">
        <v>692</v>
      </c>
      <c r="R49" t="s">
        <v>692</v>
      </c>
      <c r="S49" t="s">
        <v>692</v>
      </c>
      <c r="T49" t="s">
        <v>692</v>
      </c>
      <c r="U49" t="s">
        <v>692</v>
      </c>
      <c r="V49" t="s">
        <v>692</v>
      </c>
      <c r="W49" t="s">
        <v>692</v>
      </c>
      <c r="X49" t="s">
        <v>692</v>
      </c>
      <c r="Y49" t="s">
        <v>692</v>
      </c>
      <c r="Z49" t="s">
        <v>692</v>
      </c>
      <c r="AA49" t="s">
        <v>692</v>
      </c>
      <c r="AB49" t="s">
        <v>692</v>
      </c>
      <c r="AC49" t="s">
        <v>692</v>
      </c>
      <c r="AD49" t="s">
        <v>692</v>
      </c>
      <c r="AE49" t="s">
        <v>692</v>
      </c>
      <c r="AF49" t="s">
        <v>692</v>
      </c>
      <c r="AG49" t="s">
        <v>692</v>
      </c>
      <c r="AH49" t="s">
        <v>692</v>
      </c>
      <c r="AI49" t="s">
        <v>692</v>
      </c>
      <c r="AJ49" t="s">
        <v>692</v>
      </c>
      <c r="AK49" t="s">
        <v>692</v>
      </c>
      <c r="AL49" t="s">
        <v>692</v>
      </c>
      <c r="AM49" t="s">
        <v>692</v>
      </c>
      <c r="AW49"/>
      <c r="AX49" t="s">
        <v>3519</v>
      </c>
      <c r="AY49" t="s">
        <v>3519</v>
      </c>
      <c r="AZ49" s="269"/>
      <c r="BA49" s="269"/>
      <c r="BB49" s="269"/>
      <c r="BC49" s="269"/>
      <c r="BD49" s="269"/>
      <c r="BE49" s="26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49"/>
      <c r="BV49" s="248"/>
      <c r="BW49" s="249"/>
      <c r="BX49" s="249"/>
      <c r="BY49" s="249"/>
      <c r="BZ49" s="249"/>
      <c r="CA49" s="242"/>
      <c r="CB49" s="242"/>
      <c r="CC49" s="242"/>
      <c r="CD49" s="242"/>
      <c r="CE49" s="249"/>
    </row>
    <row r="50" spans="1:83" ht="14.4" x14ac:dyDescent="0.3">
      <c r="A50">
        <v>517815</v>
      </c>
      <c r="B50" t="s">
        <v>473</v>
      </c>
      <c r="C50" t="s">
        <v>691</v>
      </c>
      <c r="D50" t="s">
        <v>691</v>
      </c>
      <c r="E50" t="s">
        <v>691</v>
      </c>
      <c r="F50" t="s">
        <v>691</v>
      </c>
      <c r="G50" t="s">
        <v>691</v>
      </c>
      <c r="H50" t="s">
        <v>691</v>
      </c>
      <c r="I50" t="s">
        <v>691</v>
      </c>
      <c r="J50" t="s">
        <v>691</v>
      </c>
      <c r="K50" t="s">
        <v>691</v>
      </c>
      <c r="L50" t="s">
        <v>691</v>
      </c>
      <c r="M50" t="s">
        <v>691</v>
      </c>
      <c r="N50" t="s">
        <v>691</v>
      </c>
      <c r="O50" t="s">
        <v>691</v>
      </c>
      <c r="P50" t="s">
        <v>691</v>
      </c>
      <c r="Q50" t="s">
        <v>691</v>
      </c>
      <c r="R50" t="s">
        <v>691</v>
      </c>
      <c r="S50" t="s">
        <v>691</v>
      </c>
      <c r="T50" t="s">
        <v>691</v>
      </c>
      <c r="U50" t="s">
        <v>691</v>
      </c>
      <c r="V50" t="s">
        <v>691</v>
      </c>
      <c r="W50" t="s">
        <v>691</v>
      </c>
      <c r="X50" t="s">
        <v>691</v>
      </c>
      <c r="Y50" t="s">
        <v>691</v>
      </c>
      <c r="Z50" t="s">
        <v>691</v>
      </c>
      <c r="AA50" t="s">
        <v>691</v>
      </c>
      <c r="AB50" t="s">
        <v>691</v>
      </c>
      <c r="AC50" t="s">
        <v>691</v>
      </c>
      <c r="AD50" t="s">
        <v>691</v>
      </c>
      <c r="AE50" t="s">
        <v>691</v>
      </c>
      <c r="AF50" t="s">
        <v>691</v>
      </c>
      <c r="AG50" t="s">
        <v>691</v>
      </c>
      <c r="AH50" t="s">
        <v>691</v>
      </c>
      <c r="AI50" t="s">
        <v>691</v>
      </c>
      <c r="AJ50" t="s">
        <v>691</v>
      </c>
      <c r="AK50" t="s">
        <v>691</v>
      </c>
      <c r="AL50" t="s">
        <v>691</v>
      </c>
      <c r="AM50" t="s">
        <v>691</v>
      </c>
      <c r="AW50"/>
      <c r="AY50">
        <v>0</v>
      </c>
      <c r="AZ50" s="269"/>
      <c r="BA50" s="269"/>
      <c r="BB50" s="269"/>
      <c r="BC50" s="269"/>
      <c r="BD50" s="269"/>
      <c r="BE50" s="26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8"/>
      <c r="BW50" s="249"/>
      <c r="BX50" s="249"/>
      <c r="BY50" s="249"/>
      <c r="BZ50" s="249"/>
      <c r="CA50" s="242"/>
      <c r="CB50" s="242"/>
      <c r="CC50" s="242"/>
      <c r="CD50" s="242"/>
      <c r="CE50" s="249"/>
    </row>
    <row r="51" spans="1:83" ht="14.4" x14ac:dyDescent="0.3">
      <c r="A51">
        <v>517954</v>
      </c>
      <c r="B51" t="s">
        <v>473</v>
      </c>
      <c r="C51" t="s">
        <v>692</v>
      </c>
      <c r="D51" t="s">
        <v>692</v>
      </c>
      <c r="E51" t="s">
        <v>692</v>
      </c>
      <c r="F51" t="s">
        <v>692</v>
      </c>
      <c r="G51" t="s">
        <v>692</v>
      </c>
      <c r="H51" t="s">
        <v>692</v>
      </c>
      <c r="I51" t="s">
        <v>692</v>
      </c>
      <c r="J51" t="s">
        <v>692</v>
      </c>
      <c r="K51" t="s">
        <v>692</v>
      </c>
      <c r="L51" t="s">
        <v>692</v>
      </c>
      <c r="M51" t="s">
        <v>692</v>
      </c>
      <c r="N51" t="s">
        <v>692</v>
      </c>
      <c r="O51" t="s">
        <v>692</v>
      </c>
      <c r="P51" t="s">
        <v>692</v>
      </c>
      <c r="Q51" t="s">
        <v>692</v>
      </c>
      <c r="R51" t="s">
        <v>692</v>
      </c>
      <c r="S51" t="s">
        <v>692</v>
      </c>
      <c r="T51" t="s">
        <v>692</v>
      </c>
      <c r="U51" t="s">
        <v>692</v>
      </c>
      <c r="V51" t="s">
        <v>692</v>
      </c>
      <c r="W51" t="s">
        <v>692</v>
      </c>
      <c r="X51" t="s">
        <v>692</v>
      </c>
      <c r="Y51" t="s">
        <v>692</v>
      </c>
      <c r="Z51" t="s">
        <v>692</v>
      </c>
      <c r="AA51" t="s">
        <v>692</v>
      </c>
      <c r="AB51" t="s">
        <v>692</v>
      </c>
      <c r="AC51" t="s">
        <v>692</v>
      </c>
      <c r="AD51" t="s">
        <v>692</v>
      </c>
      <c r="AE51" t="s">
        <v>692</v>
      </c>
      <c r="AF51" t="s">
        <v>692</v>
      </c>
      <c r="AG51" t="s">
        <v>692</v>
      </c>
      <c r="AH51" t="s">
        <v>692</v>
      </c>
      <c r="AI51" t="s">
        <v>692</v>
      </c>
      <c r="AJ51" t="s">
        <v>692</v>
      </c>
      <c r="AK51" t="s">
        <v>692</v>
      </c>
      <c r="AL51" t="s">
        <v>692</v>
      </c>
      <c r="AM51" t="s">
        <v>692</v>
      </c>
      <c r="AW51"/>
      <c r="AX51" t="s">
        <v>3519</v>
      </c>
      <c r="AY51">
        <v>0</v>
      </c>
      <c r="AZ51" s="269"/>
      <c r="BA51" s="269"/>
      <c r="BB51" s="269"/>
      <c r="BC51" s="269"/>
      <c r="BD51" s="269"/>
      <c r="BE51" s="269"/>
    </row>
    <row r="52" spans="1:83" ht="14.4" x14ac:dyDescent="0.3">
      <c r="A52">
        <v>517976</v>
      </c>
      <c r="B52" t="s">
        <v>473</v>
      </c>
      <c r="C52" t="s">
        <v>692</v>
      </c>
      <c r="D52" t="s">
        <v>692</v>
      </c>
      <c r="E52" t="s">
        <v>692</v>
      </c>
      <c r="F52" t="s">
        <v>692</v>
      </c>
      <c r="G52" t="s">
        <v>692</v>
      </c>
      <c r="H52" t="s">
        <v>692</v>
      </c>
      <c r="I52" t="s">
        <v>692</v>
      </c>
      <c r="J52" t="s">
        <v>692</v>
      </c>
      <c r="K52" t="s">
        <v>692</v>
      </c>
      <c r="L52" t="s">
        <v>692</v>
      </c>
      <c r="M52" t="s">
        <v>692</v>
      </c>
      <c r="N52" t="s">
        <v>692</v>
      </c>
      <c r="O52" t="s">
        <v>692</v>
      </c>
      <c r="P52" t="s">
        <v>692</v>
      </c>
      <c r="Q52" t="s">
        <v>692</v>
      </c>
      <c r="R52" t="s">
        <v>692</v>
      </c>
      <c r="S52" t="s">
        <v>692</v>
      </c>
      <c r="T52" t="s">
        <v>692</v>
      </c>
      <c r="U52" t="s">
        <v>692</v>
      </c>
      <c r="V52" t="s">
        <v>692</v>
      </c>
      <c r="W52" t="s">
        <v>692</v>
      </c>
      <c r="X52" t="s">
        <v>692</v>
      </c>
      <c r="Y52" t="s">
        <v>692</v>
      </c>
      <c r="Z52" t="s">
        <v>692</v>
      </c>
      <c r="AA52" t="s">
        <v>692</v>
      </c>
      <c r="AB52" t="s">
        <v>692</v>
      </c>
      <c r="AC52" t="s">
        <v>692</v>
      </c>
      <c r="AD52" t="s">
        <v>692</v>
      </c>
      <c r="AE52" t="s">
        <v>692</v>
      </c>
      <c r="AF52" t="s">
        <v>692</v>
      </c>
      <c r="AG52" t="s">
        <v>692</v>
      </c>
      <c r="AH52" t="s">
        <v>692</v>
      </c>
      <c r="AI52" t="s">
        <v>692</v>
      </c>
      <c r="AJ52" t="s">
        <v>692</v>
      </c>
      <c r="AK52" t="s">
        <v>692</v>
      </c>
      <c r="AL52" t="s">
        <v>692</v>
      </c>
      <c r="AM52" t="s">
        <v>692</v>
      </c>
      <c r="AW52"/>
      <c r="AY52" t="s">
        <v>3519</v>
      </c>
      <c r="AZ52" s="269"/>
      <c r="BA52" s="269"/>
      <c r="BB52" s="269"/>
      <c r="BC52" s="269"/>
      <c r="BD52" s="269"/>
      <c r="BE52" s="269"/>
    </row>
    <row r="53" spans="1:83" ht="14.4" x14ac:dyDescent="0.3">
      <c r="A53">
        <v>518006</v>
      </c>
      <c r="B53" t="s">
        <v>473</v>
      </c>
      <c r="C53" t="s">
        <v>692</v>
      </c>
      <c r="D53" t="s">
        <v>692</v>
      </c>
      <c r="E53" t="s">
        <v>692</v>
      </c>
      <c r="F53" t="s">
        <v>692</v>
      </c>
      <c r="G53" t="s">
        <v>692</v>
      </c>
      <c r="H53" t="s">
        <v>692</v>
      </c>
      <c r="I53" t="s">
        <v>692</v>
      </c>
      <c r="J53" t="s">
        <v>692</v>
      </c>
      <c r="K53" t="s">
        <v>692</v>
      </c>
      <c r="L53" t="s">
        <v>692</v>
      </c>
      <c r="M53" t="s">
        <v>692</v>
      </c>
      <c r="N53" t="s">
        <v>692</v>
      </c>
      <c r="O53" t="s">
        <v>692</v>
      </c>
      <c r="P53" t="s">
        <v>692</v>
      </c>
      <c r="Q53" t="s">
        <v>692</v>
      </c>
      <c r="R53" t="s">
        <v>692</v>
      </c>
      <c r="S53" t="s">
        <v>692</v>
      </c>
      <c r="T53" t="s">
        <v>692</v>
      </c>
      <c r="U53" t="s">
        <v>692</v>
      </c>
      <c r="V53" t="s">
        <v>692</v>
      </c>
      <c r="W53" t="s">
        <v>692</v>
      </c>
      <c r="X53" t="s">
        <v>692</v>
      </c>
      <c r="Y53" t="s">
        <v>692</v>
      </c>
      <c r="Z53" t="s">
        <v>692</v>
      </c>
      <c r="AA53" t="s">
        <v>692</v>
      </c>
      <c r="AB53" t="s">
        <v>692</v>
      </c>
      <c r="AC53" t="s">
        <v>692</v>
      </c>
      <c r="AD53" t="s">
        <v>692</v>
      </c>
      <c r="AE53" t="s">
        <v>692</v>
      </c>
      <c r="AF53" t="s">
        <v>692</v>
      </c>
      <c r="AG53" t="s">
        <v>692</v>
      </c>
      <c r="AH53" t="s">
        <v>692</v>
      </c>
      <c r="AI53" t="s">
        <v>692</v>
      </c>
      <c r="AJ53" t="s">
        <v>692</v>
      </c>
      <c r="AK53" t="s">
        <v>692</v>
      </c>
      <c r="AL53" t="s">
        <v>692</v>
      </c>
      <c r="AM53" t="s">
        <v>692</v>
      </c>
      <c r="AW53"/>
      <c r="AX53" t="s">
        <v>3536</v>
      </c>
      <c r="AY53" t="s">
        <v>3536</v>
      </c>
      <c r="AZ53" s="269"/>
      <c r="BA53" s="269"/>
      <c r="BB53" s="269"/>
      <c r="BC53" s="269"/>
      <c r="BD53" s="269"/>
      <c r="BE53" s="269"/>
    </row>
    <row r="54" spans="1:83" ht="14.4" x14ac:dyDescent="0.3">
      <c r="A54">
        <v>518022</v>
      </c>
      <c r="B54" t="s">
        <v>473</v>
      </c>
      <c r="C54" t="s">
        <v>692</v>
      </c>
      <c r="D54" t="s">
        <v>692</v>
      </c>
      <c r="E54" t="s">
        <v>692</v>
      </c>
      <c r="F54" t="s">
        <v>692</v>
      </c>
      <c r="G54" t="s">
        <v>692</v>
      </c>
      <c r="H54" t="s">
        <v>692</v>
      </c>
      <c r="I54" t="s">
        <v>692</v>
      </c>
      <c r="J54" t="s">
        <v>692</v>
      </c>
      <c r="K54" t="s">
        <v>692</v>
      </c>
      <c r="L54" t="s">
        <v>692</v>
      </c>
      <c r="M54" t="s">
        <v>692</v>
      </c>
      <c r="N54" t="s">
        <v>692</v>
      </c>
      <c r="O54" t="s">
        <v>692</v>
      </c>
      <c r="P54" t="s">
        <v>692</v>
      </c>
      <c r="Q54" t="s">
        <v>692</v>
      </c>
      <c r="R54" t="s">
        <v>692</v>
      </c>
      <c r="S54" t="s">
        <v>692</v>
      </c>
      <c r="T54" t="s">
        <v>692</v>
      </c>
      <c r="U54" t="s">
        <v>692</v>
      </c>
      <c r="V54" t="s">
        <v>692</v>
      </c>
      <c r="W54" t="s">
        <v>692</v>
      </c>
      <c r="X54" t="s">
        <v>692</v>
      </c>
      <c r="Y54" t="s">
        <v>692</v>
      </c>
      <c r="Z54" t="s">
        <v>692</v>
      </c>
      <c r="AA54" t="s">
        <v>692</v>
      </c>
      <c r="AB54" t="s">
        <v>692</v>
      </c>
      <c r="AC54" t="s">
        <v>692</v>
      </c>
      <c r="AD54" t="s">
        <v>692</v>
      </c>
      <c r="AE54" t="s">
        <v>692</v>
      </c>
      <c r="AF54" t="s">
        <v>692</v>
      </c>
      <c r="AG54" t="s">
        <v>692</v>
      </c>
      <c r="AH54" t="s">
        <v>692</v>
      </c>
      <c r="AI54" t="s">
        <v>692</v>
      </c>
      <c r="AJ54" t="s">
        <v>692</v>
      </c>
      <c r="AK54" t="s">
        <v>692</v>
      </c>
      <c r="AL54" t="s">
        <v>692</v>
      </c>
      <c r="AM54" t="s">
        <v>692</v>
      </c>
      <c r="AW54"/>
      <c r="AX54" t="s">
        <v>3519</v>
      </c>
      <c r="AY54">
        <v>0</v>
      </c>
      <c r="AZ54" s="250"/>
      <c r="BA54" s="250"/>
      <c r="BB54" s="250"/>
      <c r="BC54" s="250"/>
      <c r="BD54" s="250"/>
      <c r="BE54" s="26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8"/>
      <c r="BW54" s="249"/>
      <c r="BX54" s="249"/>
      <c r="BY54" s="249"/>
      <c r="BZ54" s="249"/>
      <c r="CA54" s="242"/>
      <c r="CB54" s="242"/>
      <c r="CC54" s="242"/>
      <c r="CD54" s="242"/>
      <c r="CE54" s="249"/>
    </row>
    <row r="55" spans="1:83" ht="14.4" x14ac:dyDescent="0.3">
      <c r="A55">
        <v>518173</v>
      </c>
      <c r="B55" t="s">
        <v>473</v>
      </c>
      <c r="C55" t="s">
        <v>692</v>
      </c>
      <c r="D55" t="s">
        <v>692</v>
      </c>
      <c r="E55" t="s">
        <v>692</v>
      </c>
      <c r="F55" t="s">
        <v>692</v>
      </c>
      <c r="G55" t="s">
        <v>692</v>
      </c>
      <c r="H55" t="s">
        <v>692</v>
      </c>
      <c r="I55" t="s">
        <v>692</v>
      </c>
      <c r="J55" t="s">
        <v>692</v>
      </c>
      <c r="K55" t="s">
        <v>692</v>
      </c>
      <c r="L55" t="s">
        <v>692</v>
      </c>
      <c r="M55" t="s">
        <v>692</v>
      </c>
      <c r="N55" t="s">
        <v>692</v>
      </c>
      <c r="O55" t="s">
        <v>692</v>
      </c>
      <c r="P55" t="s">
        <v>692</v>
      </c>
      <c r="Q55" t="s">
        <v>692</v>
      </c>
      <c r="R55" t="s">
        <v>692</v>
      </c>
      <c r="S55" t="s">
        <v>692</v>
      </c>
      <c r="T55" t="s">
        <v>692</v>
      </c>
      <c r="U55" t="s">
        <v>692</v>
      </c>
      <c r="V55" t="s">
        <v>692</v>
      </c>
      <c r="W55" t="s">
        <v>692</v>
      </c>
      <c r="X55" t="s">
        <v>692</v>
      </c>
      <c r="Y55" t="s">
        <v>692</v>
      </c>
      <c r="Z55" t="s">
        <v>692</v>
      </c>
      <c r="AA55" t="s">
        <v>692</v>
      </c>
      <c r="AB55" t="s">
        <v>692</v>
      </c>
      <c r="AC55" t="s">
        <v>692</v>
      </c>
      <c r="AD55" t="s">
        <v>692</v>
      </c>
      <c r="AE55" t="s">
        <v>692</v>
      </c>
      <c r="AF55" t="s">
        <v>692</v>
      </c>
      <c r="AG55" t="s">
        <v>692</v>
      </c>
      <c r="AH55" t="s">
        <v>692</v>
      </c>
      <c r="AI55" t="s">
        <v>692</v>
      </c>
      <c r="AJ55" t="s">
        <v>692</v>
      </c>
      <c r="AK55" t="s">
        <v>692</v>
      </c>
      <c r="AL55" t="s">
        <v>692</v>
      </c>
      <c r="AM55" t="s">
        <v>692</v>
      </c>
      <c r="AW55"/>
      <c r="AY55" t="s">
        <v>3519</v>
      </c>
      <c r="AZ55" s="250"/>
      <c r="BA55" s="250"/>
      <c r="BB55" s="250"/>
      <c r="BC55" s="250"/>
      <c r="BD55" s="250"/>
      <c r="BE55" s="26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8"/>
      <c r="BW55" s="249"/>
      <c r="BX55" s="249"/>
      <c r="BY55" s="249"/>
      <c r="BZ55" s="249"/>
      <c r="CA55" s="242"/>
      <c r="CB55" s="242"/>
      <c r="CC55" s="242"/>
      <c r="CD55" s="242"/>
      <c r="CE55" s="249"/>
    </row>
    <row r="56" spans="1:83" ht="14.4" x14ac:dyDescent="0.3">
      <c r="A56">
        <v>518208</v>
      </c>
      <c r="B56" t="s">
        <v>473</v>
      </c>
      <c r="C56" t="s">
        <v>691</v>
      </c>
      <c r="D56" t="s">
        <v>691</v>
      </c>
      <c r="E56" t="s">
        <v>691</v>
      </c>
      <c r="F56" t="s">
        <v>691</v>
      </c>
      <c r="G56" t="s">
        <v>691</v>
      </c>
      <c r="H56" t="s">
        <v>691</v>
      </c>
      <c r="I56" t="s">
        <v>691</v>
      </c>
      <c r="J56" t="s">
        <v>691</v>
      </c>
      <c r="K56" t="s">
        <v>691</v>
      </c>
      <c r="L56" t="s">
        <v>691</v>
      </c>
      <c r="M56" t="s">
        <v>691</v>
      </c>
      <c r="N56" t="s">
        <v>691</v>
      </c>
      <c r="O56" t="s">
        <v>691</v>
      </c>
      <c r="P56" t="s">
        <v>691</v>
      </c>
      <c r="Q56" t="s">
        <v>691</v>
      </c>
      <c r="R56" t="s">
        <v>691</v>
      </c>
      <c r="S56" t="s">
        <v>691</v>
      </c>
      <c r="T56" t="s">
        <v>691</v>
      </c>
      <c r="U56" t="s">
        <v>691</v>
      </c>
      <c r="V56" t="s">
        <v>691</v>
      </c>
      <c r="W56" t="s">
        <v>691</v>
      </c>
      <c r="X56" t="s">
        <v>691</v>
      </c>
      <c r="Y56" t="s">
        <v>691</v>
      </c>
      <c r="Z56" t="s">
        <v>691</v>
      </c>
      <c r="AA56" t="s">
        <v>691</v>
      </c>
      <c r="AB56" t="s">
        <v>691</v>
      </c>
      <c r="AC56" t="s">
        <v>691</v>
      </c>
      <c r="AD56" t="s">
        <v>691</v>
      </c>
      <c r="AE56" t="s">
        <v>691</v>
      </c>
      <c r="AF56" t="s">
        <v>691</v>
      </c>
      <c r="AG56" t="s">
        <v>691</v>
      </c>
      <c r="AH56" t="s">
        <v>691</v>
      </c>
      <c r="AI56" t="s">
        <v>691</v>
      </c>
      <c r="AJ56" t="s">
        <v>691</v>
      </c>
      <c r="AK56" t="s">
        <v>691</v>
      </c>
      <c r="AL56" t="s">
        <v>691</v>
      </c>
      <c r="AM56" t="s">
        <v>691</v>
      </c>
      <c r="AW56"/>
      <c r="AY56">
        <v>0</v>
      </c>
      <c r="AZ56" s="269"/>
      <c r="BA56" s="269"/>
      <c r="BB56" s="269"/>
      <c r="BC56" s="269"/>
      <c r="BD56" s="269"/>
      <c r="BE56" s="26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8"/>
      <c r="BW56" s="249"/>
      <c r="BX56" s="249"/>
      <c r="BY56" s="249"/>
      <c r="BZ56" s="249"/>
      <c r="CA56" s="242"/>
      <c r="CB56" s="242"/>
      <c r="CC56" s="242"/>
      <c r="CD56" s="242"/>
      <c r="CE56" s="249"/>
    </row>
    <row r="57" spans="1:83" ht="14.4" x14ac:dyDescent="0.3">
      <c r="A57">
        <v>518210</v>
      </c>
      <c r="B57" t="s">
        <v>473</v>
      </c>
      <c r="C57" t="s">
        <v>691</v>
      </c>
      <c r="D57" t="s">
        <v>691</v>
      </c>
      <c r="E57" t="s">
        <v>691</v>
      </c>
      <c r="F57" t="s">
        <v>691</v>
      </c>
      <c r="G57" t="s">
        <v>691</v>
      </c>
      <c r="H57" t="s">
        <v>691</v>
      </c>
      <c r="I57" t="s">
        <v>691</v>
      </c>
      <c r="J57" t="s">
        <v>691</v>
      </c>
      <c r="K57" t="s">
        <v>691</v>
      </c>
      <c r="L57" t="s">
        <v>691</v>
      </c>
      <c r="M57" t="s">
        <v>691</v>
      </c>
      <c r="N57" t="s">
        <v>691</v>
      </c>
      <c r="O57" t="s">
        <v>691</v>
      </c>
      <c r="P57" t="s">
        <v>691</v>
      </c>
      <c r="Q57" t="s">
        <v>691</v>
      </c>
      <c r="R57" t="s">
        <v>691</v>
      </c>
      <c r="S57" t="s">
        <v>691</v>
      </c>
      <c r="T57" t="s">
        <v>691</v>
      </c>
      <c r="U57" t="s">
        <v>691</v>
      </c>
      <c r="V57" t="s">
        <v>691</v>
      </c>
      <c r="W57" t="s">
        <v>691</v>
      </c>
      <c r="X57" t="s">
        <v>691</v>
      </c>
      <c r="Y57" t="s">
        <v>691</v>
      </c>
      <c r="Z57" t="s">
        <v>691</v>
      </c>
      <c r="AA57" t="s">
        <v>691</v>
      </c>
      <c r="AB57" t="s">
        <v>691</v>
      </c>
      <c r="AC57" t="s">
        <v>691</v>
      </c>
      <c r="AD57" t="s">
        <v>691</v>
      </c>
      <c r="AE57" t="s">
        <v>691</v>
      </c>
      <c r="AF57" t="s">
        <v>691</v>
      </c>
      <c r="AG57" t="s">
        <v>691</v>
      </c>
      <c r="AH57" t="s">
        <v>691</v>
      </c>
      <c r="AI57" t="s">
        <v>691</v>
      </c>
      <c r="AJ57" t="s">
        <v>691</v>
      </c>
      <c r="AK57" t="s">
        <v>691</v>
      </c>
      <c r="AL57" t="s">
        <v>691</v>
      </c>
      <c r="AM57" t="s">
        <v>691</v>
      </c>
      <c r="AW57"/>
      <c r="AY57">
        <v>0</v>
      </c>
      <c r="AZ57" s="269"/>
      <c r="BA57" s="269"/>
      <c r="BB57" s="269"/>
      <c r="BC57" s="269"/>
      <c r="BD57" s="269"/>
      <c r="BE57" s="269"/>
    </row>
    <row r="58" spans="1:83" ht="14.4" x14ac:dyDescent="0.3">
      <c r="A58">
        <v>518226</v>
      </c>
      <c r="B58" t="s">
        <v>473</v>
      </c>
      <c r="C58" t="s">
        <v>692</v>
      </c>
      <c r="D58" t="s">
        <v>692</v>
      </c>
      <c r="E58" t="s">
        <v>692</v>
      </c>
      <c r="F58" t="s">
        <v>692</v>
      </c>
      <c r="G58" t="s">
        <v>692</v>
      </c>
      <c r="H58" t="s">
        <v>692</v>
      </c>
      <c r="I58" t="s">
        <v>692</v>
      </c>
      <c r="J58" t="s">
        <v>692</v>
      </c>
      <c r="K58" t="s">
        <v>692</v>
      </c>
      <c r="L58" t="s">
        <v>692</v>
      </c>
      <c r="M58" t="s">
        <v>692</v>
      </c>
      <c r="N58" t="s">
        <v>692</v>
      </c>
      <c r="O58" t="s">
        <v>692</v>
      </c>
      <c r="P58" t="s">
        <v>692</v>
      </c>
      <c r="Q58" t="s">
        <v>692</v>
      </c>
      <c r="R58" t="s">
        <v>692</v>
      </c>
      <c r="S58" t="s">
        <v>692</v>
      </c>
      <c r="T58" t="s">
        <v>692</v>
      </c>
      <c r="U58" t="s">
        <v>692</v>
      </c>
      <c r="V58" t="s">
        <v>692</v>
      </c>
      <c r="W58" t="s">
        <v>692</v>
      </c>
      <c r="X58" t="s">
        <v>692</v>
      </c>
      <c r="Y58" t="s">
        <v>692</v>
      </c>
      <c r="Z58" t="s">
        <v>692</v>
      </c>
      <c r="AA58" t="s">
        <v>692</v>
      </c>
      <c r="AB58" t="s">
        <v>692</v>
      </c>
      <c r="AC58" t="s">
        <v>692</v>
      </c>
      <c r="AD58" t="s">
        <v>692</v>
      </c>
      <c r="AE58" t="s">
        <v>692</v>
      </c>
      <c r="AF58" t="s">
        <v>692</v>
      </c>
      <c r="AG58" t="s">
        <v>692</v>
      </c>
      <c r="AH58" t="s">
        <v>692</v>
      </c>
      <c r="AI58" t="s">
        <v>692</v>
      </c>
      <c r="AJ58" t="s">
        <v>692</v>
      </c>
      <c r="AK58" t="s">
        <v>692</v>
      </c>
      <c r="AL58" t="s">
        <v>692</v>
      </c>
      <c r="AM58" t="s">
        <v>692</v>
      </c>
      <c r="AW58"/>
      <c r="AX58" t="s">
        <v>3536</v>
      </c>
      <c r="AY58" t="s">
        <v>3536</v>
      </c>
      <c r="AZ58" s="269"/>
      <c r="BA58" s="269"/>
      <c r="BB58" s="269"/>
      <c r="BC58" s="269"/>
      <c r="BD58" s="269"/>
      <c r="BE58" s="269"/>
    </row>
    <row r="59" spans="1:83" ht="14.4" x14ac:dyDescent="0.3">
      <c r="A59">
        <v>518228</v>
      </c>
      <c r="B59" t="s">
        <v>473</v>
      </c>
      <c r="C59" t="s">
        <v>692</v>
      </c>
      <c r="D59" t="s">
        <v>692</v>
      </c>
      <c r="E59" t="s">
        <v>692</v>
      </c>
      <c r="F59" t="s">
        <v>692</v>
      </c>
      <c r="G59" t="s">
        <v>692</v>
      </c>
      <c r="H59" t="s">
        <v>692</v>
      </c>
      <c r="I59" t="s">
        <v>692</v>
      </c>
      <c r="J59" t="s">
        <v>692</v>
      </c>
      <c r="K59" t="s">
        <v>692</v>
      </c>
      <c r="L59" t="s">
        <v>692</v>
      </c>
      <c r="M59" t="s">
        <v>692</v>
      </c>
      <c r="N59" t="s">
        <v>692</v>
      </c>
      <c r="O59" t="s">
        <v>692</v>
      </c>
      <c r="P59" t="s">
        <v>692</v>
      </c>
      <c r="Q59" t="s">
        <v>692</v>
      </c>
      <c r="R59" t="s">
        <v>692</v>
      </c>
      <c r="S59" t="s">
        <v>692</v>
      </c>
      <c r="T59" t="s">
        <v>692</v>
      </c>
      <c r="U59" t="s">
        <v>692</v>
      </c>
      <c r="V59" t="s">
        <v>692</v>
      </c>
      <c r="W59" t="s">
        <v>692</v>
      </c>
      <c r="X59" t="s">
        <v>692</v>
      </c>
      <c r="Y59" t="s">
        <v>692</v>
      </c>
      <c r="Z59" t="s">
        <v>692</v>
      </c>
      <c r="AA59" t="s">
        <v>692</v>
      </c>
      <c r="AB59" t="s">
        <v>692</v>
      </c>
      <c r="AC59" t="s">
        <v>692</v>
      </c>
      <c r="AD59" t="s">
        <v>692</v>
      </c>
      <c r="AE59" t="s">
        <v>692</v>
      </c>
      <c r="AF59" t="s">
        <v>692</v>
      </c>
      <c r="AG59" t="s">
        <v>692</v>
      </c>
      <c r="AH59" t="s">
        <v>692</v>
      </c>
      <c r="AI59" t="s">
        <v>692</v>
      </c>
      <c r="AJ59" t="s">
        <v>692</v>
      </c>
      <c r="AK59" t="s">
        <v>692</v>
      </c>
      <c r="AL59" t="s">
        <v>692</v>
      </c>
      <c r="AM59" t="s">
        <v>692</v>
      </c>
      <c r="AW59"/>
      <c r="AX59" t="s">
        <v>3536</v>
      </c>
      <c r="AY59" t="s">
        <v>3509</v>
      </c>
      <c r="AZ59" s="269"/>
      <c r="BA59" s="269"/>
      <c r="BB59" s="269"/>
      <c r="BC59" s="269"/>
      <c r="BD59" s="269"/>
      <c r="BE59" s="269"/>
    </row>
    <row r="60" spans="1:83" ht="14.4" x14ac:dyDescent="0.3">
      <c r="A60">
        <v>518232</v>
      </c>
      <c r="B60" t="s">
        <v>473</v>
      </c>
      <c r="C60" t="s">
        <v>691</v>
      </c>
      <c r="D60" t="s">
        <v>691</v>
      </c>
      <c r="E60" t="s">
        <v>691</v>
      </c>
      <c r="F60" t="s">
        <v>691</v>
      </c>
      <c r="G60" t="s">
        <v>691</v>
      </c>
      <c r="H60" t="s">
        <v>691</v>
      </c>
      <c r="I60" t="s">
        <v>691</v>
      </c>
      <c r="J60" t="s">
        <v>691</v>
      </c>
      <c r="K60" t="s">
        <v>691</v>
      </c>
      <c r="L60" t="s">
        <v>691</v>
      </c>
      <c r="M60" t="s">
        <v>691</v>
      </c>
      <c r="N60" t="s">
        <v>691</v>
      </c>
      <c r="O60" t="s">
        <v>691</v>
      </c>
      <c r="P60" t="s">
        <v>691</v>
      </c>
      <c r="Q60" t="s">
        <v>691</v>
      </c>
      <c r="R60" t="s">
        <v>691</v>
      </c>
      <c r="S60" t="s">
        <v>691</v>
      </c>
      <c r="T60" t="s">
        <v>691</v>
      </c>
      <c r="U60" t="s">
        <v>691</v>
      </c>
      <c r="V60" t="s">
        <v>691</v>
      </c>
      <c r="W60" t="s">
        <v>691</v>
      </c>
      <c r="X60" t="s">
        <v>691</v>
      </c>
      <c r="Y60" t="s">
        <v>691</v>
      </c>
      <c r="Z60" t="s">
        <v>691</v>
      </c>
      <c r="AA60" t="s">
        <v>691</v>
      </c>
      <c r="AB60" t="s">
        <v>691</v>
      </c>
      <c r="AC60" t="s">
        <v>691</v>
      </c>
      <c r="AD60" t="s">
        <v>691</v>
      </c>
      <c r="AE60" t="s">
        <v>691</v>
      </c>
      <c r="AF60" t="s">
        <v>691</v>
      </c>
      <c r="AG60" t="s">
        <v>691</v>
      </c>
      <c r="AH60" t="s">
        <v>691</v>
      </c>
      <c r="AI60" t="s">
        <v>691</v>
      </c>
      <c r="AJ60" t="s">
        <v>691</v>
      </c>
      <c r="AK60" t="s">
        <v>691</v>
      </c>
      <c r="AL60" t="s">
        <v>691</v>
      </c>
      <c r="AM60" t="s">
        <v>691</v>
      </c>
      <c r="AW60"/>
      <c r="AY60">
        <v>0</v>
      </c>
      <c r="AZ60" s="269"/>
      <c r="BA60" s="269"/>
      <c r="BB60" s="269"/>
      <c r="BC60" s="269"/>
      <c r="BD60" s="269"/>
      <c r="BE60" s="269"/>
    </row>
    <row r="61" spans="1:83" ht="14.4" x14ac:dyDescent="0.3">
      <c r="A61">
        <v>518346</v>
      </c>
      <c r="B61" t="s">
        <v>473</v>
      </c>
      <c r="C61" t="s">
        <v>691</v>
      </c>
      <c r="D61" t="s">
        <v>691</v>
      </c>
      <c r="E61" t="s">
        <v>691</v>
      </c>
      <c r="F61" t="s">
        <v>691</v>
      </c>
      <c r="G61" t="s">
        <v>691</v>
      </c>
      <c r="H61" t="s">
        <v>691</v>
      </c>
      <c r="I61" t="s">
        <v>691</v>
      </c>
      <c r="J61" t="s">
        <v>691</v>
      </c>
      <c r="K61" t="s">
        <v>691</v>
      </c>
      <c r="L61" t="s">
        <v>691</v>
      </c>
      <c r="M61" t="s">
        <v>691</v>
      </c>
      <c r="N61" t="s">
        <v>691</v>
      </c>
      <c r="O61" t="s">
        <v>691</v>
      </c>
      <c r="P61" t="s">
        <v>691</v>
      </c>
      <c r="Q61" t="s">
        <v>691</v>
      </c>
      <c r="R61" t="s">
        <v>691</v>
      </c>
      <c r="S61" t="s">
        <v>691</v>
      </c>
      <c r="T61" t="s">
        <v>691</v>
      </c>
      <c r="U61" t="s">
        <v>691</v>
      </c>
      <c r="V61" t="s">
        <v>691</v>
      </c>
      <c r="W61" t="s">
        <v>691</v>
      </c>
      <c r="X61" t="s">
        <v>691</v>
      </c>
      <c r="Y61" t="s">
        <v>691</v>
      </c>
      <c r="Z61" t="s">
        <v>691</v>
      </c>
      <c r="AA61" t="s">
        <v>691</v>
      </c>
      <c r="AB61" t="s">
        <v>691</v>
      </c>
      <c r="AC61" t="s">
        <v>691</v>
      </c>
      <c r="AD61" t="s">
        <v>691</v>
      </c>
      <c r="AE61" t="s">
        <v>691</v>
      </c>
      <c r="AF61" t="s">
        <v>691</v>
      </c>
      <c r="AG61" t="s">
        <v>691</v>
      </c>
      <c r="AH61" t="s">
        <v>691</v>
      </c>
      <c r="AI61" t="s">
        <v>691</v>
      </c>
      <c r="AJ61" t="s">
        <v>691</v>
      </c>
      <c r="AK61" t="s">
        <v>691</v>
      </c>
      <c r="AL61" t="s">
        <v>691</v>
      </c>
      <c r="AM61" t="s">
        <v>691</v>
      </c>
      <c r="AW61"/>
      <c r="AY61">
        <v>0</v>
      </c>
      <c r="AZ61" s="269"/>
      <c r="BA61" s="269"/>
      <c r="BB61" s="269"/>
      <c r="BC61" s="269"/>
      <c r="BD61" s="269"/>
      <c r="BE61" s="269"/>
      <c r="BH61" s="249"/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  <c r="BV61" s="248"/>
      <c r="BW61" s="249"/>
      <c r="BX61" s="249"/>
      <c r="BY61" s="249"/>
      <c r="BZ61" s="249"/>
      <c r="CA61" s="242"/>
      <c r="CB61" s="242"/>
      <c r="CC61" s="242"/>
      <c r="CD61" s="242"/>
      <c r="CE61" s="249"/>
    </row>
    <row r="62" spans="1:83" ht="14.4" x14ac:dyDescent="0.3">
      <c r="A62">
        <v>518359</v>
      </c>
      <c r="B62" t="s">
        <v>473</v>
      </c>
      <c r="C62" t="s">
        <v>692</v>
      </c>
      <c r="D62" t="s">
        <v>692</v>
      </c>
      <c r="E62" t="s">
        <v>692</v>
      </c>
      <c r="F62" t="s">
        <v>692</v>
      </c>
      <c r="G62" t="s">
        <v>692</v>
      </c>
      <c r="H62" t="s">
        <v>692</v>
      </c>
      <c r="I62" t="s">
        <v>692</v>
      </c>
      <c r="J62" t="s">
        <v>692</v>
      </c>
      <c r="K62" t="s">
        <v>692</v>
      </c>
      <c r="L62" t="s">
        <v>692</v>
      </c>
      <c r="M62" t="s">
        <v>692</v>
      </c>
      <c r="N62" t="s">
        <v>692</v>
      </c>
      <c r="O62" t="s">
        <v>692</v>
      </c>
      <c r="P62" t="s">
        <v>692</v>
      </c>
      <c r="Q62" t="s">
        <v>692</v>
      </c>
      <c r="R62" t="s">
        <v>692</v>
      </c>
      <c r="S62" t="s">
        <v>692</v>
      </c>
      <c r="T62" t="s">
        <v>692</v>
      </c>
      <c r="U62" t="s">
        <v>692</v>
      </c>
      <c r="V62" t="s">
        <v>692</v>
      </c>
      <c r="W62" t="s">
        <v>692</v>
      </c>
      <c r="X62" t="s">
        <v>692</v>
      </c>
      <c r="Y62" t="s">
        <v>692</v>
      </c>
      <c r="Z62" t="s">
        <v>692</v>
      </c>
      <c r="AA62" t="s">
        <v>692</v>
      </c>
      <c r="AB62" t="s">
        <v>692</v>
      </c>
      <c r="AC62" t="s">
        <v>692</v>
      </c>
      <c r="AD62" t="s">
        <v>692</v>
      </c>
      <c r="AE62" t="s">
        <v>692</v>
      </c>
      <c r="AF62" t="s">
        <v>692</v>
      </c>
      <c r="AG62" t="s">
        <v>692</v>
      </c>
      <c r="AH62" t="s">
        <v>692</v>
      </c>
      <c r="AI62" t="s">
        <v>692</v>
      </c>
      <c r="AJ62" t="s">
        <v>692</v>
      </c>
      <c r="AK62" t="s">
        <v>692</v>
      </c>
      <c r="AL62" t="s">
        <v>692</v>
      </c>
      <c r="AM62" t="s">
        <v>692</v>
      </c>
      <c r="AW62"/>
      <c r="AX62" t="s">
        <v>3536</v>
      </c>
      <c r="AY62" t="s">
        <v>3536</v>
      </c>
      <c r="AZ62" s="269"/>
      <c r="BA62" s="269"/>
      <c r="BB62" s="269"/>
      <c r="BC62" s="269"/>
      <c r="BD62" s="269"/>
      <c r="BE62" s="269"/>
    </row>
    <row r="63" spans="1:83" ht="14.4" x14ac:dyDescent="0.3">
      <c r="A63">
        <v>518415</v>
      </c>
      <c r="B63" t="s">
        <v>473</v>
      </c>
      <c r="C63" t="s">
        <v>691</v>
      </c>
      <c r="D63" t="s">
        <v>691</v>
      </c>
      <c r="E63" t="s">
        <v>691</v>
      </c>
      <c r="F63" t="s">
        <v>691</v>
      </c>
      <c r="G63" t="s">
        <v>691</v>
      </c>
      <c r="H63" t="s">
        <v>691</v>
      </c>
      <c r="I63" t="s">
        <v>691</v>
      </c>
      <c r="J63" t="s">
        <v>691</v>
      </c>
      <c r="K63" t="s">
        <v>691</v>
      </c>
      <c r="L63" t="s">
        <v>691</v>
      </c>
      <c r="M63" t="s">
        <v>691</v>
      </c>
      <c r="N63" t="s">
        <v>691</v>
      </c>
      <c r="O63" t="s">
        <v>691</v>
      </c>
      <c r="P63" t="s">
        <v>691</v>
      </c>
      <c r="Q63" t="s">
        <v>691</v>
      </c>
      <c r="R63" t="s">
        <v>691</v>
      </c>
      <c r="S63" t="s">
        <v>691</v>
      </c>
      <c r="T63" t="s">
        <v>691</v>
      </c>
      <c r="U63" t="s">
        <v>691</v>
      </c>
      <c r="V63" t="s">
        <v>691</v>
      </c>
      <c r="W63" t="s">
        <v>691</v>
      </c>
      <c r="X63" t="s">
        <v>691</v>
      </c>
      <c r="Y63" t="s">
        <v>691</v>
      </c>
      <c r="Z63" t="s">
        <v>691</v>
      </c>
      <c r="AA63" t="s">
        <v>691</v>
      </c>
      <c r="AB63" t="s">
        <v>691</v>
      </c>
      <c r="AC63" t="s">
        <v>691</v>
      </c>
      <c r="AD63" t="s">
        <v>691</v>
      </c>
      <c r="AE63" t="s">
        <v>691</v>
      </c>
      <c r="AF63" t="s">
        <v>691</v>
      </c>
      <c r="AG63" t="s">
        <v>691</v>
      </c>
      <c r="AH63" t="s">
        <v>691</v>
      </c>
      <c r="AI63" t="s">
        <v>691</v>
      </c>
      <c r="AJ63" t="s">
        <v>691</v>
      </c>
      <c r="AK63" t="s">
        <v>691</v>
      </c>
      <c r="AL63" t="s">
        <v>691</v>
      </c>
      <c r="AM63" t="s">
        <v>691</v>
      </c>
      <c r="AW63"/>
      <c r="AY63">
        <v>0</v>
      </c>
      <c r="AZ63" s="269"/>
      <c r="BA63" s="269"/>
      <c r="BB63" s="269"/>
      <c r="BC63" s="269"/>
      <c r="BD63" s="269"/>
      <c r="BE63" s="26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  <c r="BU63" s="249"/>
      <c r="BV63" s="248"/>
      <c r="BW63" s="249"/>
      <c r="BX63" s="249"/>
      <c r="BY63" s="249"/>
      <c r="BZ63" s="249"/>
      <c r="CA63" s="242"/>
      <c r="CB63" s="242"/>
      <c r="CC63" s="242"/>
      <c r="CD63" s="242"/>
      <c r="CE63" s="249"/>
    </row>
    <row r="64" spans="1:83" ht="14.4" x14ac:dyDescent="0.3">
      <c r="A64">
        <v>518452</v>
      </c>
      <c r="B64" t="s">
        <v>473</v>
      </c>
      <c r="C64" t="s">
        <v>692</v>
      </c>
      <c r="D64" t="s">
        <v>692</v>
      </c>
      <c r="E64" t="s">
        <v>692</v>
      </c>
      <c r="F64" t="s">
        <v>692</v>
      </c>
      <c r="G64" t="s">
        <v>692</v>
      </c>
      <c r="H64" t="s">
        <v>692</v>
      </c>
      <c r="I64" t="s">
        <v>692</v>
      </c>
      <c r="J64" t="s">
        <v>692</v>
      </c>
      <c r="K64" t="s">
        <v>692</v>
      </c>
      <c r="L64" t="s">
        <v>692</v>
      </c>
      <c r="M64" t="s">
        <v>692</v>
      </c>
      <c r="N64" t="s">
        <v>692</v>
      </c>
      <c r="O64" t="s">
        <v>692</v>
      </c>
      <c r="P64" t="s">
        <v>692</v>
      </c>
      <c r="Q64" t="s">
        <v>692</v>
      </c>
      <c r="R64" t="s">
        <v>692</v>
      </c>
      <c r="S64" t="s">
        <v>692</v>
      </c>
      <c r="T64" t="s">
        <v>692</v>
      </c>
      <c r="U64" t="s">
        <v>692</v>
      </c>
      <c r="V64" t="s">
        <v>692</v>
      </c>
      <c r="W64" t="s">
        <v>692</v>
      </c>
      <c r="X64" t="s">
        <v>692</v>
      </c>
      <c r="Y64" t="s">
        <v>692</v>
      </c>
      <c r="Z64" t="s">
        <v>692</v>
      </c>
      <c r="AA64" t="s">
        <v>692</v>
      </c>
      <c r="AB64" t="s">
        <v>692</v>
      </c>
      <c r="AC64" t="s">
        <v>692</v>
      </c>
      <c r="AD64" t="s">
        <v>692</v>
      </c>
      <c r="AE64" t="s">
        <v>692</v>
      </c>
      <c r="AF64" t="s">
        <v>692</v>
      </c>
      <c r="AG64" t="s">
        <v>692</v>
      </c>
      <c r="AH64" t="s">
        <v>692</v>
      </c>
      <c r="AI64" t="s">
        <v>692</v>
      </c>
      <c r="AJ64" t="s">
        <v>692</v>
      </c>
      <c r="AK64" t="s">
        <v>692</v>
      </c>
      <c r="AL64" t="s">
        <v>692</v>
      </c>
      <c r="AM64" t="s">
        <v>692</v>
      </c>
      <c r="AW64"/>
      <c r="AX64" t="s">
        <v>3536</v>
      </c>
      <c r="AY64" t="s">
        <v>3536</v>
      </c>
      <c r="AZ64" s="269"/>
      <c r="BA64" s="269"/>
      <c r="BB64" s="269"/>
      <c r="BC64" s="269"/>
      <c r="BD64" s="269"/>
      <c r="BE64" s="269"/>
    </row>
    <row r="65" spans="1:83" ht="14.4" x14ac:dyDescent="0.3">
      <c r="A65">
        <v>518569</v>
      </c>
      <c r="B65" t="s">
        <v>473</v>
      </c>
      <c r="C65" t="s">
        <v>691</v>
      </c>
      <c r="D65" t="s">
        <v>691</v>
      </c>
      <c r="E65" t="s">
        <v>691</v>
      </c>
      <c r="F65" t="s">
        <v>691</v>
      </c>
      <c r="G65" t="s">
        <v>691</v>
      </c>
      <c r="H65" t="s">
        <v>691</v>
      </c>
      <c r="I65" t="s">
        <v>691</v>
      </c>
      <c r="J65" t="s">
        <v>691</v>
      </c>
      <c r="K65" t="s">
        <v>691</v>
      </c>
      <c r="L65" t="s">
        <v>691</v>
      </c>
      <c r="M65" t="s">
        <v>691</v>
      </c>
      <c r="N65" t="s">
        <v>691</v>
      </c>
      <c r="O65" t="s">
        <v>691</v>
      </c>
      <c r="P65" t="s">
        <v>691</v>
      </c>
      <c r="Q65" t="s">
        <v>691</v>
      </c>
      <c r="R65" t="s">
        <v>691</v>
      </c>
      <c r="S65" t="s">
        <v>691</v>
      </c>
      <c r="T65" t="s">
        <v>691</v>
      </c>
      <c r="U65" t="s">
        <v>691</v>
      </c>
      <c r="V65" t="s">
        <v>691</v>
      </c>
      <c r="W65" t="s">
        <v>691</v>
      </c>
      <c r="X65" t="s">
        <v>691</v>
      </c>
      <c r="Y65" t="s">
        <v>691</v>
      </c>
      <c r="Z65" t="s">
        <v>691</v>
      </c>
      <c r="AA65" t="s">
        <v>691</v>
      </c>
      <c r="AB65" t="s">
        <v>691</v>
      </c>
      <c r="AC65" t="s">
        <v>691</v>
      </c>
      <c r="AD65" t="s">
        <v>691</v>
      </c>
      <c r="AE65" t="s">
        <v>691</v>
      </c>
      <c r="AF65" t="s">
        <v>691</v>
      </c>
      <c r="AG65" t="s">
        <v>691</v>
      </c>
      <c r="AH65" t="s">
        <v>691</v>
      </c>
      <c r="AI65" t="s">
        <v>691</v>
      </c>
      <c r="AJ65" t="s">
        <v>691</v>
      </c>
      <c r="AK65" t="s">
        <v>691</v>
      </c>
      <c r="AL65" t="s">
        <v>691</v>
      </c>
      <c r="AM65" t="s">
        <v>691</v>
      </c>
      <c r="AW65"/>
      <c r="AY65">
        <v>0</v>
      </c>
      <c r="AZ65" s="269"/>
      <c r="BA65" s="269"/>
      <c r="BB65" s="269"/>
      <c r="BC65" s="269"/>
      <c r="BD65" s="269"/>
      <c r="BE65" s="269"/>
    </row>
    <row r="66" spans="1:83" ht="14.4" x14ac:dyDescent="0.3">
      <c r="A66">
        <v>518616</v>
      </c>
      <c r="B66" t="s">
        <v>473</v>
      </c>
      <c r="C66" t="s">
        <v>691</v>
      </c>
      <c r="D66" t="s">
        <v>691</v>
      </c>
      <c r="E66" t="s">
        <v>691</v>
      </c>
      <c r="F66" t="s">
        <v>691</v>
      </c>
      <c r="G66" t="s">
        <v>691</v>
      </c>
      <c r="H66" t="s">
        <v>691</v>
      </c>
      <c r="I66" t="s">
        <v>691</v>
      </c>
      <c r="J66" t="s">
        <v>691</v>
      </c>
      <c r="K66" t="s">
        <v>691</v>
      </c>
      <c r="L66" t="s">
        <v>691</v>
      </c>
      <c r="M66" t="s">
        <v>691</v>
      </c>
      <c r="N66" t="s">
        <v>691</v>
      </c>
      <c r="O66" t="s">
        <v>691</v>
      </c>
      <c r="P66" t="s">
        <v>691</v>
      </c>
      <c r="Q66" t="s">
        <v>691</v>
      </c>
      <c r="R66" t="s">
        <v>691</v>
      </c>
      <c r="S66" t="s">
        <v>691</v>
      </c>
      <c r="T66" t="s">
        <v>691</v>
      </c>
      <c r="U66" t="s">
        <v>691</v>
      </c>
      <c r="V66" t="s">
        <v>691</v>
      </c>
      <c r="W66" t="s">
        <v>691</v>
      </c>
      <c r="X66" t="s">
        <v>691</v>
      </c>
      <c r="Y66" t="s">
        <v>691</v>
      </c>
      <c r="Z66" t="s">
        <v>691</v>
      </c>
      <c r="AA66" t="s">
        <v>691</v>
      </c>
      <c r="AB66" t="s">
        <v>691</v>
      </c>
      <c r="AC66" t="s">
        <v>691</v>
      </c>
      <c r="AD66" t="s">
        <v>691</v>
      </c>
      <c r="AE66" t="s">
        <v>691</v>
      </c>
      <c r="AF66" t="s">
        <v>691</v>
      </c>
      <c r="AG66" t="s">
        <v>691</v>
      </c>
      <c r="AH66" t="s">
        <v>691</v>
      </c>
      <c r="AI66" t="s">
        <v>691</v>
      </c>
      <c r="AJ66" t="s">
        <v>691</v>
      </c>
      <c r="AK66" t="s">
        <v>691</v>
      </c>
      <c r="AL66" t="s">
        <v>691</v>
      </c>
      <c r="AM66" t="s">
        <v>691</v>
      </c>
      <c r="AW66"/>
      <c r="AY66">
        <v>0</v>
      </c>
      <c r="AZ66" s="269"/>
      <c r="BA66" s="269"/>
      <c r="BB66" s="269"/>
      <c r="BC66" s="269"/>
      <c r="BD66" s="269"/>
      <c r="BE66" s="269"/>
    </row>
    <row r="67" spans="1:83" ht="14.4" x14ac:dyDescent="0.3">
      <c r="A67">
        <v>518651</v>
      </c>
      <c r="B67" t="s">
        <v>473</v>
      </c>
      <c r="C67" t="s">
        <v>691</v>
      </c>
      <c r="D67" t="s">
        <v>691</v>
      </c>
      <c r="E67" t="s">
        <v>691</v>
      </c>
      <c r="F67" t="s">
        <v>691</v>
      </c>
      <c r="G67" t="s">
        <v>691</v>
      </c>
      <c r="H67" t="s">
        <v>691</v>
      </c>
      <c r="I67" t="s">
        <v>691</v>
      </c>
      <c r="J67" t="s">
        <v>691</v>
      </c>
      <c r="K67" t="s">
        <v>691</v>
      </c>
      <c r="L67" t="s">
        <v>691</v>
      </c>
      <c r="M67" t="s">
        <v>691</v>
      </c>
      <c r="N67" t="s">
        <v>691</v>
      </c>
      <c r="O67" t="s">
        <v>691</v>
      </c>
      <c r="P67" t="s">
        <v>691</v>
      </c>
      <c r="Q67" t="s">
        <v>691</v>
      </c>
      <c r="R67" t="s">
        <v>691</v>
      </c>
      <c r="S67" t="s">
        <v>691</v>
      </c>
      <c r="T67" t="s">
        <v>691</v>
      </c>
      <c r="U67" t="s">
        <v>691</v>
      </c>
      <c r="V67" t="s">
        <v>691</v>
      </c>
      <c r="W67" t="s">
        <v>691</v>
      </c>
      <c r="X67" t="s">
        <v>691</v>
      </c>
      <c r="Y67" t="s">
        <v>691</v>
      </c>
      <c r="Z67" t="s">
        <v>691</v>
      </c>
      <c r="AA67" t="s">
        <v>691</v>
      </c>
      <c r="AB67" t="s">
        <v>691</v>
      </c>
      <c r="AC67" t="s">
        <v>691</v>
      </c>
      <c r="AD67" t="s">
        <v>691</v>
      </c>
      <c r="AE67" t="s">
        <v>691</v>
      </c>
      <c r="AF67" t="s">
        <v>691</v>
      </c>
      <c r="AG67" t="s">
        <v>691</v>
      </c>
      <c r="AH67" t="s">
        <v>691</v>
      </c>
      <c r="AI67" t="s">
        <v>691</v>
      </c>
      <c r="AJ67" t="s">
        <v>691</v>
      </c>
      <c r="AK67" t="s">
        <v>691</v>
      </c>
      <c r="AL67" t="s">
        <v>691</v>
      </c>
      <c r="AM67" t="s">
        <v>691</v>
      </c>
      <c r="AW67"/>
      <c r="AY67">
        <v>0</v>
      </c>
      <c r="AZ67" s="269"/>
      <c r="BA67" s="269"/>
      <c r="BB67" s="269"/>
      <c r="BC67" s="269"/>
      <c r="BD67" s="269"/>
      <c r="BE67" s="269"/>
    </row>
    <row r="68" spans="1:83" ht="14.4" x14ac:dyDescent="0.3">
      <c r="A68">
        <v>518772</v>
      </c>
      <c r="B68" t="s">
        <v>473</v>
      </c>
      <c r="C68" t="s">
        <v>691</v>
      </c>
      <c r="D68" t="s">
        <v>691</v>
      </c>
      <c r="E68" t="s">
        <v>691</v>
      </c>
      <c r="F68" t="s">
        <v>691</v>
      </c>
      <c r="G68" t="s">
        <v>691</v>
      </c>
      <c r="H68" t="s">
        <v>691</v>
      </c>
      <c r="I68" t="s">
        <v>691</v>
      </c>
      <c r="J68" t="s">
        <v>691</v>
      </c>
      <c r="K68" t="s">
        <v>691</v>
      </c>
      <c r="L68" t="s">
        <v>691</v>
      </c>
      <c r="M68" t="s">
        <v>691</v>
      </c>
      <c r="N68" t="s">
        <v>691</v>
      </c>
      <c r="O68" t="s">
        <v>691</v>
      </c>
      <c r="P68" t="s">
        <v>691</v>
      </c>
      <c r="Q68" t="s">
        <v>691</v>
      </c>
      <c r="R68" t="s">
        <v>691</v>
      </c>
      <c r="S68" t="s">
        <v>691</v>
      </c>
      <c r="T68" t="s">
        <v>691</v>
      </c>
      <c r="U68" t="s">
        <v>691</v>
      </c>
      <c r="V68" t="s">
        <v>691</v>
      </c>
      <c r="W68" t="s">
        <v>691</v>
      </c>
      <c r="X68" t="s">
        <v>691</v>
      </c>
      <c r="Y68" t="s">
        <v>691</v>
      </c>
      <c r="Z68" t="s">
        <v>691</v>
      </c>
      <c r="AA68" t="s">
        <v>691</v>
      </c>
      <c r="AB68" t="s">
        <v>691</v>
      </c>
      <c r="AC68" t="s">
        <v>691</v>
      </c>
      <c r="AD68" t="s">
        <v>691</v>
      </c>
      <c r="AE68" t="s">
        <v>691</v>
      </c>
      <c r="AF68" t="s">
        <v>691</v>
      </c>
      <c r="AG68" t="s">
        <v>691</v>
      </c>
      <c r="AH68" t="s">
        <v>691</v>
      </c>
      <c r="AI68" t="s">
        <v>691</v>
      </c>
      <c r="AJ68" t="s">
        <v>691</v>
      </c>
      <c r="AK68" t="s">
        <v>691</v>
      </c>
      <c r="AL68" t="s">
        <v>691</v>
      </c>
      <c r="AM68" t="s">
        <v>691</v>
      </c>
      <c r="AW68"/>
      <c r="AY68">
        <v>0</v>
      </c>
      <c r="AZ68" s="269"/>
      <c r="BA68" s="269"/>
      <c r="BB68" s="269"/>
      <c r="BC68" s="269"/>
      <c r="BD68" s="269"/>
      <c r="BE68" s="26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248"/>
      <c r="BW68" s="249"/>
      <c r="BX68" s="249"/>
      <c r="BY68" s="249"/>
      <c r="BZ68" s="249"/>
      <c r="CA68" s="242"/>
      <c r="CB68" s="242"/>
      <c r="CC68" s="242"/>
      <c r="CD68" s="242"/>
      <c r="CE68" s="249"/>
    </row>
    <row r="69" spans="1:83" ht="14.4" x14ac:dyDescent="0.3">
      <c r="A69">
        <v>518778</v>
      </c>
      <c r="B69" t="s">
        <v>473</v>
      </c>
      <c r="C69" t="s">
        <v>691</v>
      </c>
      <c r="D69" t="s">
        <v>691</v>
      </c>
      <c r="E69" t="s">
        <v>691</v>
      </c>
      <c r="F69" t="s">
        <v>691</v>
      </c>
      <c r="G69" t="s">
        <v>691</v>
      </c>
      <c r="H69" t="s">
        <v>691</v>
      </c>
      <c r="I69" t="s">
        <v>691</v>
      </c>
      <c r="J69" t="s">
        <v>691</v>
      </c>
      <c r="K69" t="s">
        <v>691</v>
      </c>
      <c r="L69" t="s">
        <v>691</v>
      </c>
      <c r="M69" t="s">
        <v>691</v>
      </c>
      <c r="N69" t="s">
        <v>691</v>
      </c>
      <c r="O69" t="s">
        <v>691</v>
      </c>
      <c r="P69" t="s">
        <v>691</v>
      </c>
      <c r="Q69" t="s">
        <v>691</v>
      </c>
      <c r="R69" t="s">
        <v>691</v>
      </c>
      <c r="S69" t="s">
        <v>691</v>
      </c>
      <c r="T69" t="s">
        <v>691</v>
      </c>
      <c r="U69" t="s">
        <v>691</v>
      </c>
      <c r="V69" t="s">
        <v>691</v>
      </c>
      <c r="W69" t="s">
        <v>691</v>
      </c>
      <c r="X69" t="s">
        <v>691</v>
      </c>
      <c r="Y69" t="s">
        <v>691</v>
      </c>
      <c r="Z69" t="s">
        <v>691</v>
      </c>
      <c r="AA69" t="s">
        <v>691</v>
      </c>
      <c r="AB69" t="s">
        <v>691</v>
      </c>
      <c r="AC69" t="s">
        <v>691</v>
      </c>
      <c r="AD69" t="s">
        <v>691</v>
      </c>
      <c r="AE69" t="s">
        <v>691</v>
      </c>
      <c r="AF69" t="s">
        <v>691</v>
      </c>
      <c r="AG69" t="s">
        <v>691</v>
      </c>
      <c r="AH69" t="s">
        <v>691</v>
      </c>
      <c r="AI69" t="s">
        <v>691</v>
      </c>
      <c r="AJ69" t="s">
        <v>691</v>
      </c>
      <c r="AK69" t="s">
        <v>691</v>
      </c>
      <c r="AL69" t="s">
        <v>691</v>
      </c>
      <c r="AM69" t="s">
        <v>691</v>
      </c>
      <c r="AW69"/>
      <c r="AY69">
        <v>0</v>
      </c>
      <c r="AZ69" s="269"/>
      <c r="BA69" s="269"/>
      <c r="BB69" s="269"/>
      <c r="BC69" s="269"/>
      <c r="BD69" s="269"/>
      <c r="BE69" s="26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  <c r="BU69" s="249"/>
      <c r="BV69" s="248"/>
      <c r="BW69" s="249"/>
      <c r="BX69" s="249"/>
      <c r="BY69" s="249"/>
      <c r="BZ69" s="249"/>
      <c r="CA69" s="242"/>
      <c r="CB69" s="242"/>
      <c r="CC69" s="242"/>
      <c r="CD69" s="242"/>
      <c r="CE69" s="249"/>
    </row>
    <row r="70" spans="1:83" ht="14.4" x14ac:dyDescent="0.3">
      <c r="A70">
        <v>518801</v>
      </c>
      <c r="B70" t="s">
        <v>473</v>
      </c>
      <c r="C70" t="s">
        <v>691</v>
      </c>
      <c r="D70" t="s">
        <v>691</v>
      </c>
      <c r="E70" t="s">
        <v>691</v>
      </c>
      <c r="F70" t="s">
        <v>691</v>
      </c>
      <c r="G70" t="s">
        <v>691</v>
      </c>
      <c r="H70" t="s">
        <v>691</v>
      </c>
      <c r="I70" t="s">
        <v>691</v>
      </c>
      <c r="J70" t="s">
        <v>691</v>
      </c>
      <c r="K70" t="s">
        <v>691</v>
      </c>
      <c r="L70" t="s">
        <v>691</v>
      </c>
      <c r="M70" t="s">
        <v>691</v>
      </c>
      <c r="N70" t="s">
        <v>691</v>
      </c>
      <c r="O70" t="s">
        <v>691</v>
      </c>
      <c r="P70" t="s">
        <v>691</v>
      </c>
      <c r="Q70" t="s">
        <v>691</v>
      </c>
      <c r="R70" t="s">
        <v>691</v>
      </c>
      <c r="S70" t="s">
        <v>691</v>
      </c>
      <c r="T70" t="s">
        <v>691</v>
      </c>
      <c r="U70" t="s">
        <v>691</v>
      </c>
      <c r="V70" t="s">
        <v>691</v>
      </c>
      <c r="W70" t="s">
        <v>691</v>
      </c>
      <c r="X70" t="s">
        <v>691</v>
      </c>
      <c r="Y70" t="s">
        <v>691</v>
      </c>
      <c r="Z70" t="s">
        <v>691</v>
      </c>
      <c r="AA70" t="s">
        <v>691</v>
      </c>
      <c r="AB70" t="s">
        <v>691</v>
      </c>
      <c r="AC70" t="s">
        <v>691</v>
      </c>
      <c r="AD70" t="s">
        <v>691</v>
      </c>
      <c r="AE70" t="s">
        <v>691</v>
      </c>
      <c r="AF70" t="s">
        <v>691</v>
      </c>
      <c r="AG70" t="s">
        <v>691</v>
      </c>
      <c r="AH70" t="s">
        <v>691</v>
      </c>
      <c r="AI70" t="s">
        <v>691</v>
      </c>
      <c r="AJ70" t="s">
        <v>691</v>
      </c>
      <c r="AK70" t="s">
        <v>691</v>
      </c>
      <c r="AL70" t="s">
        <v>691</v>
      </c>
      <c r="AM70" t="s">
        <v>691</v>
      </c>
      <c r="AW70"/>
      <c r="AY70">
        <v>0</v>
      </c>
      <c r="AZ70" s="269"/>
      <c r="BA70" s="269"/>
      <c r="BB70" s="269"/>
      <c r="BC70" s="269"/>
      <c r="BD70" s="269"/>
      <c r="BE70" s="26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48"/>
      <c r="BW70" s="249"/>
      <c r="BX70" s="249"/>
      <c r="BY70" s="249"/>
      <c r="BZ70" s="249"/>
      <c r="CA70" s="242"/>
      <c r="CB70" s="242"/>
      <c r="CC70" s="242"/>
      <c r="CD70" s="242"/>
      <c r="CE70" s="249"/>
    </row>
    <row r="71" spans="1:83" ht="14.4" x14ac:dyDescent="0.3">
      <c r="A71">
        <v>518820</v>
      </c>
      <c r="B71" t="s">
        <v>473</v>
      </c>
      <c r="C71" t="s">
        <v>692</v>
      </c>
      <c r="D71" t="s">
        <v>692</v>
      </c>
      <c r="E71" t="s">
        <v>692</v>
      </c>
      <c r="F71" t="s">
        <v>692</v>
      </c>
      <c r="G71" t="s">
        <v>692</v>
      </c>
      <c r="H71" t="s">
        <v>692</v>
      </c>
      <c r="I71" t="s">
        <v>692</v>
      </c>
      <c r="J71" t="s">
        <v>692</v>
      </c>
      <c r="K71" t="s">
        <v>692</v>
      </c>
      <c r="L71" t="s">
        <v>692</v>
      </c>
      <c r="M71" t="s">
        <v>692</v>
      </c>
      <c r="N71" t="s">
        <v>692</v>
      </c>
      <c r="O71" t="s">
        <v>692</v>
      </c>
      <c r="P71" t="s">
        <v>692</v>
      </c>
      <c r="Q71" t="s">
        <v>692</v>
      </c>
      <c r="R71" t="s">
        <v>692</v>
      </c>
      <c r="S71" t="s">
        <v>692</v>
      </c>
      <c r="T71" t="s">
        <v>692</v>
      </c>
      <c r="U71" t="s">
        <v>692</v>
      </c>
      <c r="V71" t="s">
        <v>692</v>
      </c>
      <c r="W71" t="s">
        <v>692</v>
      </c>
      <c r="X71" t="s">
        <v>692</v>
      </c>
      <c r="Y71" t="s">
        <v>692</v>
      </c>
      <c r="Z71" t="s">
        <v>692</v>
      </c>
      <c r="AA71" t="s">
        <v>692</v>
      </c>
      <c r="AB71" t="s">
        <v>692</v>
      </c>
      <c r="AC71" t="s">
        <v>692</v>
      </c>
      <c r="AD71" t="s">
        <v>692</v>
      </c>
      <c r="AE71" t="s">
        <v>692</v>
      </c>
      <c r="AF71" t="s">
        <v>692</v>
      </c>
      <c r="AG71" t="s">
        <v>692</v>
      </c>
      <c r="AH71" t="s">
        <v>692</v>
      </c>
      <c r="AI71" t="s">
        <v>692</v>
      </c>
      <c r="AJ71" t="s">
        <v>692</v>
      </c>
      <c r="AK71" t="s">
        <v>692</v>
      </c>
      <c r="AL71" t="s">
        <v>692</v>
      </c>
      <c r="AM71" t="s">
        <v>692</v>
      </c>
      <c r="AW71"/>
      <c r="AX71" t="s">
        <v>3536</v>
      </c>
      <c r="AY71" t="s">
        <v>3536</v>
      </c>
      <c r="AZ71" s="269"/>
      <c r="BA71" s="269"/>
      <c r="BB71" s="269"/>
      <c r="BC71" s="269"/>
      <c r="BD71" s="269"/>
      <c r="BE71" s="26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8"/>
      <c r="BW71" s="249"/>
      <c r="BX71" s="249"/>
      <c r="BY71" s="249"/>
      <c r="BZ71" s="249"/>
      <c r="CA71" s="242"/>
      <c r="CB71" s="242"/>
      <c r="CC71" s="242"/>
      <c r="CD71" s="242"/>
      <c r="CE71" s="249"/>
    </row>
    <row r="72" spans="1:83" ht="14.4" x14ac:dyDescent="0.3">
      <c r="A72">
        <v>518851</v>
      </c>
      <c r="B72" t="s">
        <v>473</v>
      </c>
      <c r="C72" t="s">
        <v>691</v>
      </c>
      <c r="D72" t="s">
        <v>691</v>
      </c>
      <c r="E72" t="s">
        <v>691</v>
      </c>
      <c r="F72" t="s">
        <v>691</v>
      </c>
      <c r="G72" t="s">
        <v>691</v>
      </c>
      <c r="H72" t="s">
        <v>691</v>
      </c>
      <c r="I72" t="s">
        <v>691</v>
      </c>
      <c r="J72" t="s">
        <v>691</v>
      </c>
      <c r="K72" t="s">
        <v>691</v>
      </c>
      <c r="L72" t="s">
        <v>691</v>
      </c>
      <c r="M72" t="s">
        <v>691</v>
      </c>
      <c r="N72" t="s">
        <v>691</v>
      </c>
      <c r="O72" t="s">
        <v>691</v>
      </c>
      <c r="P72" t="s">
        <v>691</v>
      </c>
      <c r="Q72" t="s">
        <v>691</v>
      </c>
      <c r="R72" t="s">
        <v>691</v>
      </c>
      <c r="S72" t="s">
        <v>691</v>
      </c>
      <c r="T72" t="s">
        <v>691</v>
      </c>
      <c r="U72" t="s">
        <v>691</v>
      </c>
      <c r="V72" t="s">
        <v>691</v>
      </c>
      <c r="W72" t="s">
        <v>691</v>
      </c>
      <c r="X72" t="s">
        <v>691</v>
      </c>
      <c r="Y72" t="s">
        <v>691</v>
      </c>
      <c r="Z72" t="s">
        <v>691</v>
      </c>
      <c r="AA72" t="s">
        <v>691</v>
      </c>
      <c r="AB72" t="s">
        <v>691</v>
      </c>
      <c r="AC72" t="s">
        <v>691</v>
      </c>
      <c r="AD72" t="s">
        <v>691</v>
      </c>
      <c r="AE72" t="s">
        <v>691</v>
      </c>
      <c r="AF72" t="s">
        <v>691</v>
      </c>
      <c r="AG72" t="s">
        <v>691</v>
      </c>
      <c r="AH72" t="s">
        <v>691</v>
      </c>
      <c r="AI72" t="s">
        <v>691</v>
      </c>
      <c r="AJ72" t="s">
        <v>691</v>
      </c>
      <c r="AK72" t="s">
        <v>691</v>
      </c>
      <c r="AL72" t="s">
        <v>691</v>
      </c>
      <c r="AM72" t="s">
        <v>691</v>
      </c>
      <c r="AW72"/>
      <c r="AY72">
        <v>0</v>
      </c>
      <c r="AZ72" s="269"/>
      <c r="BA72" s="269"/>
      <c r="BB72" s="269"/>
      <c r="BC72" s="269"/>
      <c r="BD72" s="269"/>
      <c r="BE72" s="26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8"/>
      <c r="BW72" s="249"/>
      <c r="BX72" s="249"/>
      <c r="BY72" s="249"/>
      <c r="BZ72" s="249"/>
      <c r="CA72" s="242"/>
      <c r="CB72" s="242"/>
      <c r="CC72" s="242"/>
      <c r="CD72" s="242"/>
      <c r="CE72" s="249"/>
    </row>
    <row r="73" spans="1:83" ht="14.4" x14ac:dyDescent="0.3">
      <c r="A73">
        <v>518887</v>
      </c>
      <c r="B73" t="s">
        <v>473</v>
      </c>
      <c r="C73" t="s">
        <v>691</v>
      </c>
      <c r="D73" t="s">
        <v>691</v>
      </c>
      <c r="E73" t="s">
        <v>691</v>
      </c>
      <c r="F73" t="s">
        <v>691</v>
      </c>
      <c r="G73" t="s">
        <v>691</v>
      </c>
      <c r="H73" t="s">
        <v>691</v>
      </c>
      <c r="I73" t="s">
        <v>691</v>
      </c>
      <c r="J73" t="s">
        <v>691</v>
      </c>
      <c r="K73" t="s">
        <v>691</v>
      </c>
      <c r="L73" t="s">
        <v>691</v>
      </c>
      <c r="M73" t="s">
        <v>691</v>
      </c>
      <c r="N73" t="s">
        <v>691</v>
      </c>
      <c r="O73" t="s">
        <v>691</v>
      </c>
      <c r="P73" t="s">
        <v>691</v>
      </c>
      <c r="Q73" t="s">
        <v>691</v>
      </c>
      <c r="R73" t="s">
        <v>691</v>
      </c>
      <c r="S73" t="s">
        <v>691</v>
      </c>
      <c r="T73" t="s">
        <v>691</v>
      </c>
      <c r="U73" t="s">
        <v>691</v>
      </c>
      <c r="V73" t="s">
        <v>691</v>
      </c>
      <c r="W73" t="s">
        <v>691</v>
      </c>
      <c r="X73" t="s">
        <v>691</v>
      </c>
      <c r="Y73" t="s">
        <v>691</v>
      </c>
      <c r="Z73" t="s">
        <v>691</v>
      </c>
      <c r="AA73" t="s">
        <v>691</v>
      </c>
      <c r="AB73" t="s">
        <v>691</v>
      </c>
      <c r="AC73" t="s">
        <v>691</v>
      </c>
      <c r="AD73" t="s">
        <v>691</v>
      </c>
      <c r="AE73" t="s">
        <v>691</v>
      </c>
      <c r="AF73" t="s">
        <v>691</v>
      </c>
      <c r="AG73" t="s">
        <v>691</v>
      </c>
      <c r="AH73" t="s">
        <v>691</v>
      </c>
      <c r="AI73" t="s">
        <v>691</v>
      </c>
      <c r="AJ73" t="s">
        <v>691</v>
      </c>
      <c r="AK73" t="s">
        <v>691</v>
      </c>
      <c r="AL73" t="s">
        <v>691</v>
      </c>
      <c r="AM73" t="s">
        <v>691</v>
      </c>
      <c r="AW73"/>
      <c r="AY73">
        <v>0</v>
      </c>
      <c r="AZ73" s="269"/>
      <c r="BA73" s="269"/>
      <c r="BB73" s="269"/>
      <c r="BC73" s="269"/>
      <c r="BD73" s="269"/>
      <c r="BE73" s="26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8"/>
      <c r="BW73" s="249"/>
      <c r="BX73" s="249"/>
      <c r="BY73" s="249"/>
      <c r="BZ73" s="249"/>
      <c r="CA73" s="242"/>
      <c r="CB73" s="242"/>
      <c r="CC73" s="242"/>
      <c r="CD73" s="242"/>
      <c r="CE73" s="249"/>
    </row>
    <row r="74" spans="1:83" ht="14.4" x14ac:dyDescent="0.3">
      <c r="A74">
        <v>518923</v>
      </c>
      <c r="B74" t="s">
        <v>473</v>
      </c>
      <c r="C74" t="s">
        <v>692</v>
      </c>
      <c r="D74" t="s">
        <v>692</v>
      </c>
      <c r="E74" t="s">
        <v>692</v>
      </c>
      <c r="F74" t="s">
        <v>692</v>
      </c>
      <c r="G74" t="s">
        <v>692</v>
      </c>
      <c r="H74" t="s">
        <v>692</v>
      </c>
      <c r="I74" t="s">
        <v>692</v>
      </c>
      <c r="J74" t="s">
        <v>692</v>
      </c>
      <c r="K74" t="s">
        <v>692</v>
      </c>
      <c r="L74" t="s">
        <v>692</v>
      </c>
      <c r="M74" t="s">
        <v>692</v>
      </c>
      <c r="N74" t="s">
        <v>692</v>
      </c>
      <c r="O74" t="s">
        <v>692</v>
      </c>
      <c r="P74" t="s">
        <v>692</v>
      </c>
      <c r="Q74" t="s">
        <v>692</v>
      </c>
      <c r="R74" t="s">
        <v>692</v>
      </c>
      <c r="S74" t="s">
        <v>692</v>
      </c>
      <c r="T74" t="s">
        <v>692</v>
      </c>
      <c r="U74" t="s">
        <v>692</v>
      </c>
      <c r="V74" t="s">
        <v>692</v>
      </c>
      <c r="W74" t="s">
        <v>692</v>
      </c>
      <c r="X74" t="s">
        <v>692</v>
      </c>
      <c r="Y74" t="s">
        <v>692</v>
      </c>
      <c r="Z74" t="s">
        <v>692</v>
      </c>
      <c r="AA74" t="s">
        <v>692</v>
      </c>
      <c r="AB74" t="s">
        <v>692</v>
      </c>
      <c r="AC74" t="s">
        <v>692</v>
      </c>
      <c r="AD74" t="s">
        <v>692</v>
      </c>
      <c r="AE74" t="s">
        <v>692</v>
      </c>
      <c r="AF74" t="s">
        <v>692</v>
      </c>
      <c r="AG74" t="s">
        <v>692</v>
      </c>
      <c r="AH74" t="s">
        <v>692</v>
      </c>
      <c r="AI74" t="s">
        <v>692</v>
      </c>
      <c r="AJ74" t="s">
        <v>692</v>
      </c>
      <c r="AK74" t="s">
        <v>692</v>
      </c>
      <c r="AL74" t="s">
        <v>692</v>
      </c>
      <c r="AM74" t="s">
        <v>692</v>
      </c>
      <c r="AW74"/>
      <c r="AX74" t="s">
        <v>3536</v>
      </c>
      <c r="AY74" t="s">
        <v>3536</v>
      </c>
      <c r="AZ74" s="269"/>
      <c r="BA74" s="269"/>
      <c r="BB74" s="269"/>
      <c r="BC74" s="269"/>
      <c r="BD74" s="269"/>
      <c r="BE74" s="26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8"/>
      <c r="BW74" s="249"/>
      <c r="BX74" s="249"/>
      <c r="BY74" s="249"/>
      <c r="BZ74" s="249"/>
      <c r="CA74" s="242"/>
      <c r="CB74" s="242"/>
      <c r="CC74" s="242"/>
      <c r="CD74" s="242"/>
      <c r="CE74" s="249"/>
    </row>
    <row r="75" spans="1:83" ht="14.4" x14ac:dyDescent="0.3">
      <c r="A75">
        <v>518966</v>
      </c>
      <c r="B75" t="s">
        <v>473</v>
      </c>
      <c r="C75" t="s">
        <v>692</v>
      </c>
      <c r="D75" t="s">
        <v>692</v>
      </c>
      <c r="E75" t="s">
        <v>692</v>
      </c>
      <c r="F75" t="s">
        <v>692</v>
      </c>
      <c r="G75" t="s">
        <v>692</v>
      </c>
      <c r="H75" t="s">
        <v>692</v>
      </c>
      <c r="I75" t="s">
        <v>692</v>
      </c>
      <c r="J75" t="s">
        <v>692</v>
      </c>
      <c r="K75" t="s">
        <v>692</v>
      </c>
      <c r="L75" t="s">
        <v>692</v>
      </c>
      <c r="M75" t="s">
        <v>692</v>
      </c>
      <c r="N75" t="s">
        <v>692</v>
      </c>
      <c r="O75" t="s">
        <v>692</v>
      </c>
      <c r="P75" t="s">
        <v>692</v>
      </c>
      <c r="Q75" t="s">
        <v>692</v>
      </c>
      <c r="R75" t="s">
        <v>692</v>
      </c>
      <c r="S75" t="s">
        <v>692</v>
      </c>
      <c r="T75" t="s">
        <v>692</v>
      </c>
      <c r="U75" t="s">
        <v>692</v>
      </c>
      <c r="V75" t="s">
        <v>692</v>
      </c>
      <c r="W75" t="s">
        <v>692</v>
      </c>
      <c r="X75" t="s">
        <v>692</v>
      </c>
      <c r="Y75" t="s">
        <v>692</v>
      </c>
      <c r="Z75" t="s">
        <v>692</v>
      </c>
      <c r="AA75" t="s">
        <v>692</v>
      </c>
      <c r="AB75" t="s">
        <v>692</v>
      </c>
      <c r="AC75" t="s">
        <v>692</v>
      </c>
      <c r="AD75" t="s">
        <v>692</v>
      </c>
      <c r="AE75" t="s">
        <v>692</v>
      </c>
      <c r="AF75" t="s">
        <v>692</v>
      </c>
      <c r="AG75" t="s">
        <v>692</v>
      </c>
      <c r="AH75" t="s">
        <v>692</v>
      </c>
      <c r="AI75" t="s">
        <v>692</v>
      </c>
      <c r="AJ75" t="s">
        <v>692</v>
      </c>
      <c r="AK75" t="s">
        <v>692</v>
      </c>
      <c r="AL75" t="s">
        <v>692</v>
      </c>
      <c r="AM75" t="s">
        <v>692</v>
      </c>
      <c r="AW75"/>
      <c r="AX75" t="s">
        <v>3509</v>
      </c>
      <c r="AY75" t="s">
        <v>3509</v>
      </c>
      <c r="AZ75" s="269"/>
      <c r="BA75" s="269"/>
      <c r="BB75" s="269"/>
      <c r="BC75" s="269"/>
      <c r="BD75" s="269"/>
      <c r="BE75" s="269"/>
    </row>
    <row r="76" spans="1:83" ht="14.4" x14ac:dyDescent="0.3">
      <c r="A76">
        <v>518987</v>
      </c>
      <c r="B76" t="s">
        <v>473</v>
      </c>
      <c r="C76" t="s">
        <v>692</v>
      </c>
      <c r="D76" t="s">
        <v>692</v>
      </c>
      <c r="E76" t="s">
        <v>692</v>
      </c>
      <c r="F76" t="s">
        <v>692</v>
      </c>
      <c r="G76" t="s">
        <v>692</v>
      </c>
      <c r="H76" t="s">
        <v>692</v>
      </c>
      <c r="I76" t="s">
        <v>692</v>
      </c>
      <c r="J76" t="s">
        <v>692</v>
      </c>
      <c r="K76" t="s">
        <v>692</v>
      </c>
      <c r="L76" t="s">
        <v>692</v>
      </c>
      <c r="M76" t="s">
        <v>692</v>
      </c>
      <c r="N76" t="s">
        <v>692</v>
      </c>
      <c r="O76" t="s">
        <v>692</v>
      </c>
      <c r="P76" t="s">
        <v>692</v>
      </c>
      <c r="Q76" t="s">
        <v>692</v>
      </c>
      <c r="R76" t="s">
        <v>692</v>
      </c>
      <c r="S76" t="s">
        <v>692</v>
      </c>
      <c r="T76" t="s">
        <v>692</v>
      </c>
      <c r="U76" t="s">
        <v>692</v>
      </c>
      <c r="V76" t="s">
        <v>692</v>
      </c>
      <c r="W76" t="s">
        <v>692</v>
      </c>
      <c r="X76" t="s">
        <v>692</v>
      </c>
      <c r="Y76" t="s">
        <v>692</v>
      </c>
      <c r="Z76" t="s">
        <v>692</v>
      </c>
      <c r="AA76" t="s">
        <v>692</v>
      </c>
      <c r="AB76" t="s">
        <v>692</v>
      </c>
      <c r="AC76" t="s">
        <v>692</v>
      </c>
      <c r="AD76" t="s">
        <v>692</v>
      </c>
      <c r="AE76" t="s">
        <v>692</v>
      </c>
      <c r="AF76" t="s">
        <v>692</v>
      </c>
      <c r="AG76" t="s">
        <v>692</v>
      </c>
      <c r="AH76" t="s">
        <v>692</v>
      </c>
      <c r="AI76" t="s">
        <v>692</v>
      </c>
      <c r="AJ76" t="s">
        <v>692</v>
      </c>
      <c r="AK76" t="s">
        <v>692</v>
      </c>
      <c r="AL76" t="s">
        <v>692</v>
      </c>
      <c r="AM76" t="s">
        <v>692</v>
      </c>
      <c r="AW76"/>
      <c r="AX76" t="s">
        <v>3536</v>
      </c>
      <c r="AY76" t="s">
        <v>3536</v>
      </c>
      <c r="AZ76" s="269"/>
      <c r="BA76" s="269"/>
      <c r="BB76" s="269"/>
      <c r="BC76" s="269"/>
      <c r="BD76" s="269"/>
      <c r="BE76" s="269"/>
    </row>
    <row r="77" spans="1:83" ht="14.4" x14ac:dyDescent="0.3">
      <c r="A77">
        <v>519004</v>
      </c>
      <c r="B77" t="s">
        <v>473</v>
      </c>
      <c r="C77" t="s">
        <v>691</v>
      </c>
      <c r="D77" t="s">
        <v>691</v>
      </c>
      <c r="E77" t="s">
        <v>691</v>
      </c>
      <c r="F77" t="s">
        <v>691</v>
      </c>
      <c r="G77" t="s">
        <v>691</v>
      </c>
      <c r="H77" t="s">
        <v>691</v>
      </c>
      <c r="I77" t="s">
        <v>691</v>
      </c>
      <c r="J77" t="s">
        <v>691</v>
      </c>
      <c r="K77" t="s">
        <v>691</v>
      </c>
      <c r="L77" t="s">
        <v>691</v>
      </c>
      <c r="M77" t="s">
        <v>691</v>
      </c>
      <c r="N77" t="s">
        <v>691</v>
      </c>
      <c r="O77" t="s">
        <v>691</v>
      </c>
      <c r="P77" t="s">
        <v>691</v>
      </c>
      <c r="Q77" t="s">
        <v>691</v>
      </c>
      <c r="R77" t="s">
        <v>691</v>
      </c>
      <c r="S77" t="s">
        <v>691</v>
      </c>
      <c r="T77" t="s">
        <v>691</v>
      </c>
      <c r="U77" t="s">
        <v>691</v>
      </c>
      <c r="V77" t="s">
        <v>691</v>
      </c>
      <c r="W77" t="s">
        <v>691</v>
      </c>
      <c r="X77" t="s">
        <v>691</v>
      </c>
      <c r="Y77" t="s">
        <v>691</v>
      </c>
      <c r="Z77" t="s">
        <v>691</v>
      </c>
      <c r="AA77" t="s">
        <v>691</v>
      </c>
      <c r="AB77" t="s">
        <v>691</v>
      </c>
      <c r="AC77" t="s">
        <v>691</v>
      </c>
      <c r="AD77" t="s">
        <v>691</v>
      </c>
      <c r="AE77" t="s">
        <v>691</v>
      </c>
      <c r="AF77" t="s">
        <v>691</v>
      </c>
      <c r="AG77" t="s">
        <v>691</v>
      </c>
      <c r="AH77" t="s">
        <v>691</v>
      </c>
      <c r="AI77" t="s">
        <v>691</v>
      </c>
      <c r="AJ77" t="s">
        <v>691</v>
      </c>
      <c r="AK77" t="s">
        <v>691</v>
      </c>
      <c r="AL77" t="s">
        <v>691</v>
      </c>
      <c r="AM77" t="s">
        <v>691</v>
      </c>
      <c r="AW77"/>
      <c r="AY77">
        <v>0</v>
      </c>
      <c r="AZ77" s="250"/>
      <c r="BA77" s="250"/>
      <c r="BB77" s="250"/>
      <c r="BC77" s="250"/>
      <c r="BD77" s="250"/>
      <c r="BE77" s="26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8"/>
      <c r="BW77" s="249"/>
      <c r="BX77" s="249"/>
      <c r="BY77" s="249"/>
      <c r="BZ77" s="249"/>
      <c r="CA77" s="242"/>
      <c r="CB77" s="242"/>
      <c r="CC77" s="242"/>
      <c r="CD77" s="242"/>
      <c r="CE77" s="249"/>
    </row>
    <row r="78" spans="1:83" ht="14.4" x14ac:dyDescent="0.3">
      <c r="A78">
        <v>519019</v>
      </c>
      <c r="B78" t="s">
        <v>473</v>
      </c>
      <c r="C78" t="s">
        <v>691</v>
      </c>
      <c r="D78" t="s">
        <v>691</v>
      </c>
      <c r="E78" t="s">
        <v>691</v>
      </c>
      <c r="F78" t="s">
        <v>691</v>
      </c>
      <c r="G78" t="s">
        <v>691</v>
      </c>
      <c r="H78" t="s">
        <v>691</v>
      </c>
      <c r="I78" t="s">
        <v>691</v>
      </c>
      <c r="J78" t="s">
        <v>691</v>
      </c>
      <c r="K78" t="s">
        <v>691</v>
      </c>
      <c r="L78" t="s">
        <v>691</v>
      </c>
      <c r="M78" t="s">
        <v>691</v>
      </c>
      <c r="N78" t="s">
        <v>691</v>
      </c>
      <c r="O78" t="s">
        <v>691</v>
      </c>
      <c r="P78" t="s">
        <v>691</v>
      </c>
      <c r="Q78" t="s">
        <v>691</v>
      </c>
      <c r="R78" t="s">
        <v>691</v>
      </c>
      <c r="S78" t="s">
        <v>691</v>
      </c>
      <c r="T78" t="s">
        <v>691</v>
      </c>
      <c r="U78" t="s">
        <v>691</v>
      </c>
      <c r="V78" t="s">
        <v>691</v>
      </c>
      <c r="W78" t="s">
        <v>691</v>
      </c>
      <c r="X78" t="s">
        <v>691</v>
      </c>
      <c r="Y78" t="s">
        <v>691</v>
      </c>
      <c r="Z78" t="s">
        <v>691</v>
      </c>
      <c r="AA78" t="s">
        <v>691</v>
      </c>
      <c r="AB78" t="s">
        <v>691</v>
      </c>
      <c r="AC78" t="s">
        <v>691</v>
      </c>
      <c r="AD78" t="s">
        <v>691</v>
      </c>
      <c r="AE78" t="s">
        <v>691</v>
      </c>
      <c r="AF78" t="s">
        <v>691</v>
      </c>
      <c r="AG78" t="s">
        <v>691</v>
      </c>
      <c r="AH78" t="s">
        <v>691</v>
      </c>
      <c r="AI78" t="s">
        <v>691</v>
      </c>
      <c r="AJ78" t="s">
        <v>691</v>
      </c>
      <c r="AK78" t="s">
        <v>691</v>
      </c>
      <c r="AL78" t="s">
        <v>691</v>
      </c>
      <c r="AM78" t="s">
        <v>691</v>
      </c>
      <c r="AW78"/>
      <c r="AY78">
        <v>0</v>
      </c>
      <c r="AZ78" s="269"/>
      <c r="BA78" s="269"/>
      <c r="BB78" s="269"/>
      <c r="BC78" s="269"/>
      <c r="BD78" s="269"/>
      <c r="BE78" s="269"/>
      <c r="BH78" s="249"/>
      <c r="BI78" s="249"/>
      <c r="BJ78" s="249"/>
      <c r="BK78" s="249"/>
      <c r="BL78" s="249"/>
      <c r="BM78" s="249"/>
      <c r="BN78" s="249"/>
      <c r="BO78" s="249"/>
      <c r="BP78" s="249"/>
      <c r="BQ78" s="249"/>
      <c r="BR78" s="249"/>
      <c r="BS78" s="249"/>
      <c r="BT78" s="249"/>
      <c r="BU78" s="249"/>
      <c r="BV78" s="248"/>
      <c r="BW78" s="249"/>
      <c r="BX78" s="249"/>
      <c r="BY78" s="249"/>
      <c r="BZ78" s="249"/>
      <c r="CA78" s="242"/>
      <c r="CB78" s="242"/>
      <c r="CC78" s="242"/>
      <c r="CD78" s="242"/>
      <c r="CE78" s="249"/>
    </row>
    <row r="79" spans="1:83" ht="14.4" x14ac:dyDescent="0.3">
      <c r="A79">
        <v>519107</v>
      </c>
      <c r="B79" t="s">
        <v>473</v>
      </c>
      <c r="C79" t="s">
        <v>691</v>
      </c>
      <c r="D79" t="s">
        <v>691</v>
      </c>
      <c r="E79" t="s">
        <v>691</v>
      </c>
      <c r="F79" t="s">
        <v>691</v>
      </c>
      <c r="G79" t="s">
        <v>691</v>
      </c>
      <c r="H79" t="s">
        <v>691</v>
      </c>
      <c r="I79" t="s">
        <v>691</v>
      </c>
      <c r="J79" t="s">
        <v>691</v>
      </c>
      <c r="K79" t="s">
        <v>691</v>
      </c>
      <c r="L79" t="s">
        <v>691</v>
      </c>
      <c r="M79" t="s">
        <v>691</v>
      </c>
      <c r="N79" t="s">
        <v>691</v>
      </c>
      <c r="O79" t="s">
        <v>691</v>
      </c>
      <c r="P79" t="s">
        <v>691</v>
      </c>
      <c r="Q79" t="s">
        <v>691</v>
      </c>
      <c r="R79" t="s">
        <v>691</v>
      </c>
      <c r="S79" t="s">
        <v>691</v>
      </c>
      <c r="T79" t="s">
        <v>691</v>
      </c>
      <c r="U79" t="s">
        <v>691</v>
      </c>
      <c r="V79" t="s">
        <v>691</v>
      </c>
      <c r="W79" t="s">
        <v>691</v>
      </c>
      <c r="X79" t="s">
        <v>691</v>
      </c>
      <c r="Y79" t="s">
        <v>691</v>
      </c>
      <c r="Z79" t="s">
        <v>691</v>
      </c>
      <c r="AA79" t="s">
        <v>691</v>
      </c>
      <c r="AB79" t="s">
        <v>691</v>
      </c>
      <c r="AC79" t="s">
        <v>691</v>
      </c>
      <c r="AD79" t="s">
        <v>691</v>
      </c>
      <c r="AE79" t="s">
        <v>691</v>
      </c>
      <c r="AF79" t="s">
        <v>691</v>
      </c>
      <c r="AG79" t="s">
        <v>691</v>
      </c>
      <c r="AH79" t="s">
        <v>691</v>
      </c>
      <c r="AI79" t="s">
        <v>691</v>
      </c>
      <c r="AJ79" t="s">
        <v>691</v>
      </c>
      <c r="AK79" t="s">
        <v>691</v>
      </c>
      <c r="AL79" t="s">
        <v>691</v>
      </c>
      <c r="AM79" t="s">
        <v>691</v>
      </c>
      <c r="AW79"/>
      <c r="AY79">
        <v>0</v>
      </c>
      <c r="AZ79" s="269"/>
      <c r="BA79" s="269"/>
      <c r="BB79" s="269"/>
      <c r="BC79" s="269"/>
      <c r="BD79" s="269"/>
      <c r="BE79" s="269"/>
      <c r="BH79" s="249"/>
      <c r="BI79" s="249"/>
      <c r="BJ79" s="249"/>
      <c r="BK79" s="249"/>
      <c r="BL79" s="249"/>
      <c r="BM79" s="249"/>
      <c r="BN79" s="249"/>
      <c r="BO79" s="249"/>
      <c r="BP79" s="249"/>
      <c r="BQ79" s="249"/>
      <c r="BR79" s="249"/>
      <c r="BS79" s="249"/>
      <c r="BT79" s="249"/>
      <c r="BU79" s="249"/>
      <c r="BV79" s="248"/>
      <c r="BW79" s="249"/>
      <c r="BX79" s="249"/>
      <c r="BY79" s="249"/>
      <c r="BZ79" s="249"/>
      <c r="CA79" s="242"/>
      <c r="CB79" s="242"/>
      <c r="CC79" s="242"/>
      <c r="CD79" s="242"/>
      <c r="CE79" s="249"/>
    </row>
    <row r="80" spans="1:83" ht="14.4" x14ac:dyDescent="0.3">
      <c r="A80">
        <v>519117</v>
      </c>
      <c r="B80" t="s">
        <v>473</v>
      </c>
      <c r="C80" t="s">
        <v>692</v>
      </c>
      <c r="D80" t="s">
        <v>692</v>
      </c>
      <c r="E80" t="s">
        <v>692</v>
      </c>
      <c r="F80" t="s">
        <v>692</v>
      </c>
      <c r="G80" t="s">
        <v>692</v>
      </c>
      <c r="H80" t="s">
        <v>692</v>
      </c>
      <c r="I80" t="s">
        <v>692</v>
      </c>
      <c r="J80" t="s">
        <v>692</v>
      </c>
      <c r="K80" t="s">
        <v>692</v>
      </c>
      <c r="L80" t="s">
        <v>692</v>
      </c>
      <c r="M80" t="s">
        <v>692</v>
      </c>
      <c r="N80" t="s">
        <v>692</v>
      </c>
      <c r="O80" t="s">
        <v>692</v>
      </c>
      <c r="P80" t="s">
        <v>692</v>
      </c>
      <c r="Q80" t="s">
        <v>692</v>
      </c>
      <c r="R80" t="s">
        <v>692</v>
      </c>
      <c r="S80" t="s">
        <v>692</v>
      </c>
      <c r="T80" t="s">
        <v>692</v>
      </c>
      <c r="U80" t="s">
        <v>692</v>
      </c>
      <c r="V80" t="s">
        <v>692</v>
      </c>
      <c r="W80" t="s">
        <v>692</v>
      </c>
      <c r="X80" t="s">
        <v>692</v>
      </c>
      <c r="Y80" t="s">
        <v>692</v>
      </c>
      <c r="Z80" t="s">
        <v>692</v>
      </c>
      <c r="AA80" t="s">
        <v>692</v>
      </c>
      <c r="AB80" t="s">
        <v>692</v>
      </c>
      <c r="AC80" t="s">
        <v>692</v>
      </c>
      <c r="AD80" t="s">
        <v>692</v>
      </c>
      <c r="AE80" t="s">
        <v>692</v>
      </c>
      <c r="AF80" t="s">
        <v>692</v>
      </c>
      <c r="AG80" t="s">
        <v>692</v>
      </c>
      <c r="AH80" t="s">
        <v>692</v>
      </c>
      <c r="AI80" t="s">
        <v>692</v>
      </c>
      <c r="AJ80" t="s">
        <v>692</v>
      </c>
      <c r="AK80" t="s">
        <v>692</v>
      </c>
      <c r="AL80" t="s">
        <v>692</v>
      </c>
      <c r="AM80" t="s">
        <v>692</v>
      </c>
      <c r="AW80"/>
      <c r="AX80" t="s">
        <v>3536</v>
      </c>
      <c r="AY80" t="s">
        <v>3536</v>
      </c>
      <c r="AZ80" s="269"/>
      <c r="BA80" s="269"/>
      <c r="BB80" s="269"/>
      <c r="BC80" s="269"/>
      <c r="BD80" s="269"/>
      <c r="BE80" s="269"/>
    </row>
    <row r="81" spans="1:83" ht="14.4" x14ac:dyDescent="0.3">
      <c r="A81">
        <v>519118</v>
      </c>
      <c r="B81" t="s">
        <v>473</v>
      </c>
      <c r="C81" t="s">
        <v>692</v>
      </c>
      <c r="D81" t="s">
        <v>692</v>
      </c>
      <c r="E81" t="s">
        <v>692</v>
      </c>
      <c r="F81" t="s">
        <v>692</v>
      </c>
      <c r="G81" t="s">
        <v>692</v>
      </c>
      <c r="H81" t="s">
        <v>692</v>
      </c>
      <c r="I81" t="s">
        <v>692</v>
      </c>
      <c r="J81" t="s">
        <v>692</v>
      </c>
      <c r="K81" t="s">
        <v>692</v>
      </c>
      <c r="L81" t="s">
        <v>692</v>
      </c>
      <c r="M81" t="s">
        <v>692</v>
      </c>
      <c r="N81" t="s">
        <v>692</v>
      </c>
      <c r="O81" t="s">
        <v>692</v>
      </c>
      <c r="P81" t="s">
        <v>692</v>
      </c>
      <c r="Q81" t="s">
        <v>692</v>
      </c>
      <c r="R81" t="s">
        <v>692</v>
      </c>
      <c r="S81" t="s">
        <v>692</v>
      </c>
      <c r="T81" t="s">
        <v>692</v>
      </c>
      <c r="U81" t="s">
        <v>692</v>
      </c>
      <c r="V81" t="s">
        <v>692</v>
      </c>
      <c r="W81" t="s">
        <v>692</v>
      </c>
      <c r="X81" t="s">
        <v>692</v>
      </c>
      <c r="Y81" t="s">
        <v>692</v>
      </c>
      <c r="Z81" t="s">
        <v>692</v>
      </c>
      <c r="AA81" t="s">
        <v>692</v>
      </c>
      <c r="AB81" t="s">
        <v>692</v>
      </c>
      <c r="AC81" t="s">
        <v>692</v>
      </c>
      <c r="AD81" t="s">
        <v>692</v>
      </c>
      <c r="AE81" t="s">
        <v>692</v>
      </c>
      <c r="AF81" t="s">
        <v>692</v>
      </c>
      <c r="AG81" t="s">
        <v>692</v>
      </c>
      <c r="AH81" t="s">
        <v>692</v>
      </c>
      <c r="AI81" t="s">
        <v>692</v>
      </c>
      <c r="AJ81" t="s">
        <v>692</v>
      </c>
      <c r="AK81" t="s">
        <v>692</v>
      </c>
      <c r="AL81" t="s">
        <v>692</v>
      </c>
      <c r="AM81" t="s">
        <v>692</v>
      </c>
      <c r="AW81"/>
      <c r="AX81" t="s">
        <v>3536</v>
      </c>
      <c r="AY81" t="s">
        <v>3536</v>
      </c>
      <c r="AZ81" s="269"/>
      <c r="BA81" s="269"/>
      <c r="BB81" s="269"/>
      <c r="BC81" s="269"/>
      <c r="BD81" s="269"/>
      <c r="BE81" s="269"/>
    </row>
    <row r="82" spans="1:83" ht="14.4" x14ac:dyDescent="0.3">
      <c r="A82">
        <v>519120</v>
      </c>
      <c r="B82" t="s">
        <v>473</v>
      </c>
      <c r="C82" t="s">
        <v>691</v>
      </c>
      <c r="D82" t="s">
        <v>691</v>
      </c>
      <c r="E82" t="s">
        <v>691</v>
      </c>
      <c r="F82" t="s">
        <v>691</v>
      </c>
      <c r="G82" t="s">
        <v>691</v>
      </c>
      <c r="H82" t="s">
        <v>691</v>
      </c>
      <c r="I82" t="s">
        <v>691</v>
      </c>
      <c r="J82" t="s">
        <v>691</v>
      </c>
      <c r="K82" t="s">
        <v>691</v>
      </c>
      <c r="L82" t="s">
        <v>691</v>
      </c>
      <c r="M82" t="s">
        <v>691</v>
      </c>
      <c r="N82" t="s">
        <v>691</v>
      </c>
      <c r="O82" t="s">
        <v>691</v>
      </c>
      <c r="P82" t="s">
        <v>691</v>
      </c>
      <c r="Q82" t="s">
        <v>691</v>
      </c>
      <c r="R82" t="s">
        <v>691</v>
      </c>
      <c r="S82" t="s">
        <v>691</v>
      </c>
      <c r="T82" t="s">
        <v>691</v>
      </c>
      <c r="U82" t="s">
        <v>691</v>
      </c>
      <c r="V82" t="s">
        <v>691</v>
      </c>
      <c r="W82" t="s">
        <v>691</v>
      </c>
      <c r="X82" t="s">
        <v>691</v>
      </c>
      <c r="Y82" t="s">
        <v>691</v>
      </c>
      <c r="Z82" t="s">
        <v>691</v>
      </c>
      <c r="AA82" t="s">
        <v>691</v>
      </c>
      <c r="AB82" t="s">
        <v>691</v>
      </c>
      <c r="AC82" t="s">
        <v>691</v>
      </c>
      <c r="AD82" t="s">
        <v>691</v>
      </c>
      <c r="AE82" t="s">
        <v>691</v>
      </c>
      <c r="AF82" t="s">
        <v>691</v>
      </c>
      <c r="AG82" t="s">
        <v>691</v>
      </c>
      <c r="AH82" t="s">
        <v>691</v>
      </c>
      <c r="AI82" t="s">
        <v>691</v>
      </c>
      <c r="AJ82" t="s">
        <v>691</v>
      </c>
      <c r="AK82" t="s">
        <v>691</v>
      </c>
      <c r="AL82" t="s">
        <v>691</v>
      </c>
      <c r="AM82" t="s">
        <v>691</v>
      </c>
      <c r="AW82"/>
      <c r="AY82">
        <v>0</v>
      </c>
      <c r="AZ82" s="269"/>
      <c r="BA82" s="269"/>
      <c r="BB82" s="269"/>
      <c r="BC82" s="269"/>
      <c r="BD82" s="269"/>
      <c r="BE82" s="269"/>
    </row>
    <row r="83" spans="1:83" ht="14.4" x14ac:dyDescent="0.3">
      <c r="A83">
        <v>519175</v>
      </c>
      <c r="B83" t="s">
        <v>473</v>
      </c>
      <c r="C83" t="s">
        <v>691</v>
      </c>
      <c r="D83" t="s">
        <v>691</v>
      </c>
      <c r="E83" t="s">
        <v>691</v>
      </c>
      <c r="F83" t="s">
        <v>691</v>
      </c>
      <c r="G83" t="s">
        <v>691</v>
      </c>
      <c r="H83" t="s">
        <v>691</v>
      </c>
      <c r="I83" t="s">
        <v>691</v>
      </c>
      <c r="J83" t="s">
        <v>691</v>
      </c>
      <c r="K83" t="s">
        <v>691</v>
      </c>
      <c r="L83" t="s">
        <v>691</v>
      </c>
      <c r="M83" t="s">
        <v>691</v>
      </c>
      <c r="N83" t="s">
        <v>691</v>
      </c>
      <c r="O83" t="s">
        <v>691</v>
      </c>
      <c r="P83" t="s">
        <v>691</v>
      </c>
      <c r="Q83" t="s">
        <v>691</v>
      </c>
      <c r="R83" t="s">
        <v>691</v>
      </c>
      <c r="S83" t="s">
        <v>691</v>
      </c>
      <c r="T83" t="s">
        <v>691</v>
      </c>
      <c r="U83" t="s">
        <v>691</v>
      </c>
      <c r="V83" t="s">
        <v>691</v>
      </c>
      <c r="W83" t="s">
        <v>691</v>
      </c>
      <c r="X83" t="s">
        <v>691</v>
      </c>
      <c r="Y83" t="s">
        <v>691</v>
      </c>
      <c r="Z83" t="s">
        <v>691</v>
      </c>
      <c r="AA83" t="s">
        <v>691</v>
      </c>
      <c r="AB83" t="s">
        <v>691</v>
      </c>
      <c r="AC83" t="s">
        <v>691</v>
      </c>
      <c r="AD83" t="s">
        <v>691</v>
      </c>
      <c r="AE83" t="s">
        <v>691</v>
      </c>
      <c r="AF83" t="s">
        <v>691</v>
      </c>
      <c r="AG83" t="s">
        <v>691</v>
      </c>
      <c r="AH83" t="s">
        <v>691</v>
      </c>
      <c r="AI83" t="s">
        <v>691</v>
      </c>
      <c r="AJ83" t="s">
        <v>691</v>
      </c>
      <c r="AK83" t="s">
        <v>691</v>
      </c>
      <c r="AL83" t="s">
        <v>691</v>
      </c>
      <c r="AM83" t="s">
        <v>691</v>
      </c>
      <c r="AW83"/>
      <c r="AY83">
        <v>0</v>
      </c>
      <c r="AZ83" s="269"/>
      <c r="BA83" s="269"/>
      <c r="BB83" s="269"/>
      <c r="BC83" s="269"/>
      <c r="BD83" s="269"/>
      <c r="BE83" s="269"/>
    </row>
    <row r="84" spans="1:83" ht="14.4" x14ac:dyDescent="0.3">
      <c r="A84">
        <v>519179</v>
      </c>
      <c r="B84" t="s">
        <v>473</v>
      </c>
      <c r="C84" t="s">
        <v>692</v>
      </c>
      <c r="D84" t="s">
        <v>692</v>
      </c>
      <c r="E84" t="s">
        <v>692</v>
      </c>
      <c r="F84" t="s">
        <v>692</v>
      </c>
      <c r="G84" t="s">
        <v>692</v>
      </c>
      <c r="H84" t="s">
        <v>692</v>
      </c>
      <c r="I84" t="s">
        <v>692</v>
      </c>
      <c r="J84" t="s">
        <v>692</v>
      </c>
      <c r="K84" t="s">
        <v>692</v>
      </c>
      <c r="L84" t="s">
        <v>692</v>
      </c>
      <c r="M84" t="s">
        <v>692</v>
      </c>
      <c r="N84" t="s">
        <v>692</v>
      </c>
      <c r="O84" t="s">
        <v>692</v>
      </c>
      <c r="P84" t="s">
        <v>692</v>
      </c>
      <c r="Q84" t="s">
        <v>692</v>
      </c>
      <c r="R84" t="s">
        <v>692</v>
      </c>
      <c r="S84" t="s">
        <v>692</v>
      </c>
      <c r="T84" t="s">
        <v>692</v>
      </c>
      <c r="U84" t="s">
        <v>692</v>
      </c>
      <c r="V84" t="s">
        <v>692</v>
      </c>
      <c r="W84" t="s">
        <v>692</v>
      </c>
      <c r="X84" t="s">
        <v>692</v>
      </c>
      <c r="Y84" t="s">
        <v>692</v>
      </c>
      <c r="Z84" t="s">
        <v>692</v>
      </c>
      <c r="AA84" t="s">
        <v>692</v>
      </c>
      <c r="AB84" t="s">
        <v>692</v>
      </c>
      <c r="AC84" t="s">
        <v>692</v>
      </c>
      <c r="AD84" t="s">
        <v>692</v>
      </c>
      <c r="AE84" t="s">
        <v>692</v>
      </c>
      <c r="AF84" t="s">
        <v>692</v>
      </c>
      <c r="AG84" t="s">
        <v>692</v>
      </c>
      <c r="AH84" t="s">
        <v>692</v>
      </c>
      <c r="AI84" t="s">
        <v>692</v>
      </c>
      <c r="AJ84" t="s">
        <v>692</v>
      </c>
      <c r="AK84" t="s">
        <v>692</v>
      </c>
      <c r="AL84" t="s">
        <v>692</v>
      </c>
      <c r="AM84" t="s">
        <v>692</v>
      </c>
      <c r="AW84"/>
      <c r="AX84" t="s">
        <v>3536</v>
      </c>
      <c r="AY84" t="s">
        <v>3536</v>
      </c>
      <c r="AZ84" s="269"/>
      <c r="BA84" s="269"/>
      <c r="BB84" s="269"/>
      <c r="BC84" s="269"/>
      <c r="BD84" s="269"/>
      <c r="BE84" s="26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8"/>
      <c r="BW84" s="249"/>
      <c r="BX84" s="249"/>
      <c r="BY84" s="249"/>
      <c r="BZ84" s="249"/>
      <c r="CA84" s="242"/>
      <c r="CB84" s="242"/>
      <c r="CC84" s="242"/>
      <c r="CD84" s="242"/>
      <c r="CE84" s="249"/>
    </row>
    <row r="85" spans="1:83" ht="14.4" x14ac:dyDescent="0.3">
      <c r="A85">
        <v>519208</v>
      </c>
      <c r="B85" t="s">
        <v>473</v>
      </c>
      <c r="C85" t="s">
        <v>691</v>
      </c>
      <c r="D85" t="s">
        <v>691</v>
      </c>
      <c r="E85" t="s">
        <v>691</v>
      </c>
      <c r="F85" t="s">
        <v>691</v>
      </c>
      <c r="G85" t="s">
        <v>691</v>
      </c>
      <c r="H85" t="s">
        <v>691</v>
      </c>
      <c r="I85" t="s">
        <v>691</v>
      </c>
      <c r="J85" t="s">
        <v>691</v>
      </c>
      <c r="K85" t="s">
        <v>691</v>
      </c>
      <c r="L85" t="s">
        <v>691</v>
      </c>
      <c r="M85" t="s">
        <v>691</v>
      </c>
      <c r="N85" t="s">
        <v>691</v>
      </c>
      <c r="O85" t="s">
        <v>691</v>
      </c>
      <c r="P85" t="s">
        <v>691</v>
      </c>
      <c r="Q85" t="s">
        <v>691</v>
      </c>
      <c r="R85" t="s">
        <v>691</v>
      </c>
      <c r="S85" t="s">
        <v>691</v>
      </c>
      <c r="T85" t="s">
        <v>691</v>
      </c>
      <c r="U85" t="s">
        <v>691</v>
      </c>
      <c r="V85" t="s">
        <v>691</v>
      </c>
      <c r="W85" t="s">
        <v>691</v>
      </c>
      <c r="X85" t="s">
        <v>691</v>
      </c>
      <c r="Y85" t="s">
        <v>691</v>
      </c>
      <c r="Z85" t="s">
        <v>691</v>
      </c>
      <c r="AA85" t="s">
        <v>691</v>
      </c>
      <c r="AB85" t="s">
        <v>691</v>
      </c>
      <c r="AC85" t="s">
        <v>691</v>
      </c>
      <c r="AD85" t="s">
        <v>691</v>
      </c>
      <c r="AE85" t="s">
        <v>691</v>
      </c>
      <c r="AF85" t="s">
        <v>691</v>
      </c>
      <c r="AG85" t="s">
        <v>691</v>
      </c>
      <c r="AH85" t="s">
        <v>691</v>
      </c>
      <c r="AI85" t="s">
        <v>691</v>
      </c>
      <c r="AJ85" t="s">
        <v>691</v>
      </c>
      <c r="AK85" t="s">
        <v>691</v>
      </c>
      <c r="AL85" t="s">
        <v>691</v>
      </c>
      <c r="AM85" t="s">
        <v>691</v>
      </c>
      <c r="AW85"/>
      <c r="AY85">
        <v>0</v>
      </c>
      <c r="AZ85" s="269"/>
      <c r="BA85" s="269"/>
      <c r="BB85" s="269"/>
      <c r="BC85" s="269"/>
      <c r="BD85" s="269"/>
      <c r="BE85" s="269"/>
    </row>
    <row r="86" spans="1:83" ht="14.4" x14ac:dyDescent="0.3">
      <c r="A86">
        <v>519214</v>
      </c>
      <c r="B86" t="s">
        <v>473</v>
      </c>
      <c r="C86" t="s">
        <v>691</v>
      </c>
      <c r="D86" t="s">
        <v>691</v>
      </c>
      <c r="E86" t="s">
        <v>691</v>
      </c>
      <c r="F86" t="s">
        <v>691</v>
      </c>
      <c r="G86" t="s">
        <v>691</v>
      </c>
      <c r="H86" t="s">
        <v>691</v>
      </c>
      <c r="I86" t="s">
        <v>691</v>
      </c>
      <c r="J86" t="s">
        <v>691</v>
      </c>
      <c r="K86" t="s">
        <v>691</v>
      </c>
      <c r="L86" t="s">
        <v>691</v>
      </c>
      <c r="M86" t="s">
        <v>691</v>
      </c>
      <c r="N86" t="s">
        <v>691</v>
      </c>
      <c r="O86" t="s">
        <v>691</v>
      </c>
      <c r="P86" t="s">
        <v>691</v>
      </c>
      <c r="Q86" t="s">
        <v>691</v>
      </c>
      <c r="R86" t="s">
        <v>691</v>
      </c>
      <c r="S86" t="s">
        <v>691</v>
      </c>
      <c r="T86" t="s">
        <v>691</v>
      </c>
      <c r="U86" t="s">
        <v>691</v>
      </c>
      <c r="V86" t="s">
        <v>691</v>
      </c>
      <c r="W86" t="s">
        <v>691</v>
      </c>
      <c r="X86" t="s">
        <v>691</v>
      </c>
      <c r="Y86" t="s">
        <v>691</v>
      </c>
      <c r="Z86" t="s">
        <v>691</v>
      </c>
      <c r="AA86" t="s">
        <v>691</v>
      </c>
      <c r="AB86" t="s">
        <v>691</v>
      </c>
      <c r="AC86" t="s">
        <v>691</v>
      </c>
      <c r="AD86" t="s">
        <v>691</v>
      </c>
      <c r="AE86" t="s">
        <v>691</v>
      </c>
      <c r="AF86" t="s">
        <v>691</v>
      </c>
      <c r="AG86" t="s">
        <v>691</v>
      </c>
      <c r="AH86" t="s">
        <v>691</v>
      </c>
      <c r="AI86" t="s">
        <v>691</v>
      </c>
      <c r="AJ86" t="s">
        <v>691</v>
      </c>
      <c r="AK86" t="s">
        <v>691</v>
      </c>
      <c r="AL86" t="s">
        <v>691</v>
      </c>
      <c r="AM86" t="s">
        <v>691</v>
      </c>
      <c r="AW86"/>
      <c r="AY86">
        <v>0</v>
      </c>
      <c r="AZ86" s="269"/>
      <c r="BA86" s="269"/>
      <c r="BB86" s="269"/>
      <c r="BC86" s="269"/>
      <c r="BD86" s="269"/>
      <c r="BE86" s="269"/>
    </row>
    <row r="87" spans="1:83" ht="14.4" x14ac:dyDescent="0.3">
      <c r="A87" s="283">
        <v>519268</v>
      </c>
      <c r="B87" s="283" t="s">
        <v>473</v>
      </c>
      <c r="C87" t="s">
        <v>692</v>
      </c>
      <c r="D87" t="s">
        <v>692</v>
      </c>
      <c r="E87" t="s">
        <v>692</v>
      </c>
      <c r="F87" t="s">
        <v>692</v>
      </c>
      <c r="G87" t="s">
        <v>692</v>
      </c>
      <c r="H87" t="s">
        <v>692</v>
      </c>
      <c r="I87" t="s">
        <v>692</v>
      </c>
      <c r="J87" t="s">
        <v>692</v>
      </c>
      <c r="K87" t="s">
        <v>692</v>
      </c>
      <c r="L87" t="s">
        <v>692</v>
      </c>
      <c r="M87" t="s">
        <v>692</v>
      </c>
      <c r="N87" t="s">
        <v>692</v>
      </c>
      <c r="O87" t="s">
        <v>692</v>
      </c>
      <c r="P87" t="s">
        <v>692</v>
      </c>
      <c r="Q87" t="s">
        <v>692</v>
      </c>
      <c r="R87" t="s">
        <v>692</v>
      </c>
      <c r="S87" t="s">
        <v>692</v>
      </c>
      <c r="T87" t="s">
        <v>692</v>
      </c>
      <c r="U87" t="s">
        <v>692</v>
      </c>
      <c r="V87" t="s">
        <v>692</v>
      </c>
      <c r="W87" t="s">
        <v>692</v>
      </c>
      <c r="X87" t="s">
        <v>692</v>
      </c>
      <c r="Y87" t="s">
        <v>692</v>
      </c>
      <c r="Z87" t="s">
        <v>692</v>
      </c>
      <c r="AA87" t="s">
        <v>692</v>
      </c>
      <c r="AB87" t="s">
        <v>692</v>
      </c>
      <c r="AC87" t="s">
        <v>692</v>
      </c>
      <c r="AD87" t="s">
        <v>692</v>
      </c>
      <c r="AE87" t="s">
        <v>692</v>
      </c>
      <c r="AF87" t="s">
        <v>692</v>
      </c>
      <c r="AG87" t="s">
        <v>692</v>
      </c>
      <c r="AH87" t="s">
        <v>692</v>
      </c>
      <c r="AI87" t="s">
        <v>692</v>
      </c>
      <c r="AJ87" t="s">
        <v>692</v>
      </c>
      <c r="AK87" t="s">
        <v>692</v>
      </c>
      <c r="AL87" t="s">
        <v>692</v>
      </c>
      <c r="AM87" t="s">
        <v>692</v>
      </c>
      <c r="AW87"/>
      <c r="AY87" t="s">
        <v>3519</v>
      </c>
      <c r="AZ87" s="269"/>
      <c r="BA87" s="269"/>
      <c r="BB87" s="269"/>
      <c r="BC87" s="269"/>
      <c r="BD87" s="269"/>
      <c r="BE87" s="269"/>
    </row>
    <row r="88" spans="1:83" ht="14.4" x14ac:dyDescent="0.3">
      <c r="A88">
        <v>519366</v>
      </c>
      <c r="B88" t="s">
        <v>473</v>
      </c>
      <c r="C88" t="s">
        <v>692</v>
      </c>
      <c r="D88" t="s">
        <v>692</v>
      </c>
      <c r="E88" t="s">
        <v>692</v>
      </c>
      <c r="F88" t="s">
        <v>692</v>
      </c>
      <c r="G88" t="s">
        <v>692</v>
      </c>
      <c r="H88" t="s">
        <v>692</v>
      </c>
      <c r="I88" t="s">
        <v>692</v>
      </c>
      <c r="J88" t="s">
        <v>692</v>
      </c>
      <c r="K88" t="s">
        <v>692</v>
      </c>
      <c r="L88" t="s">
        <v>692</v>
      </c>
      <c r="M88" t="s">
        <v>692</v>
      </c>
      <c r="N88" t="s">
        <v>692</v>
      </c>
      <c r="O88" t="s">
        <v>692</v>
      </c>
      <c r="P88" t="s">
        <v>692</v>
      </c>
      <c r="Q88" t="s">
        <v>692</v>
      </c>
      <c r="R88" t="s">
        <v>692</v>
      </c>
      <c r="S88" t="s">
        <v>692</v>
      </c>
      <c r="T88" t="s">
        <v>692</v>
      </c>
      <c r="U88" t="s">
        <v>692</v>
      </c>
      <c r="V88" t="s">
        <v>692</v>
      </c>
      <c r="W88" t="s">
        <v>692</v>
      </c>
      <c r="X88" t="s">
        <v>692</v>
      </c>
      <c r="Y88" t="s">
        <v>692</v>
      </c>
      <c r="Z88" t="s">
        <v>692</v>
      </c>
      <c r="AA88" t="s">
        <v>692</v>
      </c>
      <c r="AB88" t="s">
        <v>692</v>
      </c>
      <c r="AC88" t="s">
        <v>692</v>
      </c>
      <c r="AD88" t="s">
        <v>692</v>
      </c>
      <c r="AE88" t="s">
        <v>692</v>
      </c>
      <c r="AF88" t="s">
        <v>692</v>
      </c>
      <c r="AG88" t="s">
        <v>692</v>
      </c>
      <c r="AH88" t="s">
        <v>692</v>
      </c>
      <c r="AI88" t="s">
        <v>692</v>
      </c>
      <c r="AJ88" t="s">
        <v>692</v>
      </c>
      <c r="AK88" t="s">
        <v>692</v>
      </c>
      <c r="AL88" t="s">
        <v>692</v>
      </c>
      <c r="AM88" t="s">
        <v>692</v>
      </c>
      <c r="AW88"/>
      <c r="AX88" t="s">
        <v>3519</v>
      </c>
      <c r="AY88">
        <v>0</v>
      </c>
      <c r="AZ88" s="269"/>
      <c r="BA88" s="269"/>
      <c r="BB88" s="269"/>
      <c r="BC88" s="269"/>
      <c r="BD88" s="269"/>
      <c r="BE88" s="269"/>
    </row>
    <row r="89" spans="1:83" ht="14.4" x14ac:dyDescent="0.3">
      <c r="A89">
        <v>519412</v>
      </c>
      <c r="B89" t="s">
        <v>473</v>
      </c>
      <c r="C89" t="s">
        <v>691</v>
      </c>
      <c r="D89" t="s">
        <v>691</v>
      </c>
      <c r="E89" t="s">
        <v>691</v>
      </c>
      <c r="F89" t="s">
        <v>691</v>
      </c>
      <c r="G89" t="s">
        <v>691</v>
      </c>
      <c r="H89" t="s">
        <v>691</v>
      </c>
      <c r="I89" t="s">
        <v>691</v>
      </c>
      <c r="J89" t="s">
        <v>691</v>
      </c>
      <c r="K89" t="s">
        <v>691</v>
      </c>
      <c r="L89" t="s">
        <v>691</v>
      </c>
      <c r="M89" t="s">
        <v>691</v>
      </c>
      <c r="N89" t="s">
        <v>691</v>
      </c>
      <c r="O89" t="s">
        <v>691</v>
      </c>
      <c r="P89" t="s">
        <v>691</v>
      </c>
      <c r="Q89" t="s">
        <v>691</v>
      </c>
      <c r="R89" t="s">
        <v>691</v>
      </c>
      <c r="S89" t="s">
        <v>691</v>
      </c>
      <c r="T89" t="s">
        <v>691</v>
      </c>
      <c r="U89" t="s">
        <v>691</v>
      </c>
      <c r="V89" t="s">
        <v>691</v>
      </c>
      <c r="W89" t="s">
        <v>691</v>
      </c>
      <c r="X89" t="s">
        <v>691</v>
      </c>
      <c r="Y89" t="s">
        <v>691</v>
      </c>
      <c r="Z89" t="s">
        <v>691</v>
      </c>
      <c r="AA89" t="s">
        <v>691</v>
      </c>
      <c r="AB89" t="s">
        <v>691</v>
      </c>
      <c r="AC89" t="s">
        <v>691</v>
      </c>
      <c r="AD89" t="s">
        <v>691</v>
      </c>
      <c r="AE89" t="s">
        <v>691</v>
      </c>
      <c r="AF89" t="s">
        <v>691</v>
      </c>
      <c r="AG89" t="s">
        <v>691</v>
      </c>
      <c r="AH89" t="s">
        <v>691</v>
      </c>
      <c r="AI89" t="s">
        <v>691</v>
      </c>
      <c r="AJ89" t="s">
        <v>691</v>
      </c>
      <c r="AK89" t="s">
        <v>691</v>
      </c>
      <c r="AL89" t="s">
        <v>691</v>
      </c>
      <c r="AM89" t="s">
        <v>691</v>
      </c>
      <c r="AW89"/>
      <c r="AY89">
        <v>0</v>
      </c>
      <c r="AZ89" s="269"/>
      <c r="BA89" s="269"/>
      <c r="BB89" s="269"/>
      <c r="BC89" s="269"/>
      <c r="BD89" s="269"/>
      <c r="BE89" s="269"/>
      <c r="BH89" s="249"/>
      <c r="BI89" s="249"/>
      <c r="BJ89" s="249"/>
      <c r="BK89" s="249"/>
      <c r="BL89" s="249"/>
      <c r="BM89" s="249"/>
      <c r="BN89" s="249"/>
      <c r="BO89" s="249"/>
      <c r="BP89" s="249"/>
      <c r="BQ89" s="249"/>
      <c r="BR89" s="249"/>
      <c r="BS89" s="249"/>
      <c r="BT89" s="249"/>
      <c r="BU89" s="249"/>
      <c r="BV89" s="248"/>
      <c r="BW89" s="249"/>
      <c r="BX89" s="249"/>
      <c r="BY89" s="249"/>
      <c r="BZ89" s="249"/>
      <c r="CA89" s="242"/>
      <c r="CB89" s="242"/>
      <c r="CC89" s="242"/>
      <c r="CD89" s="242"/>
      <c r="CE89" s="249"/>
    </row>
    <row r="90" spans="1:83" ht="14.4" x14ac:dyDescent="0.3">
      <c r="A90">
        <v>519432</v>
      </c>
      <c r="B90" t="s">
        <v>473</v>
      </c>
      <c r="C90" t="s">
        <v>691</v>
      </c>
      <c r="D90" t="s">
        <v>691</v>
      </c>
      <c r="E90" t="s">
        <v>691</v>
      </c>
      <c r="F90" t="s">
        <v>691</v>
      </c>
      <c r="G90" t="s">
        <v>691</v>
      </c>
      <c r="H90" t="s">
        <v>691</v>
      </c>
      <c r="I90" t="s">
        <v>691</v>
      </c>
      <c r="J90" t="s">
        <v>691</v>
      </c>
      <c r="K90" t="s">
        <v>691</v>
      </c>
      <c r="L90" t="s">
        <v>691</v>
      </c>
      <c r="M90" t="s">
        <v>691</v>
      </c>
      <c r="N90" t="s">
        <v>691</v>
      </c>
      <c r="O90" t="s">
        <v>691</v>
      </c>
      <c r="P90" t="s">
        <v>691</v>
      </c>
      <c r="Q90" t="s">
        <v>691</v>
      </c>
      <c r="R90" t="s">
        <v>691</v>
      </c>
      <c r="S90" t="s">
        <v>691</v>
      </c>
      <c r="T90" t="s">
        <v>691</v>
      </c>
      <c r="U90" t="s">
        <v>691</v>
      </c>
      <c r="V90" t="s">
        <v>691</v>
      </c>
      <c r="W90" t="s">
        <v>691</v>
      </c>
      <c r="X90" t="s">
        <v>691</v>
      </c>
      <c r="Y90" t="s">
        <v>691</v>
      </c>
      <c r="Z90" t="s">
        <v>691</v>
      </c>
      <c r="AA90" t="s">
        <v>691</v>
      </c>
      <c r="AB90" t="s">
        <v>691</v>
      </c>
      <c r="AC90" t="s">
        <v>691</v>
      </c>
      <c r="AD90" t="s">
        <v>691</v>
      </c>
      <c r="AE90" t="s">
        <v>691</v>
      </c>
      <c r="AF90" t="s">
        <v>691</v>
      </c>
      <c r="AG90" t="s">
        <v>691</v>
      </c>
      <c r="AH90" t="s">
        <v>691</v>
      </c>
      <c r="AI90" t="s">
        <v>691</v>
      </c>
      <c r="AJ90" t="s">
        <v>691</v>
      </c>
      <c r="AK90" t="s">
        <v>691</v>
      </c>
      <c r="AL90" t="s">
        <v>691</v>
      </c>
      <c r="AM90" t="s">
        <v>691</v>
      </c>
      <c r="AW90"/>
      <c r="AY90">
        <v>0</v>
      </c>
      <c r="AZ90" s="269"/>
      <c r="BA90" s="269"/>
      <c r="BB90" s="269"/>
      <c r="BC90" s="269"/>
      <c r="BD90" s="269"/>
      <c r="BE90" s="269"/>
    </row>
    <row r="91" spans="1:83" ht="14.4" x14ac:dyDescent="0.3">
      <c r="A91">
        <v>519443</v>
      </c>
      <c r="B91" t="s">
        <v>473</v>
      </c>
      <c r="C91" t="s">
        <v>691</v>
      </c>
      <c r="D91" t="s">
        <v>691</v>
      </c>
      <c r="E91" t="s">
        <v>691</v>
      </c>
      <c r="F91" t="s">
        <v>691</v>
      </c>
      <c r="G91" t="s">
        <v>691</v>
      </c>
      <c r="H91" t="s">
        <v>691</v>
      </c>
      <c r="I91" t="s">
        <v>691</v>
      </c>
      <c r="J91" t="s">
        <v>691</v>
      </c>
      <c r="K91" t="s">
        <v>691</v>
      </c>
      <c r="L91" t="s">
        <v>691</v>
      </c>
      <c r="M91" t="s">
        <v>691</v>
      </c>
      <c r="N91" t="s">
        <v>691</v>
      </c>
      <c r="O91" t="s">
        <v>691</v>
      </c>
      <c r="P91" t="s">
        <v>691</v>
      </c>
      <c r="Q91" t="s">
        <v>691</v>
      </c>
      <c r="R91" t="s">
        <v>691</v>
      </c>
      <c r="S91" t="s">
        <v>691</v>
      </c>
      <c r="T91" t="s">
        <v>691</v>
      </c>
      <c r="U91" t="s">
        <v>691</v>
      </c>
      <c r="V91" t="s">
        <v>691</v>
      </c>
      <c r="W91" t="s">
        <v>691</v>
      </c>
      <c r="X91" t="s">
        <v>691</v>
      </c>
      <c r="Y91" t="s">
        <v>691</v>
      </c>
      <c r="Z91" t="s">
        <v>691</v>
      </c>
      <c r="AA91" t="s">
        <v>691</v>
      </c>
      <c r="AB91" t="s">
        <v>691</v>
      </c>
      <c r="AC91" t="s">
        <v>691</v>
      </c>
      <c r="AD91" t="s">
        <v>691</v>
      </c>
      <c r="AE91" t="s">
        <v>691</v>
      </c>
      <c r="AF91" t="s">
        <v>691</v>
      </c>
      <c r="AG91" t="s">
        <v>691</v>
      </c>
      <c r="AH91" t="s">
        <v>691</v>
      </c>
      <c r="AI91" t="s">
        <v>691</v>
      </c>
      <c r="AJ91" t="s">
        <v>691</v>
      </c>
      <c r="AK91" t="s">
        <v>691</v>
      </c>
      <c r="AL91" t="s">
        <v>691</v>
      </c>
      <c r="AM91" t="s">
        <v>691</v>
      </c>
      <c r="AW91"/>
      <c r="AY91">
        <v>0</v>
      </c>
      <c r="AZ91" s="269"/>
      <c r="BA91" s="269"/>
      <c r="BB91" s="269"/>
      <c r="BC91" s="269"/>
      <c r="BD91" s="269"/>
      <c r="BE91" s="269"/>
    </row>
    <row r="92" spans="1:83" ht="14.4" x14ac:dyDescent="0.3">
      <c r="A92">
        <v>519489</v>
      </c>
      <c r="B92" t="s">
        <v>473</v>
      </c>
      <c r="C92" t="s">
        <v>691</v>
      </c>
      <c r="D92" t="s">
        <v>691</v>
      </c>
      <c r="E92" t="s">
        <v>691</v>
      </c>
      <c r="F92" t="s">
        <v>691</v>
      </c>
      <c r="G92" t="s">
        <v>691</v>
      </c>
      <c r="H92" t="s">
        <v>691</v>
      </c>
      <c r="I92" t="s">
        <v>691</v>
      </c>
      <c r="J92" t="s">
        <v>691</v>
      </c>
      <c r="K92" t="s">
        <v>691</v>
      </c>
      <c r="L92" t="s">
        <v>691</v>
      </c>
      <c r="M92" t="s">
        <v>691</v>
      </c>
      <c r="N92" t="s">
        <v>691</v>
      </c>
      <c r="O92" t="s">
        <v>691</v>
      </c>
      <c r="P92" t="s">
        <v>691</v>
      </c>
      <c r="Q92" t="s">
        <v>691</v>
      </c>
      <c r="R92" t="s">
        <v>691</v>
      </c>
      <c r="S92" t="s">
        <v>691</v>
      </c>
      <c r="T92" t="s">
        <v>691</v>
      </c>
      <c r="U92" t="s">
        <v>691</v>
      </c>
      <c r="V92" t="s">
        <v>691</v>
      </c>
      <c r="W92" t="s">
        <v>691</v>
      </c>
      <c r="X92" t="s">
        <v>691</v>
      </c>
      <c r="Y92" t="s">
        <v>691</v>
      </c>
      <c r="Z92" t="s">
        <v>691</v>
      </c>
      <c r="AA92" t="s">
        <v>691</v>
      </c>
      <c r="AB92" t="s">
        <v>691</v>
      </c>
      <c r="AC92" t="s">
        <v>691</v>
      </c>
      <c r="AD92" t="s">
        <v>691</v>
      </c>
      <c r="AE92" t="s">
        <v>691</v>
      </c>
      <c r="AF92" t="s">
        <v>691</v>
      </c>
      <c r="AG92" t="s">
        <v>691</v>
      </c>
      <c r="AH92" t="s">
        <v>691</v>
      </c>
      <c r="AI92" t="s">
        <v>691</v>
      </c>
      <c r="AJ92" t="s">
        <v>691</v>
      </c>
      <c r="AK92" t="s">
        <v>691</v>
      </c>
      <c r="AL92" t="s">
        <v>691</v>
      </c>
      <c r="AM92" t="s">
        <v>691</v>
      </c>
      <c r="AW92"/>
      <c r="AY92">
        <v>0</v>
      </c>
      <c r="AZ92" s="269"/>
      <c r="BA92" s="269"/>
      <c r="BB92" s="269"/>
      <c r="BC92" s="269"/>
      <c r="BD92" s="269"/>
      <c r="BE92" s="269"/>
    </row>
    <row r="93" spans="1:83" ht="14.4" x14ac:dyDescent="0.3">
      <c r="A93">
        <v>519591</v>
      </c>
      <c r="B93" t="s">
        <v>473</v>
      </c>
      <c r="C93" t="s">
        <v>691</v>
      </c>
      <c r="D93" t="s">
        <v>691</v>
      </c>
      <c r="E93" t="s">
        <v>691</v>
      </c>
      <c r="F93" t="s">
        <v>691</v>
      </c>
      <c r="G93" t="s">
        <v>691</v>
      </c>
      <c r="H93" t="s">
        <v>691</v>
      </c>
      <c r="I93" t="s">
        <v>691</v>
      </c>
      <c r="J93" t="s">
        <v>691</v>
      </c>
      <c r="K93" t="s">
        <v>691</v>
      </c>
      <c r="L93" t="s">
        <v>691</v>
      </c>
      <c r="M93" t="s">
        <v>691</v>
      </c>
      <c r="N93" t="s">
        <v>691</v>
      </c>
      <c r="O93" t="s">
        <v>691</v>
      </c>
      <c r="P93" t="s">
        <v>691</v>
      </c>
      <c r="Q93" t="s">
        <v>691</v>
      </c>
      <c r="R93" t="s">
        <v>691</v>
      </c>
      <c r="S93" t="s">
        <v>691</v>
      </c>
      <c r="T93" t="s">
        <v>691</v>
      </c>
      <c r="U93" t="s">
        <v>691</v>
      </c>
      <c r="V93" t="s">
        <v>691</v>
      </c>
      <c r="W93" t="s">
        <v>691</v>
      </c>
      <c r="X93" t="s">
        <v>691</v>
      </c>
      <c r="Y93" t="s">
        <v>691</v>
      </c>
      <c r="Z93" t="s">
        <v>691</v>
      </c>
      <c r="AA93" t="s">
        <v>691</v>
      </c>
      <c r="AB93" t="s">
        <v>691</v>
      </c>
      <c r="AC93" t="s">
        <v>691</v>
      </c>
      <c r="AD93" t="s">
        <v>691</v>
      </c>
      <c r="AE93" t="s">
        <v>691</v>
      </c>
      <c r="AF93" t="s">
        <v>691</v>
      </c>
      <c r="AG93" t="s">
        <v>691</v>
      </c>
      <c r="AH93" t="s">
        <v>691</v>
      </c>
      <c r="AI93" t="s">
        <v>691</v>
      </c>
      <c r="AJ93" t="s">
        <v>691</v>
      </c>
      <c r="AK93" t="s">
        <v>691</v>
      </c>
      <c r="AL93" t="s">
        <v>691</v>
      </c>
      <c r="AM93" t="s">
        <v>691</v>
      </c>
      <c r="AW93"/>
      <c r="AY93">
        <v>0</v>
      </c>
      <c r="AZ93" s="269"/>
      <c r="BA93" s="269"/>
      <c r="BB93" s="269"/>
      <c r="BC93" s="269"/>
      <c r="BD93" s="269"/>
      <c r="BE93" s="269"/>
    </row>
    <row r="94" spans="1:83" ht="14.4" x14ac:dyDescent="0.3">
      <c r="A94">
        <v>519629</v>
      </c>
      <c r="B94" t="s">
        <v>473</v>
      </c>
      <c r="C94" t="s">
        <v>691</v>
      </c>
      <c r="D94" t="s">
        <v>691</v>
      </c>
      <c r="E94" t="s">
        <v>691</v>
      </c>
      <c r="F94" t="s">
        <v>691</v>
      </c>
      <c r="G94" t="s">
        <v>691</v>
      </c>
      <c r="H94" t="s">
        <v>691</v>
      </c>
      <c r="I94" t="s">
        <v>691</v>
      </c>
      <c r="J94" t="s">
        <v>691</v>
      </c>
      <c r="K94" t="s">
        <v>691</v>
      </c>
      <c r="L94" t="s">
        <v>691</v>
      </c>
      <c r="M94" t="s">
        <v>691</v>
      </c>
      <c r="N94" t="s">
        <v>691</v>
      </c>
      <c r="O94" t="s">
        <v>691</v>
      </c>
      <c r="P94" t="s">
        <v>691</v>
      </c>
      <c r="Q94" t="s">
        <v>691</v>
      </c>
      <c r="R94" t="s">
        <v>691</v>
      </c>
      <c r="S94" t="s">
        <v>691</v>
      </c>
      <c r="T94" t="s">
        <v>691</v>
      </c>
      <c r="U94" t="s">
        <v>691</v>
      </c>
      <c r="V94" t="s">
        <v>691</v>
      </c>
      <c r="W94" t="s">
        <v>691</v>
      </c>
      <c r="X94" t="s">
        <v>691</v>
      </c>
      <c r="Y94" t="s">
        <v>691</v>
      </c>
      <c r="Z94" t="s">
        <v>691</v>
      </c>
      <c r="AA94" t="s">
        <v>691</v>
      </c>
      <c r="AB94" t="s">
        <v>691</v>
      </c>
      <c r="AC94" t="s">
        <v>691</v>
      </c>
      <c r="AD94" t="s">
        <v>691</v>
      </c>
      <c r="AE94" t="s">
        <v>691</v>
      </c>
      <c r="AF94" t="s">
        <v>691</v>
      </c>
      <c r="AG94" t="s">
        <v>691</v>
      </c>
      <c r="AH94" t="s">
        <v>691</v>
      </c>
      <c r="AI94" t="s">
        <v>691</v>
      </c>
      <c r="AJ94" t="s">
        <v>691</v>
      </c>
      <c r="AK94" t="s">
        <v>691</v>
      </c>
      <c r="AL94" t="s">
        <v>691</v>
      </c>
      <c r="AM94" t="s">
        <v>691</v>
      </c>
      <c r="AW94"/>
      <c r="AY94">
        <v>0</v>
      </c>
      <c r="AZ94" s="269"/>
      <c r="BA94" s="269"/>
      <c r="BB94" s="269"/>
      <c r="BC94" s="269"/>
      <c r="BD94" s="269"/>
      <c r="BE94" s="269"/>
    </row>
    <row r="95" spans="1:83" ht="14.4" x14ac:dyDescent="0.3">
      <c r="A95">
        <v>519635</v>
      </c>
      <c r="B95" t="s">
        <v>473</v>
      </c>
      <c r="C95" t="s">
        <v>692</v>
      </c>
      <c r="D95" t="s">
        <v>692</v>
      </c>
      <c r="E95" t="s">
        <v>692</v>
      </c>
      <c r="F95" t="s">
        <v>692</v>
      </c>
      <c r="G95" t="s">
        <v>692</v>
      </c>
      <c r="H95" t="s">
        <v>692</v>
      </c>
      <c r="I95" t="s">
        <v>692</v>
      </c>
      <c r="J95" t="s">
        <v>692</v>
      </c>
      <c r="K95" t="s">
        <v>692</v>
      </c>
      <c r="L95" t="s">
        <v>692</v>
      </c>
      <c r="M95" t="s">
        <v>692</v>
      </c>
      <c r="N95" t="s">
        <v>692</v>
      </c>
      <c r="O95" t="s">
        <v>692</v>
      </c>
      <c r="P95" t="s">
        <v>692</v>
      </c>
      <c r="Q95" t="s">
        <v>692</v>
      </c>
      <c r="R95" t="s">
        <v>692</v>
      </c>
      <c r="S95" t="s">
        <v>692</v>
      </c>
      <c r="T95" t="s">
        <v>692</v>
      </c>
      <c r="U95" t="s">
        <v>692</v>
      </c>
      <c r="V95" t="s">
        <v>692</v>
      </c>
      <c r="W95" t="s">
        <v>692</v>
      </c>
      <c r="X95" t="s">
        <v>692</v>
      </c>
      <c r="Y95" t="s">
        <v>692</v>
      </c>
      <c r="Z95" t="s">
        <v>692</v>
      </c>
      <c r="AA95" t="s">
        <v>692</v>
      </c>
      <c r="AB95" t="s">
        <v>692</v>
      </c>
      <c r="AC95" t="s">
        <v>692</v>
      </c>
      <c r="AD95" t="s">
        <v>692</v>
      </c>
      <c r="AE95" t="s">
        <v>692</v>
      </c>
      <c r="AF95" t="s">
        <v>692</v>
      </c>
      <c r="AG95" t="s">
        <v>692</v>
      </c>
      <c r="AH95" t="s">
        <v>692</v>
      </c>
      <c r="AI95" t="s">
        <v>692</v>
      </c>
      <c r="AJ95" t="s">
        <v>692</v>
      </c>
      <c r="AK95" t="s">
        <v>692</v>
      </c>
      <c r="AL95" t="s">
        <v>692</v>
      </c>
      <c r="AM95" t="s">
        <v>692</v>
      </c>
      <c r="AW95"/>
      <c r="AX95" t="s">
        <v>3536</v>
      </c>
      <c r="AY95" t="s">
        <v>3536</v>
      </c>
      <c r="AZ95" s="269"/>
      <c r="BA95" s="269"/>
      <c r="BB95" s="269"/>
      <c r="BC95" s="269"/>
      <c r="BD95" s="269"/>
      <c r="BE95" s="269"/>
    </row>
    <row r="96" spans="1:83" ht="14.4" x14ac:dyDescent="0.3">
      <c r="A96">
        <v>519653</v>
      </c>
      <c r="B96" t="s">
        <v>473</v>
      </c>
      <c r="C96" t="s">
        <v>691</v>
      </c>
      <c r="D96" t="s">
        <v>691</v>
      </c>
      <c r="E96" t="s">
        <v>691</v>
      </c>
      <c r="F96" t="s">
        <v>691</v>
      </c>
      <c r="G96" t="s">
        <v>691</v>
      </c>
      <c r="H96" t="s">
        <v>691</v>
      </c>
      <c r="I96" t="s">
        <v>691</v>
      </c>
      <c r="J96" t="s">
        <v>691</v>
      </c>
      <c r="K96" t="s">
        <v>691</v>
      </c>
      <c r="L96" t="s">
        <v>691</v>
      </c>
      <c r="M96" t="s">
        <v>691</v>
      </c>
      <c r="N96" t="s">
        <v>691</v>
      </c>
      <c r="O96" t="s">
        <v>691</v>
      </c>
      <c r="P96" t="s">
        <v>691</v>
      </c>
      <c r="Q96" t="s">
        <v>691</v>
      </c>
      <c r="R96" t="s">
        <v>691</v>
      </c>
      <c r="S96" t="s">
        <v>691</v>
      </c>
      <c r="T96" t="s">
        <v>691</v>
      </c>
      <c r="U96" t="s">
        <v>691</v>
      </c>
      <c r="V96" t="s">
        <v>691</v>
      </c>
      <c r="W96" t="s">
        <v>691</v>
      </c>
      <c r="X96" t="s">
        <v>691</v>
      </c>
      <c r="Y96" t="s">
        <v>691</v>
      </c>
      <c r="Z96" t="s">
        <v>691</v>
      </c>
      <c r="AA96" t="s">
        <v>691</v>
      </c>
      <c r="AB96" t="s">
        <v>691</v>
      </c>
      <c r="AC96" t="s">
        <v>691</v>
      </c>
      <c r="AD96" t="s">
        <v>691</v>
      </c>
      <c r="AE96" t="s">
        <v>691</v>
      </c>
      <c r="AF96" t="s">
        <v>691</v>
      </c>
      <c r="AG96" t="s">
        <v>691</v>
      </c>
      <c r="AH96" t="s">
        <v>691</v>
      </c>
      <c r="AI96" t="s">
        <v>691</v>
      </c>
      <c r="AJ96" t="s">
        <v>691</v>
      </c>
      <c r="AK96" t="s">
        <v>691</v>
      </c>
      <c r="AL96" t="s">
        <v>691</v>
      </c>
      <c r="AM96" t="s">
        <v>691</v>
      </c>
      <c r="AW96"/>
      <c r="AY96">
        <v>0</v>
      </c>
      <c r="AZ96" s="269"/>
      <c r="BA96" s="269"/>
      <c r="BB96" s="269"/>
      <c r="BC96" s="269"/>
      <c r="BD96" s="269"/>
      <c r="BE96" s="269"/>
    </row>
    <row r="97" spans="1:83" ht="14.4" x14ac:dyDescent="0.3">
      <c r="A97">
        <v>519681</v>
      </c>
      <c r="B97" t="s">
        <v>473</v>
      </c>
      <c r="C97" t="s">
        <v>691</v>
      </c>
      <c r="D97" t="s">
        <v>691</v>
      </c>
      <c r="E97" t="s">
        <v>691</v>
      </c>
      <c r="F97" t="s">
        <v>691</v>
      </c>
      <c r="G97" t="s">
        <v>691</v>
      </c>
      <c r="H97" t="s">
        <v>691</v>
      </c>
      <c r="I97" t="s">
        <v>691</v>
      </c>
      <c r="J97" t="s">
        <v>691</v>
      </c>
      <c r="K97" t="s">
        <v>691</v>
      </c>
      <c r="L97" t="s">
        <v>691</v>
      </c>
      <c r="M97" t="s">
        <v>691</v>
      </c>
      <c r="N97" t="s">
        <v>691</v>
      </c>
      <c r="O97" t="s">
        <v>691</v>
      </c>
      <c r="P97" t="s">
        <v>691</v>
      </c>
      <c r="Q97" t="s">
        <v>691</v>
      </c>
      <c r="R97" t="s">
        <v>691</v>
      </c>
      <c r="S97" t="s">
        <v>691</v>
      </c>
      <c r="T97" t="s">
        <v>691</v>
      </c>
      <c r="U97" t="s">
        <v>691</v>
      </c>
      <c r="V97" t="s">
        <v>691</v>
      </c>
      <c r="W97" t="s">
        <v>691</v>
      </c>
      <c r="X97" t="s">
        <v>691</v>
      </c>
      <c r="Y97" t="s">
        <v>691</v>
      </c>
      <c r="Z97" t="s">
        <v>691</v>
      </c>
      <c r="AA97" t="s">
        <v>691</v>
      </c>
      <c r="AB97" t="s">
        <v>691</v>
      </c>
      <c r="AC97" t="s">
        <v>691</v>
      </c>
      <c r="AD97" t="s">
        <v>691</v>
      </c>
      <c r="AE97" t="s">
        <v>691</v>
      </c>
      <c r="AF97" t="s">
        <v>691</v>
      </c>
      <c r="AG97" t="s">
        <v>691</v>
      </c>
      <c r="AH97" t="s">
        <v>691</v>
      </c>
      <c r="AI97" t="s">
        <v>691</v>
      </c>
      <c r="AJ97" t="s">
        <v>691</v>
      </c>
      <c r="AK97" t="s">
        <v>691</v>
      </c>
      <c r="AL97" t="s">
        <v>691</v>
      </c>
      <c r="AM97" t="s">
        <v>691</v>
      </c>
      <c r="AW97"/>
      <c r="AY97">
        <v>0</v>
      </c>
      <c r="AZ97" s="269"/>
      <c r="BA97" s="269"/>
      <c r="BB97" s="269"/>
      <c r="BC97" s="269"/>
      <c r="BD97" s="269"/>
      <c r="BE97" s="269"/>
      <c r="BH97" s="249"/>
      <c r="BI97" s="249"/>
      <c r="BJ97" s="249"/>
      <c r="BK97" s="249"/>
      <c r="BL97" s="249"/>
      <c r="BM97" s="249"/>
      <c r="BN97" s="249"/>
      <c r="BO97" s="249"/>
      <c r="BP97" s="249"/>
      <c r="BQ97" s="249"/>
      <c r="BR97" s="249"/>
      <c r="BS97" s="249"/>
      <c r="BT97" s="249"/>
      <c r="BU97" s="249"/>
      <c r="BV97" s="248"/>
      <c r="BW97" s="249"/>
      <c r="BX97" s="249"/>
      <c r="BY97" s="249"/>
      <c r="BZ97" s="249"/>
      <c r="CA97" s="242"/>
      <c r="CB97" s="242"/>
      <c r="CC97" s="242"/>
      <c r="CD97" s="242"/>
      <c r="CE97" s="249"/>
    </row>
    <row r="98" spans="1:83" ht="14.4" x14ac:dyDescent="0.3">
      <c r="A98">
        <v>519721</v>
      </c>
      <c r="B98" t="s">
        <v>473</v>
      </c>
      <c r="C98" t="s">
        <v>692</v>
      </c>
      <c r="D98" t="s">
        <v>692</v>
      </c>
      <c r="E98" t="s">
        <v>692</v>
      </c>
      <c r="F98" t="s">
        <v>692</v>
      </c>
      <c r="G98" t="s">
        <v>692</v>
      </c>
      <c r="H98" t="s">
        <v>692</v>
      </c>
      <c r="I98" t="s">
        <v>692</v>
      </c>
      <c r="J98" t="s">
        <v>692</v>
      </c>
      <c r="K98" t="s">
        <v>692</v>
      </c>
      <c r="L98" t="s">
        <v>692</v>
      </c>
      <c r="M98" t="s">
        <v>692</v>
      </c>
      <c r="N98" t="s">
        <v>692</v>
      </c>
      <c r="O98" t="s">
        <v>692</v>
      </c>
      <c r="P98" t="s">
        <v>692</v>
      </c>
      <c r="Q98" t="s">
        <v>692</v>
      </c>
      <c r="R98" t="s">
        <v>692</v>
      </c>
      <c r="S98" t="s">
        <v>692</v>
      </c>
      <c r="T98" t="s">
        <v>692</v>
      </c>
      <c r="U98" t="s">
        <v>692</v>
      </c>
      <c r="V98" t="s">
        <v>692</v>
      </c>
      <c r="W98" t="s">
        <v>692</v>
      </c>
      <c r="X98" t="s">
        <v>692</v>
      </c>
      <c r="Y98" t="s">
        <v>692</v>
      </c>
      <c r="Z98" t="s">
        <v>692</v>
      </c>
      <c r="AA98" t="s">
        <v>692</v>
      </c>
      <c r="AB98" t="s">
        <v>692</v>
      </c>
      <c r="AC98" t="s">
        <v>692</v>
      </c>
      <c r="AD98" t="s">
        <v>692</v>
      </c>
      <c r="AE98" t="s">
        <v>692</v>
      </c>
      <c r="AF98" t="s">
        <v>692</v>
      </c>
      <c r="AG98" t="s">
        <v>692</v>
      </c>
      <c r="AH98" t="s">
        <v>692</v>
      </c>
      <c r="AI98" t="s">
        <v>692</v>
      </c>
      <c r="AJ98" t="s">
        <v>692</v>
      </c>
      <c r="AK98" t="s">
        <v>692</v>
      </c>
      <c r="AL98" t="s">
        <v>692</v>
      </c>
      <c r="AM98" t="s">
        <v>692</v>
      </c>
      <c r="AW98"/>
      <c r="AY98" t="s">
        <v>3539</v>
      </c>
      <c r="AZ98" s="250"/>
      <c r="BA98" s="250"/>
      <c r="BB98" s="250"/>
      <c r="BC98" s="250"/>
      <c r="BD98" s="250"/>
      <c r="BE98" s="269"/>
    </row>
    <row r="99" spans="1:83" ht="14.4" x14ac:dyDescent="0.3">
      <c r="A99">
        <v>519765</v>
      </c>
      <c r="B99" t="s">
        <v>473</v>
      </c>
      <c r="C99" t="s">
        <v>691</v>
      </c>
      <c r="D99" t="s">
        <v>691</v>
      </c>
      <c r="E99" t="s">
        <v>691</v>
      </c>
      <c r="F99" t="s">
        <v>691</v>
      </c>
      <c r="G99" t="s">
        <v>691</v>
      </c>
      <c r="H99" t="s">
        <v>691</v>
      </c>
      <c r="I99" t="s">
        <v>691</v>
      </c>
      <c r="J99" t="s">
        <v>691</v>
      </c>
      <c r="K99" t="s">
        <v>691</v>
      </c>
      <c r="L99" t="s">
        <v>691</v>
      </c>
      <c r="M99" t="s">
        <v>691</v>
      </c>
      <c r="N99" t="s">
        <v>691</v>
      </c>
      <c r="O99" t="s">
        <v>691</v>
      </c>
      <c r="P99" t="s">
        <v>691</v>
      </c>
      <c r="Q99" t="s">
        <v>691</v>
      </c>
      <c r="R99" t="s">
        <v>691</v>
      </c>
      <c r="S99" t="s">
        <v>691</v>
      </c>
      <c r="T99" t="s">
        <v>691</v>
      </c>
      <c r="U99" t="s">
        <v>691</v>
      </c>
      <c r="V99" t="s">
        <v>691</v>
      </c>
      <c r="W99" t="s">
        <v>691</v>
      </c>
      <c r="X99" t="s">
        <v>691</v>
      </c>
      <c r="Y99" t="s">
        <v>691</v>
      </c>
      <c r="Z99" t="s">
        <v>691</v>
      </c>
      <c r="AA99" t="s">
        <v>691</v>
      </c>
      <c r="AB99" t="s">
        <v>691</v>
      </c>
      <c r="AC99" t="s">
        <v>691</v>
      </c>
      <c r="AD99" t="s">
        <v>691</v>
      </c>
      <c r="AE99" t="s">
        <v>691</v>
      </c>
      <c r="AF99" t="s">
        <v>691</v>
      </c>
      <c r="AG99" t="s">
        <v>691</v>
      </c>
      <c r="AH99" t="s">
        <v>691</v>
      </c>
      <c r="AI99" t="s">
        <v>691</v>
      </c>
      <c r="AJ99" t="s">
        <v>691</v>
      </c>
      <c r="AK99" t="s">
        <v>691</v>
      </c>
      <c r="AL99" t="s">
        <v>691</v>
      </c>
      <c r="AM99" t="s">
        <v>691</v>
      </c>
      <c r="AW99"/>
      <c r="AY99">
        <v>0</v>
      </c>
      <c r="AZ99" s="269"/>
      <c r="BA99" s="269"/>
      <c r="BB99" s="269"/>
      <c r="BC99" s="269"/>
      <c r="BD99" s="269"/>
      <c r="BE99" s="269"/>
    </row>
    <row r="100" spans="1:83" ht="14.4" x14ac:dyDescent="0.3">
      <c r="A100">
        <v>519804</v>
      </c>
      <c r="B100" t="s">
        <v>473</v>
      </c>
      <c r="C100" t="s">
        <v>691</v>
      </c>
      <c r="D100" t="s">
        <v>691</v>
      </c>
      <c r="E100" t="s">
        <v>691</v>
      </c>
      <c r="F100" t="s">
        <v>691</v>
      </c>
      <c r="G100" t="s">
        <v>691</v>
      </c>
      <c r="H100" t="s">
        <v>691</v>
      </c>
      <c r="I100" t="s">
        <v>691</v>
      </c>
      <c r="J100" t="s">
        <v>691</v>
      </c>
      <c r="K100" t="s">
        <v>691</v>
      </c>
      <c r="L100" t="s">
        <v>691</v>
      </c>
      <c r="M100" t="s">
        <v>691</v>
      </c>
      <c r="N100" t="s">
        <v>691</v>
      </c>
      <c r="O100" t="s">
        <v>691</v>
      </c>
      <c r="P100" t="s">
        <v>691</v>
      </c>
      <c r="Q100" t="s">
        <v>691</v>
      </c>
      <c r="R100" t="s">
        <v>691</v>
      </c>
      <c r="S100" t="s">
        <v>691</v>
      </c>
      <c r="T100" t="s">
        <v>691</v>
      </c>
      <c r="U100" t="s">
        <v>691</v>
      </c>
      <c r="V100" t="s">
        <v>691</v>
      </c>
      <c r="W100" t="s">
        <v>691</v>
      </c>
      <c r="X100" t="s">
        <v>691</v>
      </c>
      <c r="Y100" t="s">
        <v>691</v>
      </c>
      <c r="Z100" t="s">
        <v>691</v>
      </c>
      <c r="AA100" t="s">
        <v>691</v>
      </c>
      <c r="AB100" t="s">
        <v>691</v>
      </c>
      <c r="AC100" t="s">
        <v>691</v>
      </c>
      <c r="AD100" t="s">
        <v>691</v>
      </c>
      <c r="AE100" t="s">
        <v>691</v>
      </c>
      <c r="AF100" t="s">
        <v>691</v>
      </c>
      <c r="AG100" t="s">
        <v>691</v>
      </c>
      <c r="AH100" t="s">
        <v>691</v>
      </c>
      <c r="AI100" t="s">
        <v>691</v>
      </c>
      <c r="AJ100" t="s">
        <v>691</v>
      </c>
      <c r="AK100" t="s">
        <v>691</v>
      </c>
      <c r="AL100" t="s">
        <v>691</v>
      </c>
      <c r="AM100" t="s">
        <v>691</v>
      </c>
      <c r="AW100"/>
      <c r="AY100">
        <v>0</v>
      </c>
      <c r="AZ100" s="269"/>
      <c r="BA100" s="269"/>
      <c r="BB100" s="269"/>
      <c r="BC100" s="269"/>
      <c r="BD100" s="269"/>
      <c r="BE100" s="269"/>
    </row>
    <row r="101" spans="1:83" ht="14.4" x14ac:dyDescent="0.3">
      <c r="A101">
        <v>519873</v>
      </c>
      <c r="B101" t="s">
        <v>473</v>
      </c>
      <c r="C101" t="s">
        <v>691</v>
      </c>
      <c r="D101" t="s">
        <v>691</v>
      </c>
      <c r="E101" t="s">
        <v>691</v>
      </c>
      <c r="F101" t="s">
        <v>691</v>
      </c>
      <c r="G101" t="s">
        <v>691</v>
      </c>
      <c r="H101" t="s">
        <v>691</v>
      </c>
      <c r="I101" t="s">
        <v>691</v>
      </c>
      <c r="J101" t="s">
        <v>691</v>
      </c>
      <c r="K101" t="s">
        <v>691</v>
      </c>
      <c r="L101" t="s">
        <v>691</v>
      </c>
      <c r="M101" t="s">
        <v>691</v>
      </c>
      <c r="N101" t="s">
        <v>691</v>
      </c>
      <c r="O101" t="s">
        <v>691</v>
      </c>
      <c r="P101" t="s">
        <v>691</v>
      </c>
      <c r="Q101" t="s">
        <v>691</v>
      </c>
      <c r="R101" t="s">
        <v>691</v>
      </c>
      <c r="S101" t="s">
        <v>691</v>
      </c>
      <c r="T101" t="s">
        <v>691</v>
      </c>
      <c r="U101" t="s">
        <v>691</v>
      </c>
      <c r="V101" t="s">
        <v>691</v>
      </c>
      <c r="W101" t="s">
        <v>691</v>
      </c>
      <c r="X101" t="s">
        <v>691</v>
      </c>
      <c r="Y101" t="s">
        <v>691</v>
      </c>
      <c r="Z101" t="s">
        <v>691</v>
      </c>
      <c r="AA101" t="s">
        <v>691</v>
      </c>
      <c r="AB101" t="s">
        <v>691</v>
      </c>
      <c r="AC101" t="s">
        <v>691</v>
      </c>
      <c r="AD101" t="s">
        <v>691</v>
      </c>
      <c r="AE101" t="s">
        <v>691</v>
      </c>
      <c r="AF101" t="s">
        <v>691</v>
      </c>
      <c r="AG101" t="s">
        <v>691</v>
      </c>
      <c r="AH101" t="s">
        <v>691</v>
      </c>
      <c r="AI101" t="s">
        <v>691</v>
      </c>
      <c r="AJ101" t="s">
        <v>691</v>
      </c>
      <c r="AK101" t="s">
        <v>691</v>
      </c>
      <c r="AL101" t="s">
        <v>691</v>
      </c>
      <c r="AM101" t="s">
        <v>691</v>
      </c>
      <c r="AW101"/>
      <c r="AY101">
        <v>0</v>
      </c>
      <c r="AZ101" s="269"/>
      <c r="BA101" s="269"/>
      <c r="BB101" s="269"/>
      <c r="BC101" s="269"/>
      <c r="BD101" s="269"/>
      <c r="BE101" s="269"/>
      <c r="BH101" s="249"/>
      <c r="BI101" s="249"/>
      <c r="BJ101" s="249"/>
      <c r="BK101" s="249"/>
      <c r="BL101" s="249"/>
      <c r="BM101" s="249"/>
      <c r="BN101" s="249"/>
      <c r="BO101" s="249"/>
      <c r="BP101" s="249"/>
      <c r="BQ101" s="249"/>
      <c r="BR101" s="249"/>
      <c r="BS101" s="249"/>
      <c r="BT101" s="249"/>
      <c r="BU101" s="249"/>
      <c r="BV101" s="248"/>
      <c r="BW101" s="249"/>
      <c r="BX101" s="249"/>
      <c r="BY101" s="249"/>
      <c r="BZ101" s="249"/>
      <c r="CA101" s="242"/>
      <c r="CB101" s="242"/>
      <c r="CC101" s="242"/>
      <c r="CD101" s="242"/>
      <c r="CE101" s="249"/>
    </row>
    <row r="102" spans="1:83" ht="14.4" x14ac:dyDescent="0.3">
      <c r="A102">
        <v>519917</v>
      </c>
      <c r="B102" t="s">
        <v>473</v>
      </c>
      <c r="C102" t="s">
        <v>691</v>
      </c>
      <c r="D102" t="s">
        <v>691</v>
      </c>
      <c r="E102" t="s">
        <v>691</v>
      </c>
      <c r="F102" t="s">
        <v>691</v>
      </c>
      <c r="G102" t="s">
        <v>691</v>
      </c>
      <c r="H102" t="s">
        <v>691</v>
      </c>
      <c r="I102" t="s">
        <v>691</v>
      </c>
      <c r="J102" t="s">
        <v>691</v>
      </c>
      <c r="K102" t="s">
        <v>691</v>
      </c>
      <c r="L102" t="s">
        <v>691</v>
      </c>
      <c r="M102" t="s">
        <v>691</v>
      </c>
      <c r="N102" t="s">
        <v>691</v>
      </c>
      <c r="O102" t="s">
        <v>691</v>
      </c>
      <c r="P102" t="s">
        <v>691</v>
      </c>
      <c r="Q102" t="s">
        <v>691</v>
      </c>
      <c r="R102" t="s">
        <v>691</v>
      </c>
      <c r="S102" t="s">
        <v>691</v>
      </c>
      <c r="T102" t="s">
        <v>691</v>
      </c>
      <c r="U102" t="s">
        <v>691</v>
      </c>
      <c r="V102" t="s">
        <v>691</v>
      </c>
      <c r="W102" t="s">
        <v>691</v>
      </c>
      <c r="X102" t="s">
        <v>691</v>
      </c>
      <c r="Y102" t="s">
        <v>691</v>
      </c>
      <c r="Z102" t="s">
        <v>691</v>
      </c>
      <c r="AA102" t="s">
        <v>691</v>
      </c>
      <c r="AB102" t="s">
        <v>691</v>
      </c>
      <c r="AC102" t="s">
        <v>691</v>
      </c>
      <c r="AD102" t="s">
        <v>691</v>
      </c>
      <c r="AE102" t="s">
        <v>691</v>
      </c>
      <c r="AF102" t="s">
        <v>691</v>
      </c>
      <c r="AG102" t="s">
        <v>691</v>
      </c>
      <c r="AH102" t="s">
        <v>691</v>
      </c>
      <c r="AI102" t="s">
        <v>691</v>
      </c>
      <c r="AJ102" t="s">
        <v>691</v>
      </c>
      <c r="AK102" t="s">
        <v>691</v>
      </c>
      <c r="AL102" t="s">
        <v>691</v>
      </c>
      <c r="AM102" t="s">
        <v>691</v>
      </c>
      <c r="AW102"/>
      <c r="AY102">
        <v>0</v>
      </c>
      <c r="AZ102" s="269"/>
      <c r="BA102" s="269"/>
      <c r="BB102" s="269"/>
      <c r="BC102" s="269"/>
      <c r="BD102" s="269"/>
      <c r="BE102" s="269"/>
    </row>
    <row r="103" spans="1:83" ht="14.4" x14ac:dyDescent="0.3">
      <c r="A103">
        <v>519920</v>
      </c>
      <c r="B103" t="s">
        <v>473</v>
      </c>
      <c r="C103" t="s">
        <v>691</v>
      </c>
      <c r="D103" t="s">
        <v>691</v>
      </c>
      <c r="E103" t="s">
        <v>691</v>
      </c>
      <c r="F103" t="s">
        <v>691</v>
      </c>
      <c r="G103" t="s">
        <v>691</v>
      </c>
      <c r="H103" t="s">
        <v>691</v>
      </c>
      <c r="I103" t="s">
        <v>691</v>
      </c>
      <c r="J103" t="s">
        <v>691</v>
      </c>
      <c r="K103" t="s">
        <v>691</v>
      </c>
      <c r="L103" t="s">
        <v>691</v>
      </c>
      <c r="M103" t="s">
        <v>691</v>
      </c>
      <c r="N103" t="s">
        <v>691</v>
      </c>
      <c r="O103" t="s">
        <v>691</v>
      </c>
      <c r="P103" t="s">
        <v>691</v>
      </c>
      <c r="Q103" t="s">
        <v>691</v>
      </c>
      <c r="R103" t="s">
        <v>691</v>
      </c>
      <c r="S103" t="s">
        <v>691</v>
      </c>
      <c r="T103" t="s">
        <v>691</v>
      </c>
      <c r="U103" t="s">
        <v>691</v>
      </c>
      <c r="V103" t="s">
        <v>691</v>
      </c>
      <c r="W103" t="s">
        <v>691</v>
      </c>
      <c r="X103" t="s">
        <v>691</v>
      </c>
      <c r="Y103" t="s">
        <v>691</v>
      </c>
      <c r="Z103" t="s">
        <v>691</v>
      </c>
      <c r="AA103" t="s">
        <v>691</v>
      </c>
      <c r="AB103" t="s">
        <v>691</v>
      </c>
      <c r="AC103" t="s">
        <v>691</v>
      </c>
      <c r="AD103" t="s">
        <v>691</v>
      </c>
      <c r="AE103" t="s">
        <v>691</v>
      </c>
      <c r="AF103" t="s">
        <v>691</v>
      </c>
      <c r="AG103" t="s">
        <v>691</v>
      </c>
      <c r="AH103" t="s">
        <v>691</v>
      </c>
      <c r="AI103" t="s">
        <v>691</v>
      </c>
      <c r="AJ103" t="s">
        <v>691</v>
      </c>
      <c r="AK103" t="s">
        <v>691</v>
      </c>
      <c r="AL103" t="s">
        <v>691</v>
      </c>
      <c r="AM103" t="s">
        <v>691</v>
      </c>
      <c r="AW103"/>
      <c r="AY103">
        <v>0</v>
      </c>
      <c r="AZ103" s="269"/>
      <c r="BA103" s="269"/>
      <c r="BB103" s="269"/>
      <c r="BC103" s="269"/>
      <c r="BD103" s="269"/>
      <c r="BE103" s="26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48"/>
      <c r="BW103" s="249"/>
      <c r="BX103" s="249"/>
      <c r="BY103" s="249"/>
      <c r="BZ103" s="249"/>
      <c r="CA103" s="242"/>
      <c r="CB103" s="242"/>
      <c r="CC103" s="242"/>
      <c r="CD103" s="242"/>
      <c r="CE103" s="249"/>
    </row>
    <row r="104" spans="1:83" ht="14.4" x14ac:dyDescent="0.3">
      <c r="A104">
        <v>519942</v>
      </c>
      <c r="B104" t="s">
        <v>473</v>
      </c>
      <c r="C104" t="s">
        <v>692</v>
      </c>
      <c r="D104" t="s">
        <v>692</v>
      </c>
      <c r="E104" t="s">
        <v>692</v>
      </c>
      <c r="F104" t="s">
        <v>692</v>
      </c>
      <c r="G104" t="s">
        <v>692</v>
      </c>
      <c r="H104" t="s">
        <v>692</v>
      </c>
      <c r="I104" t="s">
        <v>692</v>
      </c>
      <c r="J104" t="s">
        <v>692</v>
      </c>
      <c r="K104" t="s">
        <v>692</v>
      </c>
      <c r="L104" t="s">
        <v>692</v>
      </c>
      <c r="M104" t="s">
        <v>692</v>
      </c>
      <c r="N104" t="s">
        <v>692</v>
      </c>
      <c r="O104" t="s">
        <v>692</v>
      </c>
      <c r="P104" t="s">
        <v>692</v>
      </c>
      <c r="Q104" t="s">
        <v>692</v>
      </c>
      <c r="R104" t="s">
        <v>692</v>
      </c>
      <c r="S104" t="s">
        <v>692</v>
      </c>
      <c r="T104" t="s">
        <v>692</v>
      </c>
      <c r="U104" t="s">
        <v>692</v>
      </c>
      <c r="V104" t="s">
        <v>692</v>
      </c>
      <c r="W104" t="s">
        <v>692</v>
      </c>
      <c r="X104" t="s">
        <v>692</v>
      </c>
      <c r="Y104" t="s">
        <v>692</v>
      </c>
      <c r="Z104" t="s">
        <v>692</v>
      </c>
      <c r="AA104" t="s">
        <v>692</v>
      </c>
      <c r="AB104" t="s">
        <v>692</v>
      </c>
      <c r="AC104" t="s">
        <v>692</v>
      </c>
      <c r="AD104" t="s">
        <v>692</v>
      </c>
      <c r="AE104" t="s">
        <v>692</v>
      </c>
      <c r="AF104" t="s">
        <v>692</v>
      </c>
      <c r="AG104" t="s">
        <v>692</v>
      </c>
      <c r="AH104" t="s">
        <v>692</v>
      </c>
      <c r="AI104" t="s">
        <v>692</v>
      </c>
      <c r="AJ104" t="s">
        <v>692</v>
      </c>
      <c r="AK104" t="s">
        <v>692</v>
      </c>
      <c r="AL104" t="s">
        <v>692</v>
      </c>
      <c r="AM104" t="s">
        <v>692</v>
      </c>
      <c r="AW104"/>
      <c r="AX104" t="s">
        <v>3519</v>
      </c>
      <c r="AY104">
        <v>0</v>
      </c>
      <c r="AZ104" s="269"/>
      <c r="BA104" s="269"/>
      <c r="BB104" s="269"/>
      <c r="BC104" s="269"/>
      <c r="BD104" s="269"/>
      <c r="BE104" s="269"/>
    </row>
    <row r="105" spans="1:83" ht="14.4" x14ac:dyDescent="0.3">
      <c r="A105">
        <v>519946</v>
      </c>
      <c r="B105" t="s">
        <v>473</v>
      </c>
      <c r="C105" t="s">
        <v>691</v>
      </c>
      <c r="D105" t="s">
        <v>691</v>
      </c>
      <c r="E105" t="s">
        <v>691</v>
      </c>
      <c r="F105" t="s">
        <v>691</v>
      </c>
      <c r="G105" t="s">
        <v>691</v>
      </c>
      <c r="H105" t="s">
        <v>691</v>
      </c>
      <c r="I105" t="s">
        <v>691</v>
      </c>
      <c r="J105" t="s">
        <v>691</v>
      </c>
      <c r="K105" t="s">
        <v>691</v>
      </c>
      <c r="L105" t="s">
        <v>691</v>
      </c>
      <c r="M105" t="s">
        <v>691</v>
      </c>
      <c r="N105" t="s">
        <v>691</v>
      </c>
      <c r="O105" t="s">
        <v>691</v>
      </c>
      <c r="P105" t="s">
        <v>691</v>
      </c>
      <c r="Q105" t="s">
        <v>691</v>
      </c>
      <c r="R105" t="s">
        <v>691</v>
      </c>
      <c r="S105" t="s">
        <v>691</v>
      </c>
      <c r="T105" t="s">
        <v>691</v>
      </c>
      <c r="U105" t="s">
        <v>691</v>
      </c>
      <c r="V105" t="s">
        <v>691</v>
      </c>
      <c r="W105" t="s">
        <v>691</v>
      </c>
      <c r="X105" t="s">
        <v>691</v>
      </c>
      <c r="Y105" t="s">
        <v>691</v>
      </c>
      <c r="Z105" t="s">
        <v>691</v>
      </c>
      <c r="AA105" t="s">
        <v>691</v>
      </c>
      <c r="AB105" t="s">
        <v>691</v>
      </c>
      <c r="AC105" t="s">
        <v>691</v>
      </c>
      <c r="AD105" t="s">
        <v>691</v>
      </c>
      <c r="AE105" t="s">
        <v>691</v>
      </c>
      <c r="AF105" t="s">
        <v>691</v>
      </c>
      <c r="AG105" t="s">
        <v>691</v>
      </c>
      <c r="AH105" t="s">
        <v>691</v>
      </c>
      <c r="AI105" t="s">
        <v>691</v>
      </c>
      <c r="AJ105" t="s">
        <v>691</v>
      </c>
      <c r="AK105" t="s">
        <v>691</v>
      </c>
      <c r="AL105" t="s">
        <v>691</v>
      </c>
      <c r="AM105" t="s">
        <v>691</v>
      </c>
      <c r="AW105"/>
      <c r="AY105">
        <v>0</v>
      </c>
      <c r="AZ105" s="269"/>
      <c r="BA105" s="269"/>
      <c r="BB105" s="269"/>
      <c r="BC105" s="269"/>
      <c r="BD105" s="269"/>
      <c r="BE105" s="269"/>
    </row>
    <row r="106" spans="1:83" ht="14.4" x14ac:dyDescent="0.3">
      <c r="A106">
        <v>519961</v>
      </c>
      <c r="B106" t="s">
        <v>473</v>
      </c>
      <c r="C106" t="s">
        <v>691</v>
      </c>
      <c r="D106" t="s">
        <v>691</v>
      </c>
      <c r="E106" t="s">
        <v>691</v>
      </c>
      <c r="F106" t="s">
        <v>691</v>
      </c>
      <c r="G106" t="s">
        <v>691</v>
      </c>
      <c r="H106" t="s">
        <v>691</v>
      </c>
      <c r="I106" t="s">
        <v>691</v>
      </c>
      <c r="J106" t="s">
        <v>691</v>
      </c>
      <c r="K106" t="s">
        <v>691</v>
      </c>
      <c r="L106" t="s">
        <v>691</v>
      </c>
      <c r="M106" t="s">
        <v>691</v>
      </c>
      <c r="N106" t="s">
        <v>691</v>
      </c>
      <c r="O106" t="s">
        <v>691</v>
      </c>
      <c r="P106" t="s">
        <v>691</v>
      </c>
      <c r="Q106" t="s">
        <v>691</v>
      </c>
      <c r="R106" t="s">
        <v>691</v>
      </c>
      <c r="S106" t="s">
        <v>691</v>
      </c>
      <c r="T106" t="s">
        <v>691</v>
      </c>
      <c r="U106" t="s">
        <v>691</v>
      </c>
      <c r="V106" t="s">
        <v>691</v>
      </c>
      <c r="W106" t="s">
        <v>691</v>
      </c>
      <c r="X106" t="s">
        <v>691</v>
      </c>
      <c r="Y106" t="s">
        <v>691</v>
      </c>
      <c r="Z106" t="s">
        <v>691</v>
      </c>
      <c r="AA106" t="s">
        <v>691</v>
      </c>
      <c r="AB106" t="s">
        <v>691</v>
      </c>
      <c r="AC106" t="s">
        <v>691</v>
      </c>
      <c r="AD106" t="s">
        <v>691</v>
      </c>
      <c r="AE106" t="s">
        <v>691</v>
      </c>
      <c r="AF106" t="s">
        <v>691</v>
      </c>
      <c r="AG106" t="s">
        <v>691</v>
      </c>
      <c r="AH106" t="s">
        <v>691</v>
      </c>
      <c r="AI106" t="s">
        <v>691</v>
      </c>
      <c r="AJ106" t="s">
        <v>691</v>
      </c>
      <c r="AK106" t="s">
        <v>691</v>
      </c>
      <c r="AL106" t="s">
        <v>691</v>
      </c>
      <c r="AM106" t="s">
        <v>691</v>
      </c>
      <c r="AW106"/>
      <c r="AY106">
        <v>0</v>
      </c>
      <c r="AZ106" s="269"/>
      <c r="BA106" s="269"/>
      <c r="BB106" s="269"/>
      <c r="BC106" s="269"/>
      <c r="BD106" s="269"/>
      <c r="BE106" s="269"/>
    </row>
    <row r="107" spans="1:83" ht="14.4" x14ac:dyDescent="0.3">
      <c r="A107">
        <v>520007</v>
      </c>
      <c r="B107" t="s">
        <v>473</v>
      </c>
      <c r="C107" t="s">
        <v>691</v>
      </c>
      <c r="D107" t="s">
        <v>691</v>
      </c>
      <c r="E107" t="s">
        <v>691</v>
      </c>
      <c r="F107" t="s">
        <v>691</v>
      </c>
      <c r="G107" t="s">
        <v>691</v>
      </c>
      <c r="H107" t="s">
        <v>691</v>
      </c>
      <c r="I107" t="s">
        <v>691</v>
      </c>
      <c r="J107" t="s">
        <v>691</v>
      </c>
      <c r="K107" t="s">
        <v>691</v>
      </c>
      <c r="L107" t="s">
        <v>691</v>
      </c>
      <c r="M107" t="s">
        <v>691</v>
      </c>
      <c r="N107" t="s">
        <v>691</v>
      </c>
      <c r="O107" t="s">
        <v>691</v>
      </c>
      <c r="P107" t="s">
        <v>691</v>
      </c>
      <c r="Q107" t="s">
        <v>691</v>
      </c>
      <c r="R107" t="s">
        <v>691</v>
      </c>
      <c r="S107" t="s">
        <v>691</v>
      </c>
      <c r="T107" t="s">
        <v>691</v>
      </c>
      <c r="U107" t="s">
        <v>691</v>
      </c>
      <c r="V107" t="s">
        <v>691</v>
      </c>
      <c r="W107" t="s">
        <v>691</v>
      </c>
      <c r="X107" t="s">
        <v>691</v>
      </c>
      <c r="Y107" t="s">
        <v>691</v>
      </c>
      <c r="Z107" t="s">
        <v>691</v>
      </c>
      <c r="AA107" t="s">
        <v>691</v>
      </c>
      <c r="AB107" t="s">
        <v>691</v>
      </c>
      <c r="AC107" t="s">
        <v>691</v>
      </c>
      <c r="AD107" t="s">
        <v>691</v>
      </c>
      <c r="AE107" t="s">
        <v>691</v>
      </c>
      <c r="AF107" t="s">
        <v>691</v>
      </c>
      <c r="AG107" t="s">
        <v>691</v>
      </c>
      <c r="AH107" t="s">
        <v>691</v>
      </c>
      <c r="AI107" t="s">
        <v>691</v>
      </c>
      <c r="AJ107" t="s">
        <v>691</v>
      </c>
      <c r="AK107" t="s">
        <v>691</v>
      </c>
      <c r="AL107" t="s">
        <v>691</v>
      </c>
      <c r="AM107" t="s">
        <v>691</v>
      </c>
      <c r="AW107"/>
      <c r="AY107">
        <v>0</v>
      </c>
      <c r="AZ107" s="269"/>
      <c r="BA107" s="269"/>
      <c r="BB107" s="269"/>
      <c r="BC107" s="269"/>
      <c r="BD107" s="269"/>
      <c r="BE107" s="26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8"/>
      <c r="BW107" s="249"/>
      <c r="BX107" s="249"/>
      <c r="BY107" s="249"/>
      <c r="BZ107" s="249"/>
      <c r="CA107" s="242"/>
      <c r="CB107" s="242"/>
      <c r="CC107" s="242"/>
      <c r="CD107" s="242"/>
      <c r="CE107" s="249"/>
    </row>
    <row r="108" spans="1:83" ht="14.4" x14ac:dyDescent="0.3">
      <c r="A108">
        <v>520130</v>
      </c>
      <c r="B108" t="s">
        <v>473</v>
      </c>
      <c r="C108" t="s">
        <v>691</v>
      </c>
      <c r="D108" t="s">
        <v>691</v>
      </c>
      <c r="E108" t="s">
        <v>691</v>
      </c>
      <c r="F108" t="s">
        <v>691</v>
      </c>
      <c r="G108" t="s">
        <v>691</v>
      </c>
      <c r="H108" t="s">
        <v>691</v>
      </c>
      <c r="I108" t="s">
        <v>691</v>
      </c>
      <c r="J108" t="s">
        <v>691</v>
      </c>
      <c r="K108" t="s">
        <v>691</v>
      </c>
      <c r="L108" t="s">
        <v>691</v>
      </c>
      <c r="M108" t="s">
        <v>691</v>
      </c>
      <c r="N108" t="s">
        <v>691</v>
      </c>
      <c r="O108" t="s">
        <v>691</v>
      </c>
      <c r="P108" t="s">
        <v>691</v>
      </c>
      <c r="Q108" t="s">
        <v>691</v>
      </c>
      <c r="R108" t="s">
        <v>691</v>
      </c>
      <c r="S108" t="s">
        <v>691</v>
      </c>
      <c r="T108" t="s">
        <v>691</v>
      </c>
      <c r="U108" t="s">
        <v>691</v>
      </c>
      <c r="V108" t="s">
        <v>691</v>
      </c>
      <c r="W108" t="s">
        <v>691</v>
      </c>
      <c r="X108" t="s">
        <v>691</v>
      </c>
      <c r="Y108" t="s">
        <v>691</v>
      </c>
      <c r="Z108" t="s">
        <v>691</v>
      </c>
      <c r="AA108" t="s">
        <v>691</v>
      </c>
      <c r="AB108" t="s">
        <v>691</v>
      </c>
      <c r="AC108" t="s">
        <v>691</v>
      </c>
      <c r="AD108" t="s">
        <v>691</v>
      </c>
      <c r="AE108" t="s">
        <v>691</v>
      </c>
      <c r="AF108" t="s">
        <v>691</v>
      </c>
      <c r="AG108" t="s">
        <v>691</v>
      </c>
      <c r="AH108" t="s">
        <v>691</v>
      </c>
      <c r="AI108" t="s">
        <v>691</v>
      </c>
      <c r="AJ108" t="s">
        <v>691</v>
      </c>
      <c r="AK108" t="s">
        <v>691</v>
      </c>
      <c r="AL108" t="s">
        <v>691</v>
      </c>
      <c r="AM108" t="s">
        <v>691</v>
      </c>
      <c r="AW108"/>
      <c r="AY108">
        <v>0</v>
      </c>
      <c r="AZ108" s="269"/>
      <c r="BA108" s="269"/>
      <c r="BB108" s="269"/>
      <c r="BC108" s="269"/>
      <c r="BD108" s="269"/>
      <c r="BE108" s="269"/>
    </row>
    <row r="109" spans="1:83" ht="14.4" x14ac:dyDescent="0.3">
      <c r="A109">
        <v>520236</v>
      </c>
      <c r="B109" t="s">
        <v>473</v>
      </c>
      <c r="C109" t="s">
        <v>691</v>
      </c>
      <c r="D109" t="s">
        <v>691</v>
      </c>
      <c r="E109" t="s">
        <v>691</v>
      </c>
      <c r="F109" t="s">
        <v>691</v>
      </c>
      <c r="G109" t="s">
        <v>691</v>
      </c>
      <c r="H109" t="s">
        <v>691</v>
      </c>
      <c r="I109" t="s">
        <v>691</v>
      </c>
      <c r="J109" t="s">
        <v>691</v>
      </c>
      <c r="K109" t="s">
        <v>691</v>
      </c>
      <c r="L109" t="s">
        <v>691</v>
      </c>
      <c r="M109" t="s">
        <v>691</v>
      </c>
      <c r="N109" t="s">
        <v>691</v>
      </c>
      <c r="O109" t="s">
        <v>691</v>
      </c>
      <c r="P109" t="s">
        <v>691</v>
      </c>
      <c r="Q109" t="s">
        <v>691</v>
      </c>
      <c r="R109" t="s">
        <v>691</v>
      </c>
      <c r="S109" t="s">
        <v>691</v>
      </c>
      <c r="T109" t="s">
        <v>691</v>
      </c>
      <c r="U109" t="s">
        <v>691</v>
      </c>
      <c r="V109" t="s">
        <v>691</v>
      </c>
      <c r="W109" t="s">
        <v>691</v>
      </c>
      <c r="X109" t="s">
        <v>691</v>
      </c>
      <c r="Y109" t="s">
        <v>691</v>
      </c>
      <c r="Z109" t="s">
        <v>691</v>
      </c>
      <c r="AA109" t="s">
        <v>691</v>
      </c>
      <c r="AB109" t="s">
        <v>691</v>
      </c>
      <c r="AC109" t="s">
        <v>691</v>
      </c>
      <c r="AD109" t="s">
        <v>691</v>
      </c>
      <c r="AE109" t="s">
        <v>691</v>
      </c>
      <c r="AF109" t="s">
        <v>691</v>
      </c>
      <c r="AG109" t="s">
        <v>691</v>
      </c>
      <c r="AH109" t="s">
        <v>691</v>
      </c>
      <c r="AI109" t="s">
        <v>691</v>
      </c>
      <c r="AJ109" t="s">
        <v>691</v>
      </c>
      <c r="AK109" t="s">
        <v>691</v>
      </c>
      <c r="AL109" t="s">
        <v>691</v>
      </c>
      <c r="AM109" t="s">
        <v>691</v>
      </c>
      <c r="AW109"/>
      <c r="AY109">
        <v>0</v>
      </c>
      <c r="AZ109" s="269"/>
      <c r="BA109" s="269"/>
      <c r="BB109" s="269"/>
      <c r="BC109" s="269"/>
      <c r="BD109" s="269"/>
      <c r="BE109" s="26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8"/>
      <c r="BW109" s="249"/>
      <c r="BX109" s="249"/>
      <c r="BY109" s="249"/>
      <c r="BZ109" s="249"/>
      <c r="CA109" s="242"/>
      <c r="CB109" s="242"/>
      <c r="CC109" s="242"/>
      <c r="CD109" s="242"/>
      <c r="CE109" s="249"/>
    </row>
    <row r="110" spans="1:83" ht="14.4" x14ac:dyDescent="0.3">
      <c r="A110">
        <v>520254</v>
      </c>
      <c r="B110" t="s">
        <v>473</v>
      </c>
      <c r="C110" t="s">
        <v>691</v>
      </c>
      <c r="D110" t="s">
        <v>691</v>
      </c>
      <c r="E110" t="s">
        <v>691</v>
      </c>
      <c r="F110" t="s">
        <v>691</v>
      </c>
      <c r="G110" t="s">
        <v>691</v>
      </c>
      <c r="H110" t="s">
        <v>691</v>
      </c>
      <c r="I110" t="s">
        <v>691</v>
      </c>
      <c r="J110" t="s">
        <v>691</v>
      </c>
      <c r="K110" t="s">
        <v>691</v>
      </c>
      <c r="L110" t="s">
        <v>691</v>
      </c>
      <c r="M110" t="s">
        <v>691</v>
      </c>
      <c r="N110" t="s">
        <v>691</v>
      </c>
      <c r="O110" t="s">
        <v>691</v>
      </c>
      <c r="P110" t="s">
        <v>691</v>
      </c>
      <c r="Q110" t="s">
        <v>691</v>
      </c>
      <c r="R110" t="s">
        <v>691</v>
      </c>
      <c r="S110" t="s">
        <v>691</v>
      </c>
      <c r="T110" t="s">
        <v>691</v>
      </c>
      <c r="U110" t="s">
        <v>691</v>
      </c>
      <c r="V110" t="s">
        <v>691</v>
      </c>
      <c r="W110" t="s">
        <v>691</v>
      </c>
      <c r="X110" t="s">
        <v>691</v>
      </c>
      <c r="Y110" t="s">
        <v>691</v>
      </c>
      <c r="Z110" t="s">
        <v>691</v>
      </c>
      <c r="AA110" t="s">
        <v>691</v>
      </c>
      <c r="AB110" t="s">
        <v>691</v>
      </c>
      <c r="AC110" t="s">
        <v>691</v>
      </c>
      <c r="AD110" t="s">
        <v>691</v>
      </c>
      <c r="AE110" t="s">
        <v>691</v>
      </c>
      <c r="AF110" t="s">
        <v>691</v>
      </c>
      <c r="AG110" t="s">
        <v>691</v>
      </c>
      <c r="AH110" t="s">
        <v>691</v>
      </c>
      <c r="AI110" t="s">
        <v>691</v>
      </c>
      <c r="AJ110" t="s">
        <v>691</v>
      </c>
      <c r="AK110" t="s">
        <v>691</v>
      </c>
      <c r="AL110" t="s">
        <v>691</v>
      </c>
      <c r="AM110" t="s">
        <v>691</v>
      </c>
      <c r="AW110"/>
      <c r="AY110">
        <v>0</v>
      </c>
      <c r="AZ110" s="269"/>
      <c r="BA110" s="269"/>
      <c r="BB110" s="269"/>
      <c r="BC110" s="269"/>
      <c r="BD110" s="269"/>
      <c r="BE110" s="26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8"/>
      <c r="BW110" s="249"/>
      <c r="BX110" s="249"/>
      <c r="BY110" s="249"/>
      <c r="BZ110" s="249"/>
      <c r="CA110" s="242"/>
      <c r="CB110" s="242"/>
      <c r="CC110" s="242"/>
      <c r="CD110" s="242"/>
      <c r="CE110" s="249"/>
    </row>
    <row r="111" spans="1:83" ht="14.4" x14ac:dyDescent="0.3">
      <c r="A111">
        <v>520263</v>
      </c>
      <c r="B111" t="s">
        <v>473</v>
      </c>
      <c r="C111" t="s">
        <v>691</v>
      </c>
      <c r="D111" t="s">
        <v>691</v>
      </c>
      <c r="E111" t="s">
        <v>691</v>
      </c>
      <c r="F111" t="s">
        <v>691</v>
      </c>
      <c r="G111" t="s">
        <v>691</v>
      </c>
      <c r="H111" t="s">
        <v>691</v>
      </c>
      <c r="I111" t="s">
        <v>691</v>
      </c>
      <c r="J111" t="s">
        <v>691</v>
      </c>
      <c r="K111" t="s">
        <v>691</v>
      </c>
      <c r="L111" t="s">
        <v>691</v>
      </c>
      <c r="M111" t="s">
        <v>691</v>
      </c>
      <c r="N111" t="s">
        <v>691</v>
      </c>
      <c r="O111" t="s">
        <v>691</v>
      </c>
      <c r="P111" t="s">
        <v>691</v>
      </c>
      <c r="Q111" t="s">
        <v>691</v>
      </c>
      <c r="R111" t="s">
        <v>691</v>
      </c>
      <c r="S111" t="s">
        <v>691</v>
      </c>
      <c r="T111" t="s">
        <v>691</v>
      </c>
      <c r="U111" t="s">
        <v>691</v>
      </c>
      <c r="V111" t="s">
        <v>691</v>
      </c>
      <c r="W111" t="s">
        <v>691</v>
      </c>
      <c r="X111" t="s">
        <v>691</v>
      </c>
      <c r="Y111" t="s">
        <v>691</v>
      </c>
      <c r="Z111" t="s">
        <v>691</v>
      </c>
      <c r="AA111" t="s">
        <v>691</v>
      </c>
      <c r="AB111" t="s">
        <v>691</v>
      </c>
      <c r="AC111" t="s">
        <v>691</v>
      </c>
      <c r="AD111" t="s">
        <v>691</v>
      </c>
      <c r="AE111" t="s">
        <v>691</v>
      </c>
      <c r="AF111" t="s">
        <v>691</v>
      </c>
      <c r="AG111" t="s">
        <v>691</v>
      </c>
      <c r="AH111" t="s">
        <v>691</v>
      </c>
      <c r="AI111" t="s">
        <v>691</v>
      </c>
      <c r="AJ111" t="s">
        <v>691</v>
      </c>
      <c r="AK111" t="s">
        <v>691</v>
      </c>
      <c r="AL111" t="s">
        <v>691</v>
      </c>
      <c r="AM111" t="s">
        <v>691</v>
      </c>
      <c r="AW111"/>
      <c r="AY111">
        <v>0</v>
      </c>
      <c r="AZ111" s="269"/>
      <c r="BA111" s="269"/>
      <c r="BB111" s="269"/>
      <c r="BC111" s="269"/>
      <c r="BD111" s="269"/>
      <c r="BE111" s="269"/>
    </row>
    <row r="112" spans="1:83" ht="14.4" x14ac:dyDescent="0.3">
      <c r="A112">
        <v>520269</v>
      </c>
      <c r="B112" t="s">
        <v>473</v>
      </c>
      <c r="C112" t="s">
        <v>691</v>
      </c>
      <c r="D112" t="s">
        <v>691</v>
      </c>
      <c r="E112" t="s">
        <v>691</v>
      </c>
      <c r="F112" t="s">
        <v>691</v>
      </c>
      <c r="G112" t="s">
        <v>691</v>
      </c>
      <c r="H112" t="s">
        <v>691</v>
      </c>
      <c r="I112" t="s">
        <v>691</v>
      </c>
      <c r="J112" t="s">
        <v>691</v>
      </c>
      <c r="K112" t="s">
        <v>691</v>
      </c>
      <c r="L112" t="s">
        <v>691</v>
      </c>
      <c r="M112" t="s">
        <v>691</v>
      </c>
      <c r="N112" t="s">
        <v>691</v>
      </c>
      <c r="O112" t="s">
        <v>691</v>
      </c>
      <c r="P112" t="s">
        <v>691</v>
      </c>
      <c r="Q112" t="s">
        <v>691</v>
      </c>
      <c r="R112" t="s">
        <v>691</v>
      </c>
      <c r="S112" t="s">
        <v>691</v>
      </c>
      <c r="T112" t="s">
        <v>691</v>
      </c>
      <c r="U112" t="s">
        <v>691</v>
      </c>
      <c r="V112" t="s">
        <v>691</v>
      </c>
      <c r="W112" t="s">
        <v>691</v>
      </c>
      <c r="X112" t="s">
        <v>691</v>
      </c>
      <c r="Y112" t="s">
        <v>691</v>
      </c>
      <c r="Z112" t="s">
        <v>691</v>
      </c>
      <c r="AA112" t="s">
        <v>691</v>
      </c>
      <c r="AB112" t="s">
        <v>691</v>
      </c>
      <c r="AC112" t="s">
        <v>691</v>
      </c>
      <c r="AD112" t="s">
        <v>691</v>
      </c>
      <c r="AE112" t="s">
        <v>691</v>
      </c>
      <c r="AF112" t="s">
        <v>691</v>
      </c>
      <c r="AG112" t="s">
        <v>691</v>
      </c>
      <c r="AH112" t="s">
        <v>691</v>
      </c>
      <c r="AI112" t="s">
        <v>691</v>
      </c>
      <c r="AJ112" t="s">
        <v>691</v>
      </c>
      <c r="AK112" t="s">
        <v>691</v>
      </c>
      <c r="AL112" t="s">
        <v>691</v>
      </c>
      <c r="AM112" t="s">
        <v>691</v>
      </c>
      <c r="AW112"/>
      <c r="AY112">
        <v>0</v>
      </c>
      <c r="AZ112" s="269"/>
      <c r="BA112" s="269"/>
      <c r="BB112" s="269"/>
      <c r="BC112" s="269"/>
      <c r="BD112" s="269"/>
      <c r="BE112" s="269"/>
    </row>
    <row r="113" spans="1:83" ht="14.4" x14ac:dyDescent="0.3">
      <c r="A113">
        <v>520310</v>
      </c>
      <c r="B113" t="s">
        <v>474</v>
      </c>
      <c r="C113" t="s">
        <v>691</v>
      </c>
      <c r="D113" t="s">
        <v>691</v>
      </c>
      <c r="E113" t="s">
        <v>691</v>
      </c>
      <c r="F113" t="s">
        <v>691</v>
      </c>
      <c r="G113" t="s">
        <v>691</v>
      </c>
      <c r="H113" t="s">
        <v>691</v>
      </c>
      <c r="I113" t="s">
        <v>691</v>
      </c>
      <c r="J113" t="s">
        <v>691</v>
      </c>
      <c r="K113" t="s">
        <v>691</v>
      </c>
      <c r="L113" t="s">
        <v>691</v>
      </c>
      <c r="M113" t="s">
        <v>691</v>
      </c>
      <c r="N113" t="s">
        <v>691</v>
      </c>
      <c r="O113" t="s">
        <v>691</v>
      </c>
      <c r="P113" t="s">
        <v>691</v>
      </c>
      <c r="Q113" t="s">
        <v>691</v>
      </c>
      <c r="R113" t="s">
        <v>691</v>
      </c>
      <c r="S113" t="s">
        <v>691</v>
      </c>
      <c r="T113" t="s">
        <v>691</v>
      </c>
      <c r="U113" t="s">
        <v>691</v>
      </c>
      <c r="V113" t="s">
        <v>691</v>
      </c>
      <c r="W113" t="s">
        <v>691</v>
      </c>
      <c r="X113" t="s">
        <v>691</v>
      </c>
      <c r="Y113" t="s">
        <v>691</v>
      </c>
      <c r="Z113" t="s">
        <v>691</v>
      </c>
      <c r="AA113" t="s">
        <v>691</v>
      </c>
      <c r="AB113" t="s">
        <v>691</v>
      </c>
      <c r="AC113" t="s">
        <v>691</v>
      </c>
      <c r="AD113" t="s">
        <v>691</v>
      </c>
      <c r="AE113" t="s">
        <v>691</v>
      </c>
      <c r="AF113" t="s">
        <v>691</v>
      </c>
      <c r="AG113" t="s">
        <v>691</v>
      </c>
      <c r="AW113"/>
      <c r="AY113" t="s">
        <v>1462</v>
      </c>
      <c r="AZ113" s="269"/>
      <c r="BA113" s="269"/>
      <c r="BB113" s="269"/>
      <c r="BC113" s="269"/>
      <c r="BD113" s="269"/>
      <c r="BE113" s="269"/>
    </row>
    <row r="114" spans="1:83" ht="14.4" x14ac:dyDescent="0.3">
      <c r="A114">
        <v>520316</v>
      </c>
      <c r="B114" t="s">
        <v>473</v>
      </c>
      <c r="C114" t="s">
        <v>691</v>
      </c>
      <c r="D114" t="s">
        <v>691</v>
      </c>
      <c r="E114" t="s">
        <v>691</v>
      </c>
      <c r="F114" t="s">
        <v>691</v>
      </c>
      <c r="G114" t="s">
        <v>691</v>
      </c>
      <c r="H114" t="s">
        <v>691</v>
      </c>
      <c r="I114" t="s">
        <v>691</v>
      </c>
      <c r="J114" t="s">
        <v>691</v>
      </c>
      <c r="K114" t="s">
        <v>691</v>
      </c>
      <c r="L114" t="s">
        <v>691</v>
      </c>
      <c r="M114" t="s">
        <v>691</v>
      </c>
      <c r="N114" t="s">
        <v>691</v>
      </c>
      <c r="O114" t="s">
        <v>691</v>
      </c>
      <c r="P114" t="s">
        <v>691</v>
      </c>
      <c r="Q114" t="s">
        <v>691</v>
      </c>
      <c r="R114" t="s">
        <v>691</v>
      </c>
      <c r="S114" t="s">
        <v>691</v>
      </c>
      <c r="T114" t="s">
        <v>691</v>
      </c>
      <c r="U114" t="s">
        <v>691</v>
      </c>
      <c r="V114" t="s">
        <v>691</v>
      </c>
      <c r="W114" t="s">
        <v>691</v>
      </c>
      <c r="X114" t="s">
        <v>691</v>
      </c>
      <c r="Y114" t="s">
        <v>691</v>
      </c>
      <c r="Z114" t="s">
        <v>691</v>
      </c>
      <c r="AA114" t="s">
        <v>691</v>
      </c>
      <c r="AB114" t="s">
        <v>691</v>
      </c>
      <c r="AC114" t="s">
        <v>691</v>
      </c>
      <c r="AD114" t="s">
        <v>691</v>
      </c>
      <c r="AE114" t="s">
        <v>691</v>
      </c>
      <c r="AF114" t="s">
        <v>691</v>
      </c>
      <c r="AG114" t="s">
        <v>691</v>
      </c>
      <c r="AH114" t="s">
        <v>691</v>
      </c>
      <c r="AI114" t="s">
        <v>691</v>
      </c>
      <c r="AJ114" t="s">
        <v>691</v>
      </c>
      <c r="AK114" t="s">
        <v>691</v>
      </c>
      <c r="AL114" t="s">
        <v>691</v>
      </c>
      <c r="AM114" t="s">
        <v>691</v>
      </c>
      <c r="AW114"/>
      <c r="AY114">
        <v>0</v>
      </c>
      <c r="AZ114" s="269"/>
      <c r="BA114" s="269"/>
      <c r="BB114" s="269"/>
      <c r="BC114" s="269"/>
      <c r="BD114" s="269"/>
      <c r="BE114" s="269"/>
    </row>
    <row r="115" spans="1:83" ht="14.4" x14ac:dyDescent="0.3">
      <c r="A115">
        <v>520353</v>
      </c>
      <c r="B115" t="s">
        <v>473</v>
      </c>
      <c r="C115" t="s">
        <v>692</v>
      </c>
      <c r="D115" t="s">
        <v>692</v>
      </c>
      <c r="E115" t="s">
        <v>692</v>
      </c>
      <c r="F115" t="s">
        <v>692</v>
      </c>
      <c r="G115" t="s">
        <v>692</v>
      </c>
      <c r="H115" t="s">
        <v>692</v>
      </c>
      <c r="I115" t="s">
        <v>692</v>
      </c>
      <c r="J115" t="s">
        <v>692</v>
      </c>
      <c r="K115" t="s">
        <v>692</v>
      </c>
      <c r="L115" t="s">
        <v>692</v>
      </c>
      <c r="M115" t="s">
        <v>692</v>
      </c>
      <c r="N115" t="s">
        <v>692</v>
      </c>
      <c r="O115" t="s">
        <v>692</v>
      </c>
      <c r="P115" t="s">
        <v>692</v>
      </c>
      <c r="Q115" t="s">
        <v>692</v>
      </c>
      <c r="R115" t="s">
        <v>692</v>
      </c>
      <c r="S115" t="s">
        <v>692</v>
      </c>
      <c r="T115" t="s">
        <v>692</v>
      </c>
      <c r="U115" t="s">
        <v>692</v>
      </c>
      <c r="V115" t="s">
        <v>692</v>
      </c>
      <c r="W115" t="s">
        <v>692</v>
      </c>
      <c r="X115" t="s">
        <v>692</v>
      </c>
      <c r="Y115" t="s">
        <v>692</v>
      </c>
      <c r="Z115" t="s">
        <v>692</v>
      </c>
      <c r="AA115" t="s">
        <v>692</v>
      </c>
      <c r="AB115" t="s">
        <v>692</v>
      </c>
      <c r="AC115" t="s">
        <v>692</v>
      </c>
      <c r="AD115" t="s">
        <v>692</v>
      </c>
      <c r="AE115" t="s">
        <v>692</v>
      </c>
      <c r="AF115" t="s">
        <v>692</v>
      </c>
      <c r="AG115" t="s">
        <v>692</v>
      </c>
      <c r="AH115" t="s">
        <v>692</v>
      </c>
      <c r="AI115" t="s">
        <v>692</v>
      </c>
      <c r="AJ115" t="s">
        <v>692</v>
      </c>
      <c r="AK115" t="s">
        <v>692</v>
      </c>
      <c r="AL115" t="s">
        <v>692</v>
      </c>
      <c r="AM115" t="s">
        <v>692</v>
      </c>
      <c r="AW115"/>
      <c r="AX115" t="s">
        <v>3536</v>
      </c>
      <c r="AY115" t="s">
        <v>3536</v>
      </c>
      <c r="AZ115" s="269"/>
      <c r="BA115" s="269"/>
      <c r="BB115" s="269"/>
      <c r="BC115" s="269"/>
      <c r="BD115" s="269"/>
      <c r="BE115" s="269"/>
    </row>
    <row r="116" spans="1:83" ht="14.4" x14ac:dyDescent="0.3">
      <c r="A116">
        <v>520384</v>
      </c>
      <c r="B116" t="s">
        <v>473</v>
      </c>
      <c r="C116" t="s">
        <v>691</v>
      </c>
      <c r="D116" t="s">
        <v>691</v>
      </c>
      <c r="E116" t="s">
        <v>691</v>
      </c>
      <c r="F116" t="s">
        <v>691</v>
      </c>
      <c r="G116" t="s">
        <v>691</v>
      </c>
      <c r="H116" t="s">
        <v>691</v>
      </c>
      <c r="I116" t="s">
        <v>691</v>
      </c>
      <c r="J116" t="s">
        <v>691</v>
      </c>
      <c r="K116" t="s">
        <v>691</v>
      </c>
      <c r="L116" t="s">
        <v>691</v>
      </c>
      <c r="M116" t="s">
        <v>691</v>
      </c>
      <c r="N116" t="s">
        <v>691</v>
      </c>
      <c r="O116" t="s">
        <v>691</v>
      </c>
      <c r="P116" t="s">
        <v>691</v>
      </c>
      <c r="Q116" t="s">
        <v>691</v>
      </c>
      <c r="R116" t="s">
        <v>691</v>
      </c>
      <c r="S116" t="s">
        <v>691</v>
      </c>
      <c r="T116" t="s">
        <v>691</v>
      </c>
      <c r="U116" t="s">
        <v>691</v>
      </c>
      <c r="V116" t="s">
        <v>691</v>
      </c>
      <c r="W116" t="s">
        <v>691</v>
      </c>
      <c r="X116" t="s">
        <v>691</v>
      </c>
      <c r="Y116" t="s">
        <v>691</v>
      </c>
      <c r="Z116" t="s">
        <v>691</v>
      </c>
      <c r="AA116" t="s">
        <v>691</v>
      </c>
      <c r="AB116" t="s">
        <v>691</v>
      </c>
      <c r="AC116" t="s">
        <v>691</v>
      </c>
      <c r="AD116" t="s">
        <v>691</v>
      </c>
      <c r="AE116" t="s">
        <v>691</v>
      </c>
      <c r="AF116" t="s">
        <v>691</v>
      </c>
      <c r="AG116" t="s">
        <v>691</v>
      </c>
      <c r="AH116" t="s">
        <v>691</v>
      </c>
      <c r="AI116" t="s">
        <v>691</v>
      </c>
      <c r="AJ116" t="s">
        <v>691</v>
      </c>
      <c r="AK116" t="s">
        <v>691</v>
      </c>
      <c r="AL116" t="s">
        <v>691</v>
      </c>
      <c r="AM116" t="s">
        <v>691</v>
      </c>
      <c r="AW116"/>
      <c r="AY116">
        <v>0</v>
      </c>
      <c r="AZ116" s="269"/>
      <c r="BA116" s="269"/>
      <c r="BB116" s="269"/>
      <c r="BC116" s="269"/>
      <c r="BD116" s="269"/>
      <c r="BE116" s="269"/>
    </row>
    <row r="117" spans="1:83" ht="14.4" x14ac:dyDescent="0.3">
      <c r="A117">
        <v>520404</v>
      </c>
      <c r="B117" t="s">
        <v>473</v>
      </c>
      <c r="C117" t="s">
        <v>691</v>
      </c>
      <c r="D117" t="s">
        <v>691</v>
      </c>
      <c r="E117" t="s">
        <v>691</v>
      </c>
      <c r="F117" t="s">
        <v>691</v>
      </c>
      <c r="G117" t="s">
        <v>691</v>
      </c>
      <c r="H117" t="s">
        <v>691</v>
      </c>
      <c r="I117" t="s">
        <v>691</v>
      </c>
      <c r="J117" t="s">
        <v>691</v>
      </c>
      <c r="K117" t="s">
        <v>691</v>
      </c>
      <c r="L117" t="s">
        <v>691</v>
      </c>
      <c r="M117" t="s">
        <v>691</v>
      </c>
      <c r="N117" t="s">
        <v>691</v>
      </c>
      <c r="O117" t="s">
        <v>691</v>
      </c>
      <c r="P117" t="s">
        <v>691</v>
      </c>
      <c r="Q117" t="s">
        <v>691</v>
      </c>
      <c r="R117" t="s">
        <v>691</v>
      </c>
      <c r="S117" t="s">
        <v>691</v>
      </c>
      <c r="T117" t="s">
        <v>691</v>
      </c>
      <c r="U117" t="s">
        <v>691</v>
      </c>
      <c r="V117" t="s">
        <v>691</v>
      </c>
      <c r="W117" t="s">
        <v>691</v>
      </c>
      <c r="X117" t="s">
        <v>691</v>
      </c>
      <c r="Y117" t="s">
        <v>691</v>
      </c>
      <c r="Z117" t="s">
        <v>691</v>
      </c>
      <c r="AA117" t="s">
        <v>691</v>
      </c>
      <c r="AB117" t="s">
        <v>691</v>
      </c>
      <c r="AC117" t="s">
        <v>691</v>
      </c>
      <c r="AD117" t="s">
        <v>691</v>
      </c>
      <c r="AE117" t="s">
        <v>691</v>
      </c>
      <c r="AF117" t="s">
        <v>691</v>
      </c>
      <c r="AG117" t="s">
        <v>691</v>
      </c>
      <c r="AH117" t="s">
        <v>691</v>
      </c>
      <c r="AI117" t="s">
        <v>691</v>
      </c>
      <c r="AJ117" t="s">
        <v>691</v>
      </c>
      <c r="AK117" t="s">
        <v>691</v>
      </c>
      <c r="AL117" t="s">
        <v>691</v>
      </c>
      <c r="AM117" t="s">
        <v>691</v>
      </c>
      <c r="AW117"/>
      <c r="AY117">
        <v>0</v>
      </c>
      <c r="AZ117" s="269"/>
      <c r="BA117" s="269"/>
      <c r="BB117" s="269"/>
      <c r="BC117" s="269"/>
      <c r="BD117" s="269"/>
      <c r="BE117" s="26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8"/>
      <c r="BW117" s="249"/>
      <c r="BX117" s="249"/>
      <c r="BY117" s="249"/>
      <c r="BZ117" s="249"/>
      <c r="CA117" s="242"/>
      <c r="CB117" s="242"/>
      <c r="CC117" s="242"/>
      <c r="CD117" s="242"/>
      <c r="CE117" s="249"/>
    </row>
    <row r="118" spans="1:83" ht="14.4" x14ac:dyDescent="0.3">
      <c r="A118">
        <v>520448</v>
      </c>
      <c r="B118" t="s">
        <v>473</v>
      </c>
      <c r="C118" t="s">
        <v>692</v>
      </c>
      <c r="D118" t="s">
        <v>692</v>
      </c>
      <c r="E118" t="s">
        <v>692</v>
      </c>
      <c r="F118" t="s">
        <v>692</v>
      </c>
      <c r="G118" t="s">
        <v>692</v>
      </c>
      <c r="H118" t="s">
        <v>692</v>
      </c>
      <c r="I118" t="s">
        <v>692</v>
      </c>
      <c r="J118" t="s">
        <v>692</v>
      </c>
      <c r="K118" t="s">
        <v>692</v>
      </c>
      <c r="L118" t="s">
        <v>692</v>
      </c>
      <c r="M118" t="s">
        <v>692</v>
      </c>
      <c r="N118" t="s">
        <v>692</v>
      </c>
      <c r="O118" t="s">
        <v>692</v>
      </c>
      <c r="P118" t="s">
        <v>692</v>
      </c>
      <c r="Q118" t="s">
        <v>692</v>
      </c>
      <c r="R118" t="s">
        <v>692</v>
      </c>
      <c r="S118" t="s">
        <v>692</v>
      </c>
      <c r="T118" t="s">
        <v>692</v>
      </c>
      <c r="U118" t="s">
        <v>692</v>
      </c>
      <c r="V118" t="s">
        <v>692</v>
      </c>
      <c r="W118" t="s">
        <v>692</v>
      </c>
      <c r="X118" t="s">
        <v>692</v>
      </c>
      <c r="Y118" t="s">
        <v>692</v>
      </c>
      <c r="Z118" t="s">
        <v>692</v>
      </c>
      <c r="AA118" t="s">
        <v>692</v>
      </c>
      <c r="AB118" t="s">
        <v>692</v>
      </c>
      <c r="AC118" t="s">
        <v>692</v>
      </c>
      <c r="AD118" t="s">
        <v>692</v>
      </c>
      <c r="AE118" t="s">
        <v>692</v>
      </c>
      <c r="AF118" t="s">
        <v>692</v>
      </c>
      <c r="AG118" t="s">
        <v>692</v>
      </c>
      <c r="AH118" t="s">
        <v>692</v>
      </c>
      <c r="AI118" t="s">
        <v>692</v>
      </c>
      <c r="AJ118" t="s">
        <v>692</v>
      </c>
      <c r="AK118" t="s">
        <v>692</v>
      </c>
      <c r="AL118" t="s">
        <v>692</v>
      </c>
      <c r="AM118" t="s">
        <v>692</v>
      </c>
      <c r="AW118"/>
      <c r="AX118" t="s">
        <v>3536</v>
      </c>
      <c r="AY118" t="s">
        <v>3536</v>
      </c>
      <c r="AZ118" s="269"/>
      <c r="BA118" s="269"/>
      <c r="BB118" s="269"/>
      <c r="BC118" s="269"/>
      <c r="BD118" s="269"/>
      <c r="BE118" s="269"/>
    </row>
    <row r="119" spans="1:83" ht="14.4" x14ac:dyDescent="0.3">
      <c r="A119">
        <v>520497</v>
      </c>
      <c r="B119" t="s">
        <v>473</v>
      </c>
      <c r="C119" t="s">
        <v>691</v>
      </c>
      <c r="D119" t="s">
        <v>691</v>
      </c>
      <c r="E119" t="s">
        <v>691</v>
      </c>
      <c r="F119" t="s">
        <v>691</v>
      </c>
      <c r="G119" t="s">
        <v>691</v>
      </c>
      <c r="H119" t="s">
        <v>691</v>
      </c>
      <c r="I119" t="s">
        <v>691</v>
      </c>
      <c r="J119" t="s">
        <v>691</v>
      </c>
      <c r="K119" t="s">
        <v>691</v>
      </c>
      <c r="L119" t="s">
        <v>691</v>
      </c>
      <c r="M119" t="s">
        <v>691</v>
      </c>
      <c r="N119" t="s">
        <v>691</v>
      </c>
      <c r="O119" t="s">
        <v>691</v>
      </c>
      <c r="P119" t="s">
        <v>691</v>
      </c>
      <c r="Q119" t="s">
        <v>691</v>
      </c>
      <c r="R119" t="s">
        <v>691</v>
      </c>
      <c r="S119" t="s">
        <v>691</v>
      </c>
      <c r="T119" t="s">
        <v>691</v>
      </c>
      <c r="U119" t="s">
        <v>691</v>
      </c>
      <c r="V119" t="s">
        <v>691</v>
      </c>
      <c r="W119" t="s">
        <v>691</v>
      </c>
      <c r="X119" t="s">
        <v>691</v>
      </c>
      <c r="Y119" t="s">
        <v>691</v>
      </c>
      <c r="Z119" t="s">
        <v>691</v>
      </c>
      <c r="AA119" t="s">
        <v>691</v>
      </c>
      <c r="AB119" t="s">
        <v>691</v>
      </c>
      <c r="AC119" t="s">
        <v>691</v>
      </c>
      <c r="AD119" t="s">
        <v>691</v>
      </c>
      <c r="AE119" t="s">
        <v>691</v>
      </c>
      <c r="AF119" t="s">
        <v>691</v>
      </c>
      <c r="AG119" t="s">
        <v>691</v>
      </c>
      <c r="AH119" t="s">
        <v>691</v>
      </c>
      <c r="AI119" t="s">
        <v>691</v>
      </c>
      <c r="AJ119" t="s">
        <v>691</v>
      </c>
      <c r="AK119" t="s">
        <v>691</v>
      </c>
      <c r="AL119" t="s">
        <v>691</v>
      </c>
      <c r="AM119" t="s">
        <v>691</v>
      </c>
      <c r="AW119"/>
      <c r="AY119">
        <v>0</v>
      </c>
      <c r="AZ119" s="269"/>
      <c r="BA119" s="269"/>
      <c r="BB119" s="269"/>
      <c r="BC119" s="269"/>
      <c r="BD119" s="269"/>
      <c r="BE119" s="26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8"/>
      <c r="BW119" s="249"/>
      <c r="BX119" s="249"/>
      <c r="BY119" s="249"/>
      <c r="BZ119" s="249"/>
      <c r="CA119" s="242"/>
      <c r="CB119" s="242"/>
      <c r="CC119" s="242"/>
      <c r="CD119" s="242"/>
      <c r="CE119" s="249"/>
    </row>
    <row r="120" spans="1:83" ht="14.4" x14ac:dyDescent="0.3">
      <c r="A120">
        <v>520520</v>
      </c>
      <c r="B120" t="s">
        <v>473</v>
      </c>
      <c r="C120" t="s">
        <v>692</v>
      </c>
      <c r="D120" t="s">
        <v>692</v>
      </c>
      <c r="E120" t="s">
        <v>692</v>
      </c>
      <c r="F120" t="s">
        <v>692</v>
      </c>
      <c r="G120" t="s">
        <v>692</v>
      </c>
      <c r="H120" t="s">
        <v>692</v>
      </c>
      <c r="I120" t="s">
        <v>692</v>
      </c>
      <c r="J120" t="s">
        <v>692</v>
      </c>
      <c r="K120" t="s">
        <v>692</v>
      </c>
      <c r="L120" t="s">
        <v>692</v>
      </c>
      <c r="M120" t="s">
        <v>692</v>
      </c>
      <c r="N120" t="s">
        <v>692</v>
      </c>
      <c r="O120" t="s">
        <v>692</v>
      </c>
      <c r="P120" t="s">
        <v>692</v>
      </c>
      <c r="Q120" t="s">
        <v>692</v>
      </c>
      <c r="R120" t="s">
        <v>692</v>
      </c>
      <c r="S120" t="s">
        <v>692</v>
      </c>
      <c r="T120" t="s">
        <v>692</v>
      </c>
      <c r="U120" t="s">
        <v>692</v>
      </c>
      <c r="V120" t="s">
        <v>692</v>
      </c>
      <c r="W120" t="s">
        <v>692</v>
      </c>
      <c r="X120" t="s">
        <v>692</v>
      </c>
      <c r="Y120" t="s">
        <v>692</v>
      </c>
      <c r="Z120" t="s">
        <v>692</v>
      </c>
      <c r="AA120" t="s">
        <v>692</v>
      </c>
      <c r="AB120" t="s">
        <v>692</v>
      </c>
      <c r="AC120" t="s">
        <v>692</v>
      </c>
      <c r="AD120" t="s">
        <v>692</v>
      </c>
      <c r="AE120" t="s">
        <v>692</v>
      </c>
      <c r="AF120" t="s">
        <v>692</v>
      </c>
      <c r="AG120" t="s">
        <v>692</v>
      </c>
      <c r="AH120" t="s">
        <v>692</v>
      </c>
      <c r="AI120" t="s">
        <v>692</v>
      </c>
      <c r="AJ120" t="s">
        <v>692</v>
      </c>
      <c r="AK120" t="s">
        <v>692</v>
      </c>
      <c r="AL120" t="s">
        <v>692</v>
      </c>
      <c r="AM120" t="s">
        <v>692</v>
      </c>
      <c r="AW120"/>
      <c r="AY120" t="s">
        <v>3519</v>
      </c>
      <c r="AZ120" s="269"/>
      <c r="BA120" s="269"/>
      <c r="BB120" s="269"/>
      <c r="BC120" s="269"/>
      <c r="BD120" s="269"/>
      <c r="BE120" s="269"/>
    </row>
    <row r="121" spans="1:83" ht="14.4" x14ac:dyDescent="0.3">
      <c r="A121">
        <v>520541</v>
      </c>
      <c r="B121" t="s">
        <v>473</v>
      </c>
      <c r="C121" t="s">
        <v>691</v>
      </c>
      <c r="D121" t="s">
        <v>691</v>
      </c>
      <c r="E121" t="s">
        <v>691</v>
      </c>
      <c r="F121" t="s">
        <v>691</v>
      </c>
      <c r="G121" t="s">
        <v>691</v>
      </c>
      <c r="H121" t="s">
        <v>691</v>
      </c>
      <c r="I121" t="s">
        <v>691</v>
      </c>
      <c r="J121" t="s">
        <v>691</v>
      </c>
      <c r="K121" t="s">
        <v>691</v>
      </c>
      <c r="L121" t="s">
        <v>691</v>
      </c>
      <c r="M121" t="s">
        <v>691</v>
      </c>
      <c r="N121" t="s">
        <v>691</v>
      </c>
      <c r="O121" t="s">
        <v>691</v>
      </c>
      <c r="P121" t="s">
        <v>691</v>
      </c>
      <c r="Q121" t="s">
        <v>691</v>
      </c>
      <c r="R121" t="s">
        <v>691</v>
      </c>
      <c r="S121" t="s">
        <v>691</v>
      </c>
      <c r="T121" t="s">
        <v>691</v>
      </c>
      <c r="U121" t="s">
        <v>691</v>
      </c>
      <c r="V121" t="s">
        <v>691</v>
      </c>
      <c r="W121" t="s">
        <v>691</v>
      </c>
      <c r="X121" t="s">
        <v>691</v>
      </c>
      <c r="Y121" t="s">
        <v>691</v>
      </c>
      <c r="Z121" t="s">
        <v>691</v>
      </c>
      <c r="AA121" t="s">
        <v>691</v>
      </c>
      <c r="AB121" t="s">
        <v>691</v>
      </c>
      <c r="AC121" t="s">
        <v>691</v>
      </c>
      <c r="AD121" t="s">
        <v>691</v>
      </c>
      <c r="AE121" t="s">
        <v>691</v>
      </c>
      <c r="AF121" t="s">
        <v>691</v>
      </c>
      <c r="AG121" t="s">
        <v>691</v>
      </c>
      <c r="AH121" t="s">
        <v>691</v>
      </c>
      <c r="AI121" t="s">
        <v>691</v>
      </c>
      <c r="AJ121" t="s">
        <v>691</v>
      </c>
      <c r="AK121" t="s">
        <v>691</v>
      </c>
      <c r="AL121" t="s">
        <v>691</v>
      </c>
      <c r="AM121" t="s">
        <v>691</v>
      </c>
      <c r="AW121"/>
      <c r="AY121">
        <v>0</v>
      </c>
      <c r="AZ121" s="250"/>
      <c r="BA121" s="250"/>
      <c r="BB121" s="250"/>
      <c r="BC121" s="250"/>
      <c r="BD121" s="250"/>
      <c r="BE121" s="26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8"/>
      <c r="BW121" s="249"/>
      <c r="BX121" s="249"/>
      <c r="BY121" s="249"/>
      <c r="BZ121" s="249"/>
      <c r="CA121" s="242"/>
      <c r="CB121" s="242"/>
      <c r="CC121" s="242"/>
      <c r="CD121" s="242"/>
      <c r="CE121" s="249"/>
    </row>
    <row r="122" spans="1:83" ht="14.4" x14ac:dyDescent="0.3">
      <c r="A122">
        <v>520557</v>
      </c>
      <c r="B122" t="s">
        <v>473</v>
      </c>
      <c r="C122" t="s">
        <v>691</v>
      </c>
      <c r="D122" t="s">
        <v>691</v>
      </c>
      <c r="E122" t="s">
        <v>691</v>
      </c>
      <c r="F122" t="s">
        <v>691</v>
      </c>
      <c r="G122" t="s">
        <v>691</v>
      </c>
      <c r="H122" t="s">
        <v>691</v>
      </c>
      <c r="I122" t="s">
        <v>691</v>
      </c>
      <c r="J122" t="s">
        <v>691</v>
      </c>
      <c r="K122" t="s">
        <v>691</v>
      </c>
      <c r="L122" t="s">
        <v>691</v>
      </c>
      <c r="M122" t="s">
        <v>691</v>
      </c>
      <c r="N122" t="s">
        <v>691</v>
      </c>
      <c r="O122" t="s">
        <v>691</v>
      </c>
      <c r="P122" t="s">
        <v>691</v>
      </c>
      <c r="Q122" t="s">
        <v>691</v>
      </c>
      <c r="R122" t="s">
        <v>691</v>
      </c>
      <c r="S122" t="s">
        <v>691</v>
      </c>
      <c r="T122" t="s">
        <v>691</v>
      </c>
      <c r="U122" t="s">
        <v>691</v>
      </c>
      <c r="V122" t="s">
        <v>691</v>
      </c>
      <c r="W122" t="s">
        <v>691</v>
      </c>
      <c r="X122" t="s">
        <v>691</v>
      </c>
      <c r="Y122" t="s">
        <v>691</v>
      </c>
      <c r="Z122" t="s">
        <v>691</v>
      </c>
      <c r="AA122" t="s">
        <v>691</v>
      </c>
      <c r="AB122" t="s">
        <v>691</v>
      </c>
      <c r="AC122" t="s">
        <v>691</v>
      </c>
      <c r="AD122" t="s">
        <v>691</v>
      </c>
      <c r="AE122" t="s">
        <v>691</v>
      </c>
      <c r="AF122" t="s">
        <v>691</v>
      </c>
      <c r="AG122" t="s">
        <v>691</v>
      </c>
      <c r="AH122" t="s">
        <v>691</v>
      </c>
      <c r="AI122" t="s">
        <v>691</v>
      </c>
      <c r="AJ122" t="s">
        <v>691</v>
      </c>
      <c r="AK122" t="s">
        <v>691</v>
      </c>
      <c r="AL122" t="s">
        <v>691</v>
      </c>
      <c r="AM122" t="s">
        <v>691</v>
      </c>
      <c r="AW122"/>
      <c r="AY122">
        <v>0</v>
      </c>
      <c r="AZ122" s="269"/>
      <c r="BA122" s="269"/>
      <c r="BB122" s="269"/>
      <c r="BC122" s="269"/>
      <c r="BD122" s="269"/>
      <c r="BE122" s="269"/>
    </row>
    <row r="123" spans="1:83" ht="14.4" x14ac:dyDescent="0.3">
      <c r="A123">
        <v>520584</v>
      </c>
      <c r="B123" t="s">
        <v>473</v>
      </c>
      <c r="C123" t="s">
        <v>691</v>
      </c>
      <c r="D123" t="s">
        <v>691</v>
      </c>
      <c r="E123" t="s">
        <v>691</v>
      </c>
      <c r="F123" t="s">
        <v>691</v>
      </c>
      <c r="G123" t="s">
        <v>691</v>
      </c>
      <c r="H123" t="s">
        <v>691</v>
      </c>
      <c r="I123" t="s">
        <v>691</v>
      </c>
      <c r="J123" t="s">
        <v>691</v>
      </c>
      <c r="K123" t="s">
        <v>691</v>
      </c>
      <c r="L123" t="s">
        <v>691</v>
      </c>
      <c r="M123" t="s">
        <v>691</v>
      </c>
      <c r="N123" t="s">
        <v>691</v>
      </c>
      <c r="O123" t="s">
        <v>691</v>
      </c>
      <c r="P123" t="s">
        <v>691</v>
      </c>
      <c r="Q123" t="s">
        <v>691</v>
      </c>
      <c r="R123" t="s">
        <v>691</v>
      </c>
      <c r="S123" t="s">
        <v>691</v>
      </c>
      <c r="T123" t="s">
        <v>691</v>
      </c>
      <c r="U123" t="s">
        <v>691</v>
      </c>
      <c r="V123" t="s">
        <v>691</v>
      </c>
      <c r="W123" t="s">
        <v>691</v>
      </c>
      <c r="X123" t="s">
        <v>691</v>
      </c>
      <c r="Y123" t="s">
        <v>691</v>
      </c>
      <c r="Z123" t="s">
        <v>691</v>
      </c>
      <c r="AA123" t="s">
        <v>691</v>
      </c>
      <c r="AB123" t="s">
        <v>691</v>
      </c>
      <c r="AC123" t="s">
        <v>691</v>
      </c>
      <c r="AD123" t="s">
        <v>691</v>
      </c>
      <c r="AE123" t="s">
        <v>691</v>
      </c>
      <c r="AF123" t="s">
        <v>691</v>
      </c>
      <c r="AG123" t="s">
        <v>691</v>
      </c>
      <c r="AH123" t="s">
        <v>691</v>
      </c>
      <c r="AI123" t="s">
        <v>691</v>
      </c>
      <c r="AJ123" t="s">
        <v>691</v>
      </c>
      <c r="AK123" t="s">
        <v>691</v>
      </c>
      <c r="AL123" t="s">
        <v>691</v>
      </c>
      <c r="AM123" t="s">
        <v>691</v>
      </c>
      <c r="AW123"/>
      <c r="AY123">
        <v>0</v>
      </c>
      <c r="AZ123" s="269"/>
      <c r="BA123" s="269"/>
      <c r="BB123" s="269"/>
      <c r="BC123" s="269"/>
      <c r="BD123" s="269"/>
      <c r="BE123" s="269"/>
    </row>
    <row r="124" spans="1:83" ht="14.4" x14ac:dyDescent="0.3">
      <c r="A124">
        <v>520585</v>
      </c>
      <c r="B124" t="s">
        <v>473</v>
      </c>
      <c r="C124" t="s">
        <v>691</v>
      </c>
      <c r="D124" t="s">
        <v>691</v>
      </c>
      <c r="E124" t="s">
        <v>691</v>
      </c>
      <c r="F124" t="s">
        <v>691</v>
      </c>
      <c r="G124" t="s">
        <v>691</v>
      </c>
      <c r="H124" t="s">
        <v>691</v>
      </c>
      <c r="I124" t="s">
        <v>691</v>
      </c>
      <c r="J124" t="s">
        <v>691</v>
      </c>
      <c r="K124" t="s">
        <v>691</v>
      </c>
      <c r="L124" t="s">
        <v>691</v>
      </c>
      <c r="M124" t="s">
        <v>691</v>
      </c>
      <c r="N124" t="s">
        <v>691</v>
      </c>
      <c r="O124" t="s">
        <v>691</v>
      </c>
      <c r="P124" t="s">
        <v>691</v>
      </c>
      <c r="Q124" t="s">
        <v>691</v>
      </c>
      <c r="R124" t="s">
        <v>691</v>
      </c>
      <c r="S124" t="s">
        <v>691</v>
      </c>
      <c r="T124" t="s">
        <v>691</v>
      </c>
      <c r="U124" t="s">
        <v>691</v>
      </c>
      <c r="V124" t="s">
        <v>691</v>
      </c>
      <c r="W124" t="s">
        <v>691</v>
      </c>
      <c r="X124" t="s">
        <v>691</v>
      </c>
      <c r="Y124" t="s">
        <v>691</v>
      </c>
      <c r="Z124" t="s">
        <v>691</v>
      </c>
      <c r="AA124" t="s">
        <v>691</v>
      </c>
      <c r="AB124" t="s">
        <v>691</v>
      </c>
      <c r="AC124" t="s">
        <v>691</v>
      </c>
      <c r="AD124" t="s">
        <v>691</v>
      </c>
      <c r="AE124" t="s">
        <v>691</v>
      </c>
      <c r="AF124" t="s">
        <v>691</v>
      </c>
      <c r="AG124" t="s">
        <v>691</v>
      </c>
      <c r="AH124" t="s">
        <v>691</v>
      </c>
      <c r="AI124" t="s">
        <v>691</v>
      </c>
      <c r="AJ124" t="s">
        <v>691</v>
      </c>
      <c r="AK124" t="s">
        <v>691</v>
      </c>
      <c r="AL124" t="s">
        <v>691</v>
      </c>
      <c r="AM124" t="s">
        <v>691</v>
      </c>
      <c r="AW124"/>
      <c r="AY124">
        <v>0</v>
      </c>
      <c r="AZ124" s="269"/>
      <c r="BA124" s="269"/>
      <c r="BB124" s="269"/>
      <c r="BC124" s="269"/>
      <c r="BD124" s="269"/>
      <c r="BE124" s="26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8"/>
      <c r="BW124" s="249"/>
      <c r="BX124" s="249"/>
      <c r="BY124" s="249"/>
      <c r="BZ124" s="249"/>
      <c r="CA124" s="242"/>
      <c r="CB124" s="242"/>
      <c r="CC124" s="242"/>
      <c r="CD124" s="242"/>
      <c r="CE124" s="249"/>
    </row>
    <row r="125" spans="1:83" ht="14.4" x14ac:dyDescent="0.3">
      <c r="A125">
        <v>520601</v>
      </c>
      <c r="B125" t="s">
        <v>473</v>
      </c>
      <c r="C125" t="s">
        <v>691</v>
      </c>
      <c r="D125" t="s">
        <v>691</v>
      </c>
      <c r="E125" t="s">
        <v>691</v>
      </c>
      <c r="F125" t="s">
        <v>691</v>
      </c>
      <c r="G125" t="s">
        <v>691</v>
      </c>
      <c r="H125" t="s">
        <v>691</v>
      </c>
      <c r="I125" t="s">
        <v>691</v>
      </c>
      <c r="J125" t="s">
        <v>691</v>
      </c>
      <c r="K125" t="s">
        <v>691</v>
      </c>
      <c r="L125" t="s">
        <v>691</v>
      </c>
      <c r="M125" t="s">
        <v>691</v>
      </c>
      <c r="N125" t="s">
        <v>691</v>
      </c>
      <c r="O125" t="s">
        <v>691</v>
      </c>
      <c r="P125" t="s">
        <v>691</v>
      </c>
      <c r="Q125" t="s">
        <v>691</v>
      </c>
      <c r="R125" t="s">
        <v>691</v>
      </c>
      <c r="S125" t="s">
        <v>691</v>
      </c>
      <c r="T125" t="s">
        <v>691</v>
      </c>
      <c r="U125" t="s">
        <v>691</v>
      </c>
      <c r="V125" t="s">
        <v>691</v>
      </c>
      <c r="W125" t="s">
        <v>691</v>
      </c>
      <c r="X125" t="s">
        <v>691</v>
      </c>
      <c r="Y125" t="s">
        <v>691</v>
      </c>
      <c r="Z125" t="s">
        <v>691</v>
      </c>
      <c r="AA125" t="s">
        <v>691</v>
      </c>
      <c r="AB125" t="s">
        <v>691</v>
      </c>
      <c r="AC125" t="s">
        <v>691</v>
      </c>
      <c r="AD125" t="s">
        <v>691</v>
      </c>
      <c r="AE125" t="s">
        <v>691</v>
      </c>
      <c r="AF125" t="s">
        <v>691</v>
      </c>
      <c r="AG125" t="s">
        <v>691</v>
      </c>
      <c r="AH125" t="s">
        <v>691</v>
      </c>
      <c r="AI125" t="s">
        <v>691</v>
      </c>
      <c r="AJ125" t="s">
        <v>691</v>
      </c>
      <c r="AK125" t="s">
        <v>691</v>
      </c>
      <c r="AL125" t="s">
        <v>691</v>
      </c>
      <c r="AM125" t="s">
        <v>691</v>
      </c>
      <c r="AW125"/>
      <c r="AY125">
        <v>0</v>
      </c>
      <c r="AZ125" s="269"/>
      <c r="BA125" s="269"/>
      <c r="BB125" s="269"/>
      <c r="BC125" s="269"/>
      <c r="BD125" s="269"/>
      <c r="BE125" s="26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8"/>
      <c r="BW125" s="249"/>
      <c r="BX125" s="249"/>
      <c r="BY125" s="249"/>
      <c r="BZ125" s="249"/>
      <c r="CA125" s="242"/>
      <c r="CB125" s="242"/>
      <c r="CC125" s="242"/>
      <c r="CD125" s="242"/>
      <c r="CE125" s="249"/>
    </row>
    <row r="126" spans="1:83" ht="14.4" x14ac:dyDescent="0.3">
      <c r="A126">
        <v>520627</v>
      </c>
      <c r="B126" t="s">
        <v>473</v>
      </c>
      <c r="C126" t="s">
        <v>691</v>
      </c>
      <c r="D126" t="s">
        <v>691</v>
      </c>
      <c r="E126" t="s">
        <v>691</v>
      </c>
      <c r="F126" t="s">
        <v>691</v>
      </c>
      <c r="G126" t="s">
        <v>691</v>
      </c>
      <c r="H126" t="s">
        <v>691</v>
      </c>
      <c r="I126" t="s">
        <v>691</v>
      </c>
      <c r="J126" t="s">
        <v>691</v>
      </c>
      <c r="K126" t="s">
        <v>691</v>
      </c>
      <c r="L126" t="s">
        <v>691</v>
      </c>
      <c r="M126" t="s">
        <v>691</v>
      </c>
      <c r="N126" t="s">
        <v>691</v>
      </c>
      <c r="O126" t="s">
        <v>691</v>
      </c>
      <c r="P126" t="s">
        <v>691</v>
      </c>
      <c r="Q126" t="s">
        <v>691</v>
      </c>
      <c r="R126" t="s">
        <v>691</v>
      </c>
      <c r="S126" t="s">
        <v>691</v>
      </c>
      <c r="T126" t="s">
        <v>691</v>
      </c>
      <c r="U126" t="s">
        <v>691</v>
      </c>
      <c r="V126" t="s">
        <v>691</v>
      </c>
      <c r="W126" t="s">
        <v>691</v>
      </c>
      <c r="X126" t="s">
        <v>691</v>
      </c>
      <c r="Y126" t="s">
        <v>691</v>
      </c>
      <c r="Z126" t="s">
        <v>691</v>
      </c>
      <c r="AA126" t="s">
        <v>691</v>
      </c>
      <c r="AB126" t="s">
        <v>691</v>
      </c>
      <c r="AC126" t="s">
        <v>691</v>
      </c>
      <c r="AD126" t="s">
        <v>691</v>
      </c>
      <c r="AE126" t="s">
        <v>691</v>
      </c>
      <c r="AF126" t="s">
        <v>691</v>
      </c>
      <c r="AG126" t="s">
        <v>691</v>
      </c>
      <c r="AH126" t="s">
        <v>691</v>
      </c>
      <c r="AI126" t="s">
        <v>691</v>
      </c>
      <c r="AJ126" t="s">
        <v>691</v>
      </c>
      <c r="AK126" t="s">
        <v>691</v>
      </c>
      <c r="AL126" t="s">
        <v>691</v>
      </c>
      <c r="AM126" t="s">
        <v>691</v>
      </c>
      <c r="AW126"/>
      <c r="AY126">
        <v>0</v>
      </c>
      <c r="AZ126" s="269"/>
      <c r="BA126" s="269"/>
      <c r="BB126" s="269"/>
      <c r="BC126" s="269"/>
      <c r="BD126" s="269"/>
      <c r="BE126" s="269"/>
    </row>
    <row r="127" spans="1:83" ht="14.4" x14ac:dyDescent="0.3">
      <c r="A127">
        <v>520703</v>
      </c>
      <c r="B127" t="s">
        <v>473</v>
      </c>
      <c r="C127" t="s">
        <v>691</v>
      </c>
      <c r="D127" t="s">
        <v>691</v>
      </c>
      <c r="E127" t="s">
        <v>691</v>
      </c>
      <c r="F127" t="s">
        <v>691</v>
      </c>
      <c r="G127" t="s">
        <v>691</v>
      </c>
      <c r="H127" t="s">
        <v>691</v>
      </c>
      <c r="I127" t="s">
        <v>691</v>
      </c>
      <c r="J127" t="s">
        <v>691</v>
      </c>
      <c r="K127" t="s">
        <v>691</v>
      </c>
      <c r="L127" t="s">
        <v>691</v>
      </c>
      <c r="M127" t="s">
        <v>691</v>
      </c>
      <c r="N127" t="s">
        <v>691</v>
      </c>
      <c r="O127" t="s">
        <v>691</v>
      </c>
      <c r="P127" t="s">
        <v>691</v>
      </c>
      <c r="Q127" t="s">
        <v>691</v>
      </c>
      <c r="R127" t="s">
        <v>691</v>
      </c>
      <c r="S127" t="s">
        <v>691</v>
      </c>
      <c r="T127" t="s">
        <v>691</v>
      </c>
      <c r="U127" t="s">
        <v>691</v>
      </c>
      <c r="V127" t="s">
        <v>691</v>
      </c>
      <c r="W127" t="s">
        <v>691</v>
      </c>
      <c r="X127" t="s">
        <v>691</v>
      </c>
      <c r="Y127" t="s">
        <v>691</v>
      </c>
      <c r="Z127" t="s">
        <v>691</v>
      </c>
      <c r="AA127" t="s">
        <v>691</v>
      </c>
      <c r="AB127" t="s">
        <v>691</v>
      </c>
      <c r="AC127" t="s">
        <v>691</v>
      </c>
      <c r="AD127" t="s">
        <v>691</v>
      </c>
      <c r="AE127" t="s">
        <v>691</v>
      </c>
      <c r="AF127" t="s">
        <v>691</v>
      </c>
      <c r="AG127" t="s">
        <v>691</v>
      </c>
      <c r="AH127" t="s">
        <v>691</v>
      </c>
      <c r="AI127" t="s">
        <v>691</v>
      </c>
      <c r="AJ127" t="s">
        <v>691</v>
      </c>
      <c r="AK127" t="s">
        <v>691</v>
      </c>
      <c r="AL127" t="s">
        <v>691</v>
      </c>
      <c r="AM127" t="s">
        <v>691</v>
      </c>
      <c r="AW127"/>
      <c r="AY127">
        <v>0</v>
      </c>
      <c r="AZ127" s="269"/>
      <c r="BA127" s="269"/>
      <c r="BB127" s="269"/>
      <c r="BC127" s="269"/>
      <c r="BD127" s="269"/>
      <c r="BE127" s="269"/>
    </row>
    <row r="128" spans="1:83" ht="14.4" x14ac:dyDescent="0.3">
      <c r="A128">
        <v>520750</v>
      </c>
      <c r="B128" t="s">
        <v>473</v>
      </c>
      <c r="C128" t="s">
        <v>691</v>
      </c>
      <c r="D128" t="s">
        <v>691</v>
      </c>
      <c r="E128" t="s">
        <v>691</v>
      </c>
      <c r="F128" t="s">
        <v>691</v>
      </c>
      <c r="G128" t="s">
        <v>691</v>
      </c>
      <c r="H128" t="s">
        <v>691</v>
      </c>
      <c r="I128" t="s">
        <v>691</v>
      </c>
      <c r="J128" t="s">
        <v>691</v>
      </c>
      <c r="K128" t="s">
        <v>691</v>
      </c>
      <c r="L128" t="s">
        <v>691</v>
      </c>
      <c r="M128" t="s">
        <v>691</v>
      </c>
      <c r="N128" t="s">
        <v>691</v>
      </c>
      <c r="O128" t="s">
        <v>691</v>
      </c>
      <c r="P128" t="s">
        <v>691</v>
      </c>
      <c r="Q128" t="s">
        <v>691</v>
      </c>
      <c r="R128" t="s">
        <v>691</v>
      </c>
      <c r="S128" t="s">
        <v>691</v>
      </c>
      <c r="T128" t="s">
        <v>691</v>
      </c>
      <c r="U128" t="s">
        <v>691</v>
      </c>
      <c r="V128" t="s">
        <v>691</v>
      </c>
      <c r="W128" t="s">
        <v>691</v>
      </c>
      <c r="X128" t="s">
        <v>691</v>
      </c>
      <c r="Y128" t="s">
        <v>691</v>
      </c>
      <c r="Z128" t="s">
        <v>691</v>
      </c>
      <c r="AA128" t="s">
        <v>691</v>
      </c>
      <c r="AB128" t="s">
        <v>691</v>
      </c>
      <c r="AC128" t="s">
        <v>691</v>
      </c>
      <c r="AD128" t="s">
        <v>691</v>
      </c>
      <c r="AE128" t="s">
        <v>691</v>
      </c>
      <c r="AF128" t="s">
        <v>691</v>
      </c>
      <c r="AG128" t="s">
        <v>691</v>
      </c>
      <c r="AH128" t="s">
        <v>691</v>
      </c>
      <c r="AI128" t="s">
        <v>691</v>
      </c>
      <c r="AJ128" t="s">
        <v>691</v>
      </c>
      <c r="AK128" t="s">
        <v>691</v>
      </c>
      <c r="AL128" t="s">
        <v>691</v>
      </c>
      <c r="AM128" t="s">
        <v>691</v>
      </c>
      <c r="AW128"/>
      <c r="AY128">
        <v>0</v>
      </c>
      <c r="AZ128" s="269"/>
      <c r="BA128" s="269"/>
      <c r="BB128" s="269"/>
      <c r="BC128" s="269"/>
      <c r="BD128" s="269"/>
      <c r="BE128" s="269"/>
    </row>
    <row r="129" spans="1:83" ht="14.4" x14ac:dyDescent="0.3">
      <c r="A129">
        <v>520777</v>
      </c>
      <c r="B129" t="s">
        <v>473</v>
      </c>
      <c r="C129" t="s">
        <v>691</v>
      </c>
      <c r="D129" t="s">
        <v>691</v>
      </c>
      <c r="E129" t="s">
        <v>691</v>
      </c>
      <c r="F129" t="s">
        <v>691</v>
      </c>
      <c r="G129" t="s">
        <v>691</v>
      </c>
      <c r="H129" t="s">
        <v>691</v>
      </c>
      <c r="I129" t="s">
        <v>691</v>
      </c>
      <c r="J129" t="s">
        <v>691</v>
      </c>
      <c r="K129" t="s">
        <v>691</v>
      </c>
      <c r="L129" t="s">
        <v>691</v>
      </c>
      <c r="M129" t="s">
        <v>691</v>
      </c>
      <c r="N129" t="s">
        <v>691</v>
      </c>
      <c r="O129" t="s">
        <v>691</v>
      </c>
      <c r="P129" t="s">
        <v>691</v>
      </c>
      <c r="Q129" t="s">
        <v>691</v>
      </c>
      <c r="R129" t="s">
        <v>691</v>
      </c>
      <c r="S129" t="s">
        <v>691</v>
      </c>
      <c r="T129" t="s">
        <v>691</v>
      </c>
      <c r="U129" t="s">
        <v>691</v>
      </c>
      <c r="V129" t="s">
        <v>691</v>
      </c>
      <c r="W129" t="s">
        <v>691</v>
      </c>
      <c r="X129" t="s">
        <v>691</v>
      </c>
      <c r="Y129" t="s">
        <v>691</v>
      </c>
      <c r="Z129" t="s">
        <v>691</v>
      </c>
      <c r="AA129" t="s">
        <v>691</v>
      </c>
      <c r="AB129" t="s">
        <v>691</v>
      </c>
      <c r="AC129" t="s">
        <v>691</v>
      </c>
      <c r="AD129" t="s">
        <v>691</v>
      </c>
      <c r="AE129" t="s">
        <v>691</v>
      </c>
      <c r="AF129" t="s">
        <v>691</v>
      </c>
      <c r="AG129" t="s">
        <v>691</v>
      </c>
      <c r="AH129" t="s">
        <v>691</v>
      </c>
      <c r="AI129" t="s">
        <v>691</v>
      </c>
      <c r="AJ129" t="s">
        <v>691</v>
      </c>
      <c r="AK129" t="s">
        <v>691</v>
      </c>
      <c r="AL129" t="s">
        <v>691</v>
      </c>
      <c r="AM129" t="s">
        <v>691</v>
      </c>
      <c r="AW129"/>
      <c r="AY129">
        <v>0</v>
      </c>
      <c r="AZ129" s="269"/>
      <c r="BA129" s="269"/>
      <c r="BB129" s="269"/>
      <c r="BC129" s="269"/>
      <c r="BD129" s="269"/>
      <c r="BE129" s="269"/>
    </row>
    <row r="130" spans="1:83" ht="14.4" x14ac:dyDescent="0.3">
      <c r="A130">
        <v>520800</v>
      </c>
      <c r="B130" t="s">
        <v>473</v>
      </c>
      <c r="C130" t="s">
        <v>691</v>
      </c>
      <c r="D130" t="s">
        <v>691</v>
      </c>
      <c r="E130" t="s">
        <v>691</v>
      </c>
      <c r="F130" t="s">
        <v>691</v>
      </c>
      <c r="G130" t="s">
        <v>691</v>
      </c>
      <c r="H130" t="s">
        <v>691</v>
      </c>
      <c r="I130" t="s">
        <v>691</v>
      </c>
      <c r="J130" t="s">
        <v>691</v>
      </c>
      <c r="K130" t="s">
        <v>691</v>
      </c>
      <c r="L130" t="s">
        <v>691</v>
      </c>
      <c r="M130" t="s">
        <v>691</v>
      </c>
      <c r="N130" t="s">
        <v>691</v>
      </c>
      <c r="O130" t="s">
        <v>691</v>
      </c>
      <c r="P130" t="s">
        <v>691</v>
      </c>
      <c r="Q130" t="s">
        <v>691</v>
      </c>
      <c r="R130" t="s">
        <v>691</v>
      </c>
      <c r="S130" t="s">
        <v>691</v>
      </c>
      <c r="T130" t="s">
        <v>691</v>
      </c>
      <c r="U130" t="s">
        <v>691</v>
      </c>
      <c r="V130" t="s">
        <v>691</v>
      </c>
      <c r="W130" t="s">
        <v>691</v>
      </c>
      <c r="X130" t="s">
        <v>691</v>
      </c>
      <c r="Y130" t="s">
        <v>691</v>
      </c>
      <c r="Z130" t="s">
        <v>691</v>
      </c>
      <c r="AA130" t="s">
        <v>691</v>
      </c>
      <c r="AB130" t="s">
        <v>691</v>
      </c>
      <c r="AC130" t="s">
        <v>691</v>
      </c>
      <c r="AD130" t="s">
        <v>691</v>
      </c>
      <c r="AE130" t="s">
        <v>691</v>
      </c>
      <c r="AF130" t="s">
        <v>691</v>
      </c>
      <c r="AG130" t="s">
        <v>691</v>
      </c>
      <c r="AH130" t="s">
        <v>691</v>
      </c>
      <c r="AI130" t="s">
        <v>691</v>
      </c>
      <c r="AJ130" t="s">
        <v>691</v>
      </c>
      <c r="AK130" t="s">
        <v>691</v>
      </c>
      <c r="AL130" t="s">
        <v>691</v>
      </c>
      <c r="AM130" t="s">
        <v>691</v>
      </c>
      <c r="AW130"/>
      <c r="AY130">
        <v>0</v>
      </c>
      <c r="AZ130" s="269"/>
      <c r="BA130" s="269"/>
      <c r="BB130" s="269"/>
      <c r="BC130" s="269"/>
      <c r="BD130" s="269"/>
      <c r="BE130" s="269"/>
    </row>
    <row r="131" spans="1:83" ht="14.4" x14ac:dyDescent="0.3">
      <c r="A131">
        <v>520828</v>
      </c>
      <c r="B131" t="s">
        <v>473</v>
      </c>
      <c r="C131" t="s">
        <v>691</v>
      </c>
      <c r="D131" t="s">
        <v>691</v>
      </c>
      <c r="E131" t="s">
        <v>691</v>
      </c>
      <c r="F131" t="s">
        <v>691</v>
      </c>
      <c r="G131" t="s">
        <v>691</v>
      </c>
      <c r="H131" t="s">
        <v>691</v>
      </c>
      <c r="I131" t="s">
        <v>691</v>
      </c>
      <c r="J131" t="s">
        <v>691</v>
      </c>
      <c r="K131" t="s">
        <v>691</v>
      </c>
      <c r="L131" t="s">
        <v>691</v>
      </c>
      <c r="M131" t="s">
        <v>691</v>
      </c>
      <c r="N131" t="s">
        <v>691</v>
      </c>
      <c r="O131" t="s">
        <v>691</v>
      </c>
      <c r="P131" t="s">
        <v>691</v>
      </c>
      <c r="Q131" t="s">
        <v>691</v>
      </c>
      <c r="R131" t="s">
        <v>691</v>
      </c>
      <c r="S131" t="s">
        <v>691</v>
      </c>
      <c r="T131" t="s">
        <v>691</v>
      </c>
      <c r="U131" t="s">
        <v>691</v>
      </c>
      <c r="V131" t="s">
        <v>691</v>
      </c>
      <c r="W131" t="s">
        <v>691</v>
      </c>
      <c r="X131" t="s">
        <v>691</v>
      </c>
      <c r="Y131" t="s">
        <v>691</v>
      </c>
      <c r="Z131" t="s">
        <v>691</v>
      </c>
      <c r="AA131" t="s">
        <v>691</v>
      </c>
      <c r="AB131" t="s">
        <v>691</v>
      </c>
      <c r="AC131" t="s">
        <v>691</v>
      </c>
      <c r="AD131" t="s">
        <v>691</v>
      </c>
      <c r="AE131" t="s">
        <v>691</v>
      </c>
      <c r="AF131" t="s">
        <v>691</v>
      </c>
      <c r="AG131" t="s">
        <v>691</v>
      </c>
      <c r="AH131" t="s">
        <v>691</v>
      </c>
      <c r="AI131" t="s">
        <v>691</v>
      </c>
      <c r="AJ131" t="s">
        <v>691</v>
      </c>
      <c r="AK131" t="s">
        <v>691</v>
      </c>
      <c r="AL131" t="s">
        <v>691</v>
      </c>
      <c r="AM131" t="s">
        <v>691</v>
      </c>
      <c r="AW131"/>
      <c r="AY131">
        <v>0</v>
      </c>
      <c r="AZ131" s="269"/>
      <c r="BA131" s="269"/>
      <c r="BB131" s="269"/>
      <c r="BC131" s="269"/>
      <c r="BD131" s="269"/>
      <c r="BE131" s="269"/>
    </row>
    <row r="132" spans="1:83" ht="14.4" x14ac:dyDescent="0.3">
      <c r="A132">
        <v>520850</v>
      </c>
      <c r="B132" t="s">
        <v>473</v>
      </c>
      <c r="C132" t="s">
        <v>692</v>
      </c>
      <c r="D132" t="s">
        <v>692</v>
      </c>
      <c r="E132" t="s">
        <v>692</v>
      </c>
      <c r="F132" t="s">
        <v>692</v>
      </c>
      <c r="G132" t="s">
        <v>692</v>
      </c>
      <c r="H132" t="s">
        <v>692</v>
      </c>
      <c r="I132" t="s">
        <v>692</v>
      </c>
      <c r="J132" t="s">
        <v>692</v>
      </c>
      <c r="K132" t="s">
        <v>692</v>
      </c>
      <c r="L132" t="s">
        <v>692</v>
      </c>
      <c r="M132" t="s">
        <v>692</v>
      </c>
      <c r="N132" t="s">
        <v>692</v>
      </c>
      <c r="O132" t="s">
        <v>692</v>
      </c>
      <c r="P132" t="s">
        <v>692</v>
      </c>
      <c r="Q132" t="s">
        <v>692</v>
      </c>
      <c r="R132" t="s">
        <v>692</v>
      </c>
      <c r="S132" t="s">
        <v>692</v>
      </c>
      <c r="T132" t="s">
        <v>692</v>
      </c>
      <c r="U132" t="s">
        <v>692</v>
      </c>
      <c r="V132" t="s">
        <v>692</v>
      </c>
      <c r="W132" t="s">
        <v>692</v>
      </c>
      <c r="X132" t="s">
        <v>692</v>
      </c>
      <c r="Y132" t="s">
        <v>692</v>
      </c>
      <c r="Z132" t="s">
        <v>692</v>
      </c>
      <c r="AA132" t="s">
        <v>692</v>
      </c>
      <c r="AB132" t="s">
        <v>692</v>
      </c>
      <c r="AC132" t="s">
        <v>692</v>
      </c>
      <c r="AD132" t="s">
        <v>692</v>
      </c>
      <c r="AE132" t="s">
        <v>692</v>
      </c>
      <c r="AF132" t="s">
        <v>692</v>
      </c>
      <c r="AG132" t="s">
        <v>692</v>
      </c>
      <c r="AH132" t="s">
        <v>692</v>
      </c>
      <c r="AI132" t="s">
        <v>692</v>
      </c>
      <c r="AJ132" t="s">
        <v>692</v>
      </c>
      <c r="AK132" t="s">
        <v>692</v>
      </c>
      <c r="AL132" t="s">
        <v>692</v>
      </c>
      <c r="AM132" t="s">
        <v>692</v>
      </c>
      <c r="AW132"/>
      <c r="AY132" t="s">
        <v>3519</v>
      </c>
      <c r="AZ132" s="269"/>
      <c r="BA132" s="269"/>
      <c r="BB132" s="269"/>
      <c r="BC132" s="269"/>
      <c r="BD132" s="269"/>
      <c r="BE132" s="269"/>
    </row>
    <row r="133" spans="1:83" ht="14.4" x14ac:dyDescent="0.3">
      <c r="A133">
        <v>520854</v>
      </c>
      <c r="B133" t="s">
        <v>473</v>
      </c>
      <c r="C133" t="s">
        <v>691</v>
      </c>
      <c r="D133" t="s">
        <v>691</v>
      </c>
      <c r="E133" t="s">
        <v>691</v>
      </c>
      <c r="F133" t="s">
        <v>691</v>
      </c>
      <c r="G133" t="s">
        <v>691</v>
      </c>
      <c r="H133" t="s">
        <v>691</v>
      </c>
      <c r="I133" t="s">
        <v>691</v>
      </c>
      <c r="J133" t="s">
        <v>691</v>
      </c>
      <c r="K133" t="s">
        <v>691</v>
      </c>
      <c r="L133" t="s">
        <v>691</v>
      </c>
      <c r="M133" t="s">
        <v>691</v>
      </c>
      <c r="N133" t="s">
        <v>691</v>
      </c>
      <c r="O133" t="s">
        <v>691</v>
      </c>
      <c r="P133" t="s">
        <v>691</v>
      </c>
      <c r="Q133" t="s">
        <v>691</v>
      </c>
      <c r="R133" t="s">
        <v>691</v>
      </c>
      <c r="S133" t="s">
        <v>691</v>
      </c>
      <c r="T133" t="s">
        <v>691</v>
      </c>
      <c r="U133" t="s">
        <v>691</v>
      </c>
      <c r="V133" t="s">
        <v>691</v>
      </c>
      <c r="W133" t="s">
        <v>691</v>
      </c>
      <c r="X133" t="s">
        <v>691</v>
      </c>
      <c r="Y133" t="s">
        <v>691</v>
      </c>
      <c r="Z133" t="s">
        <v>691</v>
      </c>
      <c r="AA133" t="s">
        <v>691</v>
      </c>
      <c r="AB133" t="s">
        <v>691</v>
      </c>
      <c r="AC133" t="s">
        <v>691</v>
      </c>
      <c r="AD133" t="s">
        <v>691</v>
      </c>
      <c r="AE133" t="s">
        <v>691</v>
      </c>
      <c r="AF133" t="s">
        <v>691</v>
      </c>
      <c r="AG133" t="s">
        <v>691</v>
      </c>
      <c r="AH133" t="s">
        <v>691</v>
      </c>
      <c r="AI133" t="s">
        <v>691</v>
      </c>
      <c r="AJ133" t="s">
        <v>691</v>
      </c>
      <c r="AK133" t="s">
        <v>691</v>
      </c>
      <c r="AL133" t="s">
        <v>691</v>
      </c>
      <c r="AM133" t="s">
        <v>691</v>
      </c>
      <c r="AW133"/>
      <c r="AY133">
        <v>0</v>
      </c>
      <c r="AZ133" s="250"/>
      <c r="BA133" s="250"/>
      <c r="BB133" s="250"/>
      <c r="BC133" s="250"/>
      <c r="BD133" s="250"/>
      <c r="BE133" s="269"/>
    </row>
    <row r="134" spans="1:83" ht="14.4" x14ac:dyDescent="0.3">
      <c r="A134">
        <v>520882</v>
      </c>
      <c r="B134" t="s">
        <v>473</v>
      </c>
      <c r="C134" t="s">
        <v>691</v>
      </c>
      <c r="D134" t="s">
        <v>691</v>
      </c>
      <c r="E134" t="s">
        <v>691</v>
      </c>
      <c r="F134" t="s">
        <v>691</v>
      </c>
      <c r="G134" t="s">
        <v>691</v>
      </c>
      <c r="H134" t="s">
        <v>691</v>
      </c>
      <c r="I134" t="s">
        <v>691</v>
      </c>
      <c r="J134" t="s">
        <v>691</v>
      </c>
      <c r="K134" t="s">
        <v>691</v>
      </c>
      <c r="L134" t="s">
        <v>691</v>
      </c>
      <c r="M134" t="s">
        <v>691</v>
      </c>
      <c r="N134" t="s">
        <v>691</v>
      </c>
      <c r="O134" t="s">
        <v>691</v>
      </c>
      <c r="P134" t="s">
        <v>691</v>
      </c>
      <c r="Q134" t="s">
        <v>691</v>
      </c>
      <c r="R134" t="s">
        <v>691</v>
      </c>
      <c r="S134" t="s">
        <v>691</v>
      </c>
      <c r="T134" t="s">
        <v>691</v>
      </c>
      <c r="U134" t="s">
        <v>691</v>
      </c>
      <c r="V134" t="s">
        <v>691</v>
      </c>
      <c r="W134" t="s">
        <v>691</v>
      </c>
      <c r="X134" t="s">
        <v>691</v>
      </c>
      <c r="Y134" t="s">
        <v>691</v>
      </c>
      <c r="Z134" t="s">
        <v>691</v>
      </c>
      <c r="AA134" t="s">
        <v>691</v>
      </c>
      <c r="AB134" t="s">
        <v>691</v>
      </c>
      <c r="AC134" t="s">
        <v>691</v>
      </c>
      <c r="AD134" t="s">
        <v>691</v>
      </c>
      <c r="AE134" t="s">
        <v>691</v>
      </c>
      <c r="AF134" t="s">
        <v>691</v>
      </c>
      <c r="AG134" t="s">
        <v>691</v>
      </c>
      <c r="AH134" t="s">
        <v>691</v>
      </c>
      <c r="AI134" t="s">
        <v>691</v>
      </c>
      <c r="AJ134" t="s">
        <v>691</v>
      </c>
      <c r="AK134" t="s">
        <v>691</v>
      </c>
      <c r="AL134" t="s">
        <v>691</v>
      </c>
      <c r="AM134" t="s">
        <v>691</v>
      </c>
      <c r="AW134"/>
      <c r="AY134">
        <v>0</v>
      </c>
      <c r="AZ134" s="269"/>
      <c r="BA134" s="269"/>
      <c r="BB134" s="269"/>
      <c r="BC134" s="269"/>
      <c r="BD134" s="269"/>
      <c r="BE134" s="26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8"/>
      <c r="BW134" s="249"/>
      <c r="BX134" s="249"/>
      <c r="BY134" s="249"/>
      <c r="BZ134" s="249"/>
      <c r="CA134" s="242"/>
      <c r="CB134" s="242"/>
      <c r="CC134" s="242"/>
      <c r="CD134" s="242"/>
      <c r="CE134" s="249"/>
    </row>
    <row r="135" spans="1:83" ht="14.4" x14ac:dyDescent="0.3">
      <c r="A135">
        <v>520921</v>
      </c>
      <c r="B135" t="s">
        <v>473</v>
      </c>
      <c r="C135" t="s">
        <v>692</v>
      </c>
      <c r="D135" t="s">
        <v>692</v>
      </c>
      <c r="E135" t="s">
        <v>692</v>
      </c>
      <c r="F135" t="s">
        <v>692</v>
      </c>
      <c r="G135" t="s">
        <v>692</v>
      </c>
      <c r="H135" t="s">
        <v>692</v>
      </c>
      <c r="I135" t="s">
        <v>692</v>
      </c>
      <c r="J135" t="s">
        <v>692</v>
      </c>
      <c r="K135" t="s">
        <v>692</v>
      </c>
      <c r="L135" t="s">
        <v>692</v>
      </c>
      <c r="M135" t="s">
        <v>692</v>
      </c>
      <c r="N135" t="s">
        <v>692</v>
      </c>
      <c r="O135" t="s">
        <v>692</v>
      </c>
      <c r="P135" t="s">
        <v>692</v>
      </c>
      <c r="Q135" t="s">
        <v>692</v>
      </c>
      <c r="R135" t="s">
        <v>692</v>
      </c>
      <c r="S135" t="s">
        <v>692</v>
      </c>
      <c r="T135" t="s">
        <v>692</v>
      </c>
      <c r="U135" t="s">
        <v>692</v>
      </c>
      <c r="V135" t="s">
        <v>692</v>
      </c>
      <c r="W135" t="s">
        <v>692</v>
      </c>
      <c r="X135" t="s">
        <v>692</v>
      </c>
      <c r="Y135" t="s">
        <v>692</v>
      </c>
      <c r="Z135" t="s">
        <v>692</v>
      </c>
      <c r="AA135" t="s">
        <v>692</v>
      </c>
      <c r="AB135" t="s">
        <v>692</v>
      </c>
      <c r="AC135" t="s">
        <v>692</v>
      </c>
      <c r="AD135" t="s">
        <v>692</v>
      </c>
      <c r="AE135" t="s">
        <v>692</v>
      </c>
      <c r="AF135" t="s">
        <v>692</v>
      </c>
      <c r="AG135" t="s">
        <v>692</v>
      </c>
      <c r="AH135" t="s">
        <v>692</v>
      </c>
      <c r="AI135" t="s">
        <v>692</v>
      </c>
      <c r="AJ135" t="s">
        <v>692</v>
      </c>
      <c r="AK135" t="s">
        <v>692</v>
      </c>
      <c r="AL135" t="s">
        <v>692</v>
      </c>
      <c r="AM135" t="s">
        <v>692</v>
      </c>
      <c r="AW135"/>
      <c r="AX135" t="s">
        <v>3536</v>
      </c>
      <c r="AY135" t="s">
        <v>3536</v>
      </c>
      <c r="AZ135" s="250"/>
      <c r="BA135" s="250"/>
      <c r="BB135" s="250"/>
      <c r="BC135" s="250"/>
      <c r="BD135" s="250"/>
      <c r="BE135" s="26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8"/>
      <c r="BW135" s="249"/>
      <c r="BX135" s="249"/>
      <c r="BY135" s="249"/>
      <c r="BZ135" s="249"/>
      <c r="CA135" s="242"/>
      <c r="CB135" s="242"/>
      <c r="CC135" s="242"/>
      <c r="CD135" s="242"/>
      <c r="CE135" s="249"/>
    </row>
    <row r="136" spans="1:83" ht="14.4" x14ac:dyDescent="0.3">
      <c r="A136">
        <v>520998</v>
      </c>
      <c r="B136" t="s">
        <v>473</v>
      </c>
      <c r="C136" t="s">
        <v>691</v>
      </c>
      <c r="D136" t="s">
        <v>691</v>
      </c>
      <c r="E136" t="s">
        <v>691</v>
      </c>
      <c r="F136" t="s">
        <v>691</v>
      </c>
      <c r="G136" t="s">
        <v>691</v>
      </c>
      <c r="H136" t="s">
        <v>691</v>
      </c>
      <c r="I136" t="s">
        <v>691</v>
      </c>
      <c r="J136" t="s">
        <v>691</v>
      </c>
      <c r="K136" t="s">
        <v>691</v>
      </c>
      <c r="L136" t="s">
        <v>691</v>
      </c>
      <c r="M136" t="s">
        <v>691</v>
      </c>
      <c r="N136" t="s">
        <v>691</v>
      </c>
      <c r="O136" t="s">
        <v>691</v>
      </c>
      <c r="P136" t="s">
        <v>691</v>
      </c>
      <c r="Q136" t="s">
        <v>691</v>
      </c>
      <c r="R136" t="s">
        <v>691</v>
      </c>
      <c r="S136" t="s">
        <v>691</v>
      </c>
      <c r="T136" t="s">
        <v>691</v>
      </c>
      <c r="U136" t="s">
        <v>691</v>
      </c>
      <c r="V136" t="s">
        <v>691</v>
      </c>
      <c r="W136" t="s">
        <v>691</v>
      </c>
      <c r="X136" t="s">
        <v>691</v>
      </c>
      <c r="Y136" t="s">
        <v>691</v>
      </c>
      <c r="Z136" t="s">
        <v>691</v>
      </c>
      <c r="AA136" t="s">
        <v>691</v>
      </c>
      <c r="AB136" t="s">
        <v>691</v>
      </c>
      <c r="AC136" t="s">
        <v>691</v>
      </c>
      <c r="AD136" t="s">
        <v>691</v>
      </c>
      <c r="AE136" t="s">
        <v>691</v>
      </c>
      <c r="AF136" t="s">
        <v>691</v>
      </c>
      <c r="AG136" t="s">
        <v>691</v>
      </c>
      <c r="AH136" t="s">
        <v>691</v>
      </c>
      <c r="AI136" t="s">
        <v>691</v>
      </c>
      <c r="AJ136" t="s">
        <v>691</v>
      </c>
      <c r="AK136" t="s">
        <v>691</v>
      </c>
      <c r="AL136" t="s">
        <v>691</v>
      </c>
      <c r="AM136" t="s">
        <v>691</v>
      </c>
      <c r="AW136"/>
      <c r="AY136">
        <v>0</v>
      </c>
      <c r="AZ136" s="269"/>
      <c r="BA136" s="269"/>
      <c r="BB136" s="269"/>
      <c r="BC136" s="269"/>
      <c r="BD136" s="269"/>
      <c r="BE136" s="269"/>
    </row>
    <row r="137" spans="1:83" ht="14.4" x14ac:dyDescent="0.3">
      <c r="A137">
        <v>521006</v>
      </c>
      <c r="B137" t="s">
        <v>473</v>
      </c>
      <c r="C137" t="s">
        <v>691</v>
      </c>
      <c r="D137" t="s">
        <v>691</v>
      </c>
      <c r="E137" t="s">
        <v>691</v>
      </c>
      <c r="F137" t="s">
        <v>691</v>
      </c>
      <c r="G137" t="s">
        <v>691</v>
      </c>
      <c r="H137" t="s">
        <v>691</v>
      </c>
      <c r="I137" t="s">
        <v>691</v>
      </c>
      <c r="J137" t="s">
        <v>691</v>
      </c>
      <c r="K137" t="s">
        <v>691</v>
      </c>
      <c r="L137" t="s">
        <v>691</v>
      </c>
      <c r="M137" t="s">
        <v>691</v>
      </c>
      <c r="N137" t="s">
        <v>691</v>
      </c>
      <c r="O137" t="s">
        <v>691</v>
      </c>
      <c r="P137" t="s">
        <v>691</v>
      </c>
      <c r="Q137" t="s">
        <v>691</v>
      </c>
      <c r="R137" t="s">
        <v>691</v>
      </c>
      <c r="S137" t="s">
        <v>691</v>
      </c>
      <c r="T137" t="s">
        <v>691</v>
      </c>
      <c r="U137" t="s">
        <v>691</v>
      </c>
      <c r="V137" t="s">
        <v>691</v>
      </c>
      <c r="W137" t="s">
        <v>691</v>
      </c>
      <c r="X137" t="s">
        <v>691</v>
      </c>
      <c r="Y137" t="s">
        <v>691</v>
      </c>
      <c r="Z137" t="s">
        <v>691</v>
      </c>
      <c r="AA137" t="s">
        <v>691</v>
      </c>
      <c r="AB137" t="s">
        <v>691</v>
      </c>
      <c r="AC137" t="s">
        <v>691</v>
      </c>
      <c r="AD137" t="s">
        <v>691</v>
      </c>
      <c r="AE137" t="s">
        <v>691</v>
      </c>
      <c r="AF137" t="s">
        <v>691</v>
      </c>
      <c r="AG137" t="s">
        <v>691</v>
      </c>
      <c r="AH137" t="s">
        <v>691</v>
      </c>
      <c r="AI137" t="s">
        <v>691</v>
      </c>
      <c r="AJ137" t="s">
        <v>691</v>
      </c>
      <c r="AK137" t="s">
        <v>691</v>
      </c>
      <c r="AL137" t="s">
        <v>691</v>
      </c>
      <c r="AM137" t="s">
        <v>691</v>
      </c>
      <c r="AW137"/>
      <c r="AY137">
        <v>0</v>
      </c>
      <c r="AZ137" s="269"/>
      <c r="BA137" s="269"/>
      <c r="BB137" s="269"/>
      <c r="BC137" s="269"/>
      <c r="BD137" s="269"/>
      <c r="BE137" s="26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8"/>
      <c r="BW137" s="249"/>
      <c r="BX137" s="249"/>
      <c r="BY137" s="249"/>
      <c r="BZ137" s="249"/>
      <c r="CA137" s="251"/>
      <c r="CB137" s="251"/>
      <c r="CC137" s="251"/>
      <c r="CD137" s="251"/>
      <c r="CE137" s="249"/>
    </row>
    <row r="138" spans="1:83" ht="14.4" x14ac:dyDescent="0.3">
      <c r="A138">
        <v>521022</v>
      </c>
      <c r="B138" t="s">
        <v>473</v>
      </c>
      <c r="C138" t="s">
        <v>691</v>
      </c>
      <c r="D138" t="s">
        <v>691</v>
      </c>
      <c r="E138" t="s">
        <v>691</v>
      </c>
      <c r="F138" t="s">
        <v>691</v>
      </c>
      <c r="G138" t="s">
        <v>691</v>
      </c>
      <c r="H138" t="s">
        <v>691</v>
      </c>
      <c r="I138" t="s">
        <v>691</v>
      </c>
      <c r="J138" t="s">
        <v>691</v>
      </c>
      <c r="K138" t="s">
        <v>691</v>
      </c>
      <c r="L138" t="s">
        <v>691</v>
      </c>
      <c r="M138" t="s">
        <v>691</v>
      </c>
      <c r="N138" t="s">
        <v>691</v>
      </c>
      <c r="O138" t="s">
        <v>691</v>
      </c>
      <c r="P138" t="s">
        <v>691</v>
      </c>
      <c r="Q138" t="s">
        <v>691</v>
      </c>
      <c r="R138" t="s">
        <v>691</v>
      </c>
      <c r="S138" t="s">
        <v>691</v>
      </c>
      <c r="T138" t="s">
        <v>691</v>
      </c>
      <c r="U138" t="s">
        <v>691</v>
      </c>
      <c r="V138" t="s">
        <v>691</v>
      </c>
      <c r="W138" t="s">
        <v>691</v>
      </c>
      <c r="X138" t="s">
        <v>691</v>
      </c>
      <c r="Y138" t="s">
        <v>691</v>
      </c>
      <c r="Z138" t="s">
        <v>691</v>
      </c>
      <c r="AA138" t="s">
        <v>691</v>
      </c>
      <c r="AB138" t="s">
        <v>691</v>
      </c>
      <c r="AC138" t="s">
        <v>691</v>
      </c>
      <c r="AD138" t="s">
        <v>691</v>
      </c>
      <c r="AE138" t="s">
        <v>691</v>
      </c>
      <c r="AF138" t="s">
        <v>691</v>
      </c>
      <c r="AG138" t="s">
        <v>691</v>
      </c>
      <c r="AH138" t="s">
        <v>691</v>
      </c>
      <c r="AI138" t="s">
        <v>691</v>
      </c>
      <c r="AJ138" t="s">
        <v>691</v>
      </c>
      <c r="AK138" t="s">
        <v>691</v>
      </c>
      <c r="AL138" t="s">
        <v>691</v>
      </c>
      <c r="AM138" t="s">
        <v>691</v>
      </c>
      <c r="AW138"/>
      <c r="AY138">
        <v>0</v>
      </c>
      <c r="AZ138" s="269"/>
      <c r="BA138" s="269"/>
      <c r="BB138" s="269"/>
      <c r="BC138" s="269"/>
      <c r="BD138" s="269"/>
      <c r="BE138" s="26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8"/>
      <c r="BW138" s="249"/>
      <c r="BX138" s="249"/>
      <c r="BY138" s="249"/>
      <c r="BZ138" s="249"/>
      <c r="CA138" s="242"/>
      <c r="CB138" s="242"/>
      <c r="CC138" s="242"/>
      <c r="CD138" s="242"/>
      <c r="CE138" s="249"/>
    </row>
    <row r="139" spans="1:83" ht="14.4" x14ac:dyDescent="0.3">
      <c r="A139">
        <v>521046</v>
      </c>
      <c r="B139" t="s">
        <v>473</v>
      </c>
      <c r="C139" t="s">
        <v>691</v>
      </c>
      <c r="D139" t="s">
        <v>691</v>
      </c>
      <c r="E139" t="s">
        <v>691</v>
      </c>
      <c r="F139" t="s">
        <v>691</v>
      </c>
      <c r="G139" t="s">
        <v>691</v>
      </c>
      <c r="H139" t="s">
        <v>691</v>
      </c>
      <c r="I139" t="s">
        <v>691</v>
      </c>
      <c r="J139" t="s">
        <v>691</v>
      </c>
      <c r="K139" t="s">
        <v>691</v>
      </c>
      <c r="L139" t="s">
        <v>691</v>
      </c>
      <c r="M139" t="s">
        <v>691</v>
      </c>
      <c r="N139" t="s">
        <v>691</v>
      </c>
      <c r="O139" t="s">
        <v>691</v>
      </c>
      <c r="P139" t="s">
        <v>691</v>
      </c>
      <c r="Q139" t="s">
        <v>691</v>
      </c>
      <c r="R139" t="s">
        <v>691</v>
      </c>
      <c r="S139" t="s">
        <v>691</v>
      </c>
      <c r="T139" t="s">
        <v>691</v>
      </c>
      <c r="U139" t="s">
        <v>691</v>
      </c>
      <c r="V139" t="s">
        <v>691</v>
      </c>
      <c r="W139" t="s">
        <v>691</v>
      </c>
      <c r="X139" t="s">
        <v>691</v>
      </c>
      <c r="Y139" t="s">
        <v>691</v>
      </c>
      <c r="Z139" t="s">
        <v>691</v>
      </c>
      <c r="AA139" t="s">
        <v>691</v>
      </c>
      <c r="AB139" t="s">
        <v>691</v>
      </c>
      <c r="AC139" t="s">
        <v>691</v>
      </c>
      <c r="AD139" t="s">
        <v>691</v>
      </c>
      <c r="AE139" t="s">
        <v>691</v>
      </c>
      <c r="AF139" t="s">
        <v>691</v>
      </c>
      <c r="AG139" t="s">
        <v>691</v>
      </c>
      <c r="AH139" t="s">
        <v>691</v>
      </c>
      <c r="AI139" t="s">
        <v>691</v>
      </c>
      <c r="AJ139" t="s">
        <v>691</v>
      </c>
      <c r="AK139" t="s">
        <v>691</v>
      </c>
      <c r="AL139" t="s">
        <v>691</v>
      </c>
      <c r="AM139" t="s">
        <v>691</v>
      </c>
      <c r="AW139"/>
      <c r="AY139">
        <v>0</v>
      </c>
      <c r="AZ139" s="269"/>
      <c r="BA139" s="269"/>
      <c r="BB139" s="269"/>
      <c r="BC139" s="269"/>
      <c r="BD139" s="269"/>
      <c r="BE139" s="269"/>
    </row>
    <row r="140" spans="1:83" ht="14.4" x14ac:dyDescent="0.3">
      <c r="A140">
        <v>521069</v>
      </c>
      <c r="B140" t="s">
        <v>473</v>
      </c>
      <c r="C140" t="s">
        <v>691</v>
      </c>
      <c r="D140" t="s">
        <v>691</v>
      </c>
      <c r="E140" t="s">
        <v>691</v>
      </c>
      <c r="F140" t="s">
        <v>691</v>
      </c>
      <c r="G140" t="s">
        <v>691</v>
      </c>
      <c r="H140" t="s">
        <v>691</v>
      </c>
      <c r="I140" t="s">
        <v>691</v>
      </c>
      <c r="J140" t="s">
        <v>691</v>
      </c>
      <c r="K140" t="s">
        <v>691</v>
      </c>
      <c r="L140" t="s">
        <v>691</v>
      </c>
      <c r="M140" t="s">
        <v>691</v>
      </c>
      <c r="N140" t="s">
        <v>691</v>
      </c>
      <c r="O140" t="s">
        <v>691</v>
      </c>
      <c r="P140" t="s">
        <v>691</v>
      </c>
      <c r="Q140" t="s">
        <v>691</v>
      </c>
      <c r="R140" t="s">
        <v>691</v>
      </c>
      <c r="S140" t="s">
        <v>691</v>
      </c>
      <c r="T140" t="s">
        <v>691</v>
      </c>
      <c r="U140" t="s">
        <v>691</v>
      </c>
      <c r="V140" t="s">
        <v>691</v>
      </c>
      <c r="W140" t="s">
        <v>691</v>
      </c>
      <c r="X140" t="s">
        <v>691</v>
      </c>
      <c r="Y140" t="s">
        <v>691</v>
      </c>
      <c r="Z140" t="s">
        <v>691</v>
      </c>
      <c r="AA140" t="s">
        <v>691</v>
      </c>
      <c r="AB140" t="s">
        <v>691</v>
      </c>
      <c r="AC140" t="s">
        <v>691</v>
      </c>
      <c r="AD140" t="s">
        <v>691</v>
      </c>
      <c r="AE140" t="s">
        <v>691</v>
      </c>
      <c r="AF140" t="s">
        <v>691</v>
      </c>
      <c r="AG140" t="s">
        <v>691</v>
      </c>
      <c r="AH140" t="s">
        <v>691</v>
      </c>
      <c r="AI140" t="s">
        <v>691</v>
      </c>
      <c r="AJ140" t="s">
        <v>691</v>
      </c>
      <c r="AK140" t="s">
        <v>691</v>
      </c>
      <c r="AL140" t="s">
        <v>691</v>
      </c>
      <c r="AM140" t="s">
        <v>691</v>
      </c>
      <c r="AW140"/>
      <c r="AY140">
        <v>0</v>
      </c>
      <c r="AZ140" s="269"/>
      <c r="BA140" s="269"/>
      <c r="BB140" s="269"/>
      <c r="BC140" s="269"/>
      <c r="BD140" s="269"/>
      <c r="BE140" s="269"/>
    </row>
    <row r="141" spans="1:83" ht="14.4" x14ac:dyDescent="0.3">
      <c r="A141">
        <v>521077</v>
      </c>
      <c r="B141" t="s">
        <v>473</v>
      </c>
      <c r="C141" t="s">
        <v>691</v>
      </c>
      <c r="D141" t="s">
        <v>691</v>
      </c>
      <c r="E141" t="s">
        <v>691</v>
      </c>
      <c r="F141" t="s">
        <v>691</v>
      </c>
      <c r="G141" t="s">
        <v>691</v>
      </c>
      <c r="H141" t="s">
        <v>691</v>
      </c>
      <c r="I141" t="s">
        <v>691</v>
      </c>
      <c r="J141" t="s">
        <v>691</v>
      </c>
      <c r="K141" t="s">
        <v>691</v>
      </c>
      <c r="L141" t="s">
        <v>691</v>
      </c>
      <c r="M141" t="s">
        <v>691</v>
      </c>
      <c r="N141" t="s">
        <v>691</v>
      </c>
      <c r="O141" t="s">
        <v>691</v>
      </c>
      <c r="P141" t="s">
        <v>691</v>
      </c>
      <c r="Q141" t="s">
        <v>691</v>
      </c>
      <c r="R141" t="s">
        <v>691</v>
      </c>
      <c r="S141" t="s">
        <v>691</v>
      </c>
      <c r="T141" t="s">
        <v>691</v>
      </c>
      <c r="U141" t="s">
        <v>691</v>
      </c>
      <c r="V141" t="s">
        <v>691</v>
      </c>
      <c r="W141" t="s">
        <v>691</v>
      </c>
      <c r="X141" t="s">
        <v>691</v>
      </c>
      <c r="Y141" t="s">
        <v>691</v>
      </c>
      <c r="Z141" t="s">
        <v>691</v>
      </c>
      <c r="AA141" t="s">
        <v>691</v>
      </c>
      <c r="AB141" t="s">
        <v>691</v>
      </c>
      <c r="AC141" t="s">
        <v>691</v>
      </c>
      <c r="AD141" t="s">
        <v>691</v>
      </c>
      <c r="AE141" t="s">
        <v>691</v>
      </c>
      <c r="AF141" t="s">
        <v>691</v>
      </c>
      <c r="AG141" t="s">
        <v>691</v>
      </c>
      <c r="AH141" t="s">
        <v>691</v>
      </c>
      <c r="AI141" t="s">
        <v>691</v>
      </c>
      <c r="AJ141" t="s">
        <v>691</v>
      </c>
      <c r="AK141" t="s">
        <v>691</v>
      </c>
      <c r="AL141" t="s">
        <v>691</v>
      </c>
      <c r="AM141" t="s">
        <v>691</v>
      </c>
      <c r="AW141"/>
      <c r="AY141">
        <v>0</v>
      </c>
      <c r="AZ141" s="269"/>
      <c r="BA141" s="269"/>
      <c r="BB141" s="269"/>
      <c r="BC141" s="269"/>
      <c r="BD141" s="269"/>
      <c r="BE141" s="269"/>
    </row>
    <row r="142" spans="1:83" ht="14.4" x14ac:dyDescent="0.3">
      <c r="A142">
        <v>521180</v>
      </c>
      <c r="B142" t="s">
        <v>473</v>
      </c>
      <c r="C142" t="s">
        <v>692</v>
      </c>
      <c r="D142" t="s">
        <v>692</v>
      </c>
      <c r="E142" t="s">
        <v>692</v>
      </c>
      <c r="F142" t="s">
        <v>692</v>
      </c>
      <c r="G142" t="s">
        <v>692</v>
      </c>
      <c r="H142" t="s">
        <v>692</v>
      </c>
      <c r="I142" t="s">
        <v>692</v>
      </c>
      <c r="J142" t="s">
        <v>692</v>
      </c>
      <c r="K142" t="s">
        <v>692</v>
      </c>
      <c r="L142" t="s">
        <v>692</v>
      </c>
      <c r="M142" t="s">
        <v>692</v>
      </c>
      <c r="N142" t="s">
        <v>692</v>
      </c>
      <c r="O142" t="s">
        <v>692</v>
      </c>
      <c r="P142" t="s">
        <v>692</v>
      </c>
      <c r="Q142" t="s">
        <v>692</v>
      </c>
      <c r="R142" t="s">
        <v>692</v>
      </c>
      <c r="S142" t="s">
        <v>692</v>
      </c>
      <c r="T142" t="s">
        <v>692</v>
      </c>
      <c r="U142" t="s">
        <v>692</v>
      </c>
      <c r="V142" t="s">
        <v>692</v>
      </c>
      <c r="W142" t="s">
        <v>692</v>
      </c>
      <c r="X142" t="s">
        <v>692</v>
      </c>
      <c r="Y142" t="s">
        <v>692</v>
      </c>
      <c r="Z142" t="s">
        <v>692</v>
      </c>
      <c r="AA142" t="s">
        <v>692</v>
      </c>
      <c r="AB142" t="s">
        <v>692</v>
      </c>
      <c r="AC142" t="s">
        <v>692</v>
      </c>
      <c r="AD142" t="s">
        <v>692</v>
      </c>
      <c r="AE142" t="s">
        <v>692</v>
      </c>
      <c r="AF142" t="s">
        <v>692</v>
      </c>
      <c r="AG142" t="s">
        <v>692</v>
      </c>
      <c r="AH142" t="s">
        <v>692</v>
      </c>
      <c r="AI142" t="s">
        <v>692</v>
      </c>
      <c r="AJ142" t="s">
        <v>692</v>
      </c>
      <c r="AK142" t="s">
        <v>692</v>
      </c>
      <c r="AL142" t="s">
        <v>692</v>
      </c>
      <c r="AM142" t="s">
        <v>692</v>
      </c>
      <c r="AW142"/>
      <c r="AY142" t="s">
        <v>3519</v>
      </c>
      <c r="AZ142" s="269"/>
      <c r="BA142" s="269"/>
      <c r="BB142" s="269"/>
      <c r="BC142" s="269"/>
      <c r="BD142" s="269"/>
      <c r="BE142" s="26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8"/>
      <c r="BW142" s="249"/>
      <c r="BX142" s="249"/>
      <c r="BY142" s="249"/>
      <c r="BZ142" s="249"/>
      <c r="CA142" s="242"/>
      <c r="CB142" s="242"/>
      <c r="CC142" s="242"/>
      <c r="CD142" s="242"/>
      <c r="CE142" s="249"/>
    </row>
    <row r="143" spans="1:83" ht="14.4" x14ac:dyDescent="0.3">
      <c r="A143">
        <v>521211</v>
      </c>
      <c r="B143" t="s">
        <v>473</v>
      </c>
      <c r="C143" t="s">
        <v>691</v>
      </c>
      <c r="D143" t="s">
        <v>691</v>
      </c>
      <c r="E143" t="s">
        <v>691</v>
      </c>
      <c r="F143" t="s">
        <v>691</v>
      </c>
      <c r="G143" t="s">
        <v>691</v>
      </c>
      <c r="H143" t="s">
        <v>691</v>
      </c>
      <c r="I143" t="s">
        <v>691</v>
      </c>
      <c r="J143" t="s">
        <v>691</v>
      </c>
      <c r="K143" t="s">
        <v>691</v>
      </c>
      <c r="L143" t="s">
        <v>691</v>
      </c>
      <c r="M143" t="s">
        <v>691</v>
      </c>
      <c r="N143" t="s">
        <v>691</v>
      </c>
      <c r="O143" t="s">
        <v>691</v>
      </c>
      <c r="P143" t="s">
        <v>691</v>
      </c>
      <c r="Q143" t="s">
        <v>691</v>
      </c>
      <c r="R143" t="s">
        <v>691</v>
      </c>
      <c r="S143" t="s">
        <v>691</v>
      </c>
      <c r="T143" t="s">
        <v>691</v>
      </c>
      <c r="U143" t="s">
        <v>691</v>
      </c>
      <c r="V143" t="s">
        <v>691</v>
      </c>
      <c r="W143" t="s">
        <v>691</v>
      </c>
      <c r="X143" t="s">
        <v>691</v>
      </c>
      <c r="Y143" t="s">
        <v>691</v>
      </c>
      <c r="Z143" t="s">
        <v>691</v>
      </c>
      <c r="AA143" t="s">
        <v>691</v>
      </c>
      <c r="AB143" t="s">
        <v>691</v>
      </c>
      <c r="AC143" t="s">
        <v>691</v>
      </c>
      <c r="AD143" t="s">
        <v>691</v>
      </c>
      <c r="AE143" t="s">
        <v>691</v>
      </c>
      <c r="AF143" t="s">
        <v>691</v>
      </c>
      <c r="AG143" t="s">
        <v>691</v>
      </c>
      <c r="AH143" t="s">
        <v>691</v>
      </c>
      <c r="AI143" t="s">
        <v>691</v>
      </c>
      <c r="AJ143" t="s">
        <v>691</v>
      </c>
      <c r="AK143" t="s">
        <v>691</v>
      </c>
      <c r="AL143" t="s">
        <v>691</v>
      </c>
      <c r="AM143" t="s">
        <v>691</v>
      </c>
      <c r="AW143"/>
      <c r="AY143">
        <v>0</v>
      </c>
      <c r="AZ143" s="269"/>
      <c r="BA143" s="269"/>
      <c r="BB143" s="269"/>
      <c r="BC143" s="269"/>
      <c r="BD143" s="269"/>
      <c r="BE143" s="269"/>
    </row>
    <row r="144" spans="1:83" ht="14.4" x14ac:dyDescent="0.3">
      <c r="A144">
        <v>521219</v>
      </c>
      <c r="B144" t="s">
        <v>473</v>
      </c>
      <c r="C144" t="s">
        <v>691</v>
      </c>
      <c r="D144" t="s">
        <v>691</v>
      </c>
      <c r="E144" t="s">
        <v>691</v>
      </c>
      <c r="F144" t="s">
        <v>691</v>
      </c>
      <c r="G144" t="s">
        <v>691</v>
      </c>
      <c r="H144" t="s">
        <v>691</v>
      </c>
      <c r="I144" t="s">
        <v>691</v>
      </c>
      <c r="J144" t="s">
        <v>691</v>
      </c>
      <c r="K144" t="s">
        <v>691</v>
      </c>
      <c r="L144" t="s">
        <v>691</v>
      </c>
      <c r="M144" t="s">
        <v>691</v>
      </c>
      <c r="N144" t="s">
        <v>691</v>
      </c>
      <c r="O144" t="s">
        <v>691</v>
      </c>
      <c r="P144" t="s">
        <v>691</v>
      </c>
      <c r="Q144" t="s">
        <v>691</v>
      </c>
      <c r="R144" t="s">
        <v>691</v>
      </c>
      <c r="S144" t="s">
        <v>691</v>
      </c>
      <c r="T144" t="s">
        <v>691</v>
      </c>
      <c r="U144" t="s">
        <v>691</v>
      </c>
      <c r="V144" t="s">
        <v>691</v>
      </c>
      <c r="W144" t="s">
        <v>691</v>
      </c>
      <c r="X144" t="s">
        <v>691</v>
      </c>
      <c r="Y144" t="s">
        <v>691</v>
      </c>
      <c r="Z144" t="s">
        <v>691</v>
      </c>
      <c r="AA144" t="s">
        <v>691</v>
      </c>
      <c r="AB144" t="s">
        <v>691</v>
      </c>
      <c r="AC144" t="s">
        <v>691</v>
      </c>
      <c r="AD144" t="s">
        <v>691</v>
      </c>
      <c r="AE144" t="s">
        <v>691</v>
      </c>
      <c r="AF144" t="s">
        <v>691</v>
      </c>
      <c r="AG144" t="s">
        <v>691</v>
      </c>
      <c r="AH144" t="s">
        <v>691</v>
      </c>
      <c r="AI144" t="s">
        <v>691</v>
      </c>
      <c r="AJ144" t="s">
        <v>691</v>
      </c>
      <c r="AK144" t="s">
        <v>691</v>
      </c>
      <c r="AL144" t="s">
        <v>691</v>
      </c>
      <c r="AM144" t="s">
        <v>691</v>
      </c>
      <c r="AW144"/>
      <c r="AY144">
        <v>0</v>
      </c>
      <c r="AZ144" s="269"/>
      <c r="BA144" s="269"/>
      <c r="BB144" s="269"/>
      <c r="BC144" s="269"/>
      <c r="BD144" s="269"/>
      <c r="BE144" s="269"/>
    </row>
    <row r="145" spans="1:83" ht="14.4" x14ac:dyDescent="0.3">
      <c r="A145">
        <v>521236</v>
      </c>
      <c r="B145" t="s">
        <v>473</v>
      </c>
      <c r="C145" t="s">
        <v>691</v>
      </c>
      <c r="D145" t="s">
        <v>691</v>
      </c>
      <c r="E145" t="s">
        <v>691</v>
      </c>
      <c r="F145" t="s">
        <v>691</v>
      </c>
      <c r="G145" t="s">
        <v>691</v>
      </c>
      <c r="H145" t="s">
        <v>691</v>
      </c>
      <c r="I145" t="s">
        <v>691</v>
      </c>
      <c r="J145" t="s">
        <v>691</v>
      </c>
      <c r="K145" t="s">
        <v>691</v>
      </c>
      <c r="L145" t="s">
        <v>691</v>
      </c>
      <c r="M145" t="s">
        <v>691</v>
      </c>
      <c r="N145" t="s">
        <v>691</v>
      </c>
      <c r="O145" t="s">
        <v>691</v>
      </c>
      <c r="P145" t="s">
        <v>691</v>
      </c>
      <c r="Q145" t="s">
        <v>691</v>
      </c>
      <c r="R145" t="s">
        <v>691</v>
      </c>
      <c r="S145" t="s">
        <v>691</v>
      </c>
      <c r="T145" t="s">
        <v>691</v>
      </c>
      <c r="U145" t="s">
        <v>691</v>
      </c>
      <c r="V145" t="s">
        <v>691</v>
      </c>
      <c r="W145" t="s">
        <v>691</v>
      </c>
      <c r="X145" t="s">
        <v>691</v>
      </c>
      <c r="Y145" t="s">
        <v>691</v>
      </c>
      <c r="Z145" t="s">
        <v>691</v>
      </c>
      <c r="AA145" t="s">
        <v>691</v>
      </c>
      <c r="AB145" t="s">
        <v>691</v>
      </c>
      <c r="AC145" t="s">
        <v>691</v>
      </c>
      <c r="AD145" t="s">
        <v>691</v>
      </c>
      <c r="AE145" t="s">
        <v>691</v>
      </c>
      <c r="AF145" t="s">
        <v>691</v>
      </c>
      <c r="AG145" t="s">
        <v>691</v>
      </c>
      <c r="AH145" t="s">
        <v>691</v>
      </c>
      <c r="AI145" t="s">
        <v>691</v>
      </c>
      <c r="AJ145" t="s">
        <v>691</v>
      </c>
      <c r="AK145" t="s">
        <v>691</v>
      </c>
      <c r="AL145" t="s">
        <v>691</v>
      </c>
      <c r="AM145" t="s">
        <v>691</v>
      </c>
      <c r="AW145"/>
      <c r="AY145">
        <v>0</v>
      </c>
      <c r="AZ145" s="250"/>
      <c r="BA145" s="250"/>
      <c r="BB145" s="250"/>
      <c r="BC145" s="250"/>
      <c r="BD145" s="250"/>
      <c r="BE145" s="269"/>
    </row>
    <row r="146" spans="1:83" ht="14.4" x14ac:dyDescent="0.3">
      <c r="A146">
        <v>521274</v>
      </c>
      <c r="B146" t="s">
        <v>473</v>
      </c>
      <c r="C146" t="s">
        <v>691</v>
      </c>
      <c r="D146" t="s">
        <v>691</v>
      </c>
      <c r="E146" t="s">
        <v>691</v>
      </c>
      <c r="F146" t="s">
        <v>691</v>
      </c>
      <c r="G146" t="s">
        <v>691</v>
      </c>
      <c r="H146" t="s">
        <v>691</v>
      </c>
      <c r="I146" t="s">
        <v>691</v>
      </c>
      <c r="J146" t="s">
        <v>691</v>
      </c>
      <c r="K146" t="s">
        <v>691</v>
      </c>
      <c r="L146" t="s">
        <v>691</v>
      </c>
      <c r="M146" t="s">
        <v>691</v>
      </c>
      <c r="N146" t="s">
        <v>691</v>
      </c>
      <c r="O146" t="s">
        <v>691</v>
      </c>
      <c r="P146" t="s">
        <v>691</v>
      </c>
      <c r="Q146" t="s">
        <v>691</v>
      </c>
      <c r="R146" t="s">
        <v>691</v>
      </c>
      <c r="S146" t="s">
        <v>691</v>
      </c>
      <c r="T146" t="s">
        <v>691</v>
      </c>
      <c r="U146" t="s">
        <v>691</v>
      </c>
      <c r="V146" t="s">
        <v>691</v>
      </c>
      <c r="W146" t="s">
        <v>691</v>
      </c>
      <c r="X146" t="s">
        <v>691</v>
      </c>
      <c r="Y146" t="s">
        <v>691</v>
      </c>
      <c r="Z146" t="s">
        <v>691</v>
      </c>
      <c r="AA146" t="s">
        <v>691</v>
      </c>
      <c r="AB146" t="s">
        <v>691</v>
      </c>
      <c r="AC146" t="s">
        <v>691</v>
      </c>
      <c r="AD146" t="s">
        <v>691</v>
      </c>
      <c r="AE146" t="s">
        <v>691</v>
      </c>
      <c r="AF146" t="s">
        <v>691</v>
      </c>
      <c r="AG146" t="s">
        <v>691</v>
      </c>
      <c r="AH146" t="s">
        <v>691</v>
      </c>
      <c r="AI146" t="s">
        <v>691</v>
      </c>
      <c r="AJ146" t="s">
        <v>691</v>
      </c>
      <c r="AK146" t="s">
        <v>691</v>
      </c>
      <c r="AL146" t="s">
        <v>691</v>
      </c>
      <c r="AM146" t="s">
        <v>691</v>
      </c>
      <c r="AW146"/>
      <c r="AY146">
        <v>0</v>
      </c>
      <c r="AZ146" s="269"/>
      <c r="BA146" s="269"/>
      <c r="BB146" s="269"/>
      <c r="BC146" s="269"/>
      <c r="BD146" s="269"/>
      <c r="BE146" s="269"/>
    </row>
    <row r="147" spans="1:83" ht="14.4" x14ac:dyDescent="0.3">
      <c r="A147">
        <v>521382</v>
      </c>
      <c r="B147" t="s">
        <v>473</v>
      </c>
      <c r="C147" t="s">
        <v>691</v>
      </c>
      <c r="D147" t="s">
        <v>691</v>
      </c>
      <c r="E147" t="s">
        <v>691</v>
      </c>
      <c r="F147" t="s">
        <v>691</v>
      </c>
      <c r="G147" t="s">
        <v>691</v>
      </c>
      <c r="H147" t="s">
        <v>691</v>
      </c>
      <c r="I147" t="s">
        <v>691</v>
      </c>
      <c r="J147" t="s">
        <v>691</v>
      </c>
      <c r="K147" t="s">
        <v>691</v>
      </c>
      <c r="L147" t="s">
        <v>691</v>
      </c>
      <c r="M147" t="s">
        <v>691</v>
      </c>
      <c r="N147" t="s">
        <v>691</v>
      </c>
      <c r="O147" t="s">
        <v>691</v>
      </c>
      <c r="P147" t="s">
        <v>691</v>
      </c>
      <c r="Q147" t="s">
        <v>691</v>
      </c>
      <c r="R147" t="s">
        <v>691</v>
      </c>
      <c r="S147" t="s">
        <v>691</v>
      </c>
      <c r="T147" t="s">
        <v>691</v>
      </c>
      <c r="U147" t="s">
        <v>691</v>
      </c>
      <c r="V147" t="s">
        <v>691</v>
      </c>
      <c r="W147" t="s">
        <v>691</v>
      </c>
      <c r="X147" t="s">
        <v>691</v>
      </c>
      <c r="Y147" t="s">
        <v>691</v>
      </c>
      <c r="Z147" t="s">
        <v>691</v>
      </c>
      <c r="AA147" t="s">
        <v>691</v>
      </c>
      <c r="AB147" t="s">
        <v>691</v>
      </c>
      <c r="AC147" t="s">
        <v>691</v>
      </c>
      <c r="AD147" t="s">
        <v>691</v>
      </c>
      <c r="AE147" t="s">
        <v>691</v>
      </c>
      <c r="AF147" t="s">
        <v>691</v>
      </c>
      <c r="AG147" t="s">
        <v>691</v>
      </c>
      <c r="AH147" t="s">
        <v>691</v>
      </c>
      <c r="AI147" t="s">
        <v>691</v>
      </c>
      <c r="AJ147" t="s">
        <v>691</v>
      </c>
      <c r="AK147" t="s">
        <v>691</v>
      </c>
      <c r="AL147" t="s">
        <v>691</v>
      </c>
      <c r="AM147" t="s">
        <v>691</v>
      </c>
      <c r="AW147"/>
      <c r="AY147">
        <v>0</v>
      </c>
      <c r="AZ147" s="269"/>
      <c r="BA147" s="269"/>
      <c r="BB147" s="269"/>
      <c r="BC147" s="269"/>
      <c r="BD147" s="269"/>
      <c r="BE147" s="26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8"/>
      <c r="BW147" s="249"/>
      <c r="BX147" s="249"/>
      <c r="BY147" s="249"/>
      <c r="BZ147" s="249"/>
      <c r="CA147" s="242"/>
      <c r="CB147" s="242"/>
      <c r="CC147" s="242"/>
      <c r="CD147" s="242"/>
      <c r="CE147" s="249"/>
    </row>
    <row r="148" spans="1:83" ht="14.4" x14ac:dyDescent="0.3">
      <c r="A148">
        <v>521398</v>
      </c>
      <c r="B148" t="s">
        <v>473</v>
      </c>
      <c r="C148" t="s">
        <v>691</v>
      </c>
      <c r="D148" t="s">
        <v>691</v>
      </c>
      <c r="E148" t="s">
        <v>691</v>
      </c>
      <c r="F148" t="s">
        <v>691</v>
      </c>
      <c r="G148" t="s">
        <v>691</v>
      </c>
      <c r="H148" t="s">
        <v>691</v>
      </c>
      <c r="I148" t="s">
        <v>691</v>
      </c>
      <c r="J148" t="s">
        <v>691</v>
      </c>
      <c r="K148" t="s">
        <v>691</v>
      </c>
      <c r="L148" t="s">
        <v>691</v>
      </c>
      <c r="M148" t="s">
        <v>691</v>
      </c>
      <c r="N148" t="s">
        <v>691</v>
      </c>
      <c r="O148" t="s">
        <v>691</v>
      </c>
      <c r="P148" t="s">
        <v>691</v>
      </c>
      <c r="Q148" t="s">
        <v>691</v>
      </c>
      <c r="R148" t="s">
        <v>691</v>
      </c>
      <c r="S148" t="s">
        <v>691</v>
      </c>
      <c r="T148" t="s">
        <v>691</v>
      </c>
      <c r="U148" t="s">
        <v>691</v>
      </c>
      <c r="V148" t="s">
        <v>691</v>
      </c>
      <c r="W148" t="s">
        <v>691</v>
      </c>
      <c r="X148" t="s">
        <v>691</v>
      </c>
      <c r="Y148" t="s">
        <v>691</v>
      </c>
      <c r="Z148" t="s">
        <v>691</v>
      </c>
      <c r="AA148" t="s">
        <v>691</v>
      </c>
      <c r="AB148" t="s">
        <v>691</v>
      </c>
      <c r="AC148" t="s">
        <v>691</v>
      </c>
      <c r="AD148" t="s">
        <v>691</v>
      </c>
      <c r="AE148" t="s">
        <v>691</v>
      </c>
      <c r="AF148" t="s">
        <v>691</v>
      </c>
      <c r="AG148" t="s">
        <v>691</v>
      </c>
      <c r="AH148" t="s">
        <v>691</v>
      </c>
      <c r="AI148" t="s">
        <v>691</v>
      </c>
      <c r="AJ148" t="s">
        <v>691</v>
      </c>
      <c r="AK148" t="s">
        <v>691</v>
      </c>
      <c r="AL148" t="s">
        <v>691</v>
      </c>
      <c r="AM148" t="s">
        <v>691</v>
      </c>
      <c r="AW148"/>
      <c r="AY148">
        <v>0</v>
      </c>
      <c r="AZ148" s="269"/>
      <c r="BA148" s="269"/>
      <c r="BB148" s="269"/>
      <c r="BC148" s="269"/>
      <c r="BD148" s="269"/>
      <c r="BE148" s="269"/>
    </row>
    <row r="149" spans="1:83" ht="14.4" x14ac:dyDescent="0.3">
      <c r="A149">
        <v>521438</v>
      </c>
      <c r="B149" t="s">
        <v>473</v>
      </c>
      <c r="C149" t="s">
        <v>691</v>
      </c>
      <c r="D149" t="s">
        <v>691</v>
      </c>
      <c r="E149" t="s">
        <v>691</v>
      </c>
      <c r="F149" t="s">
        <v>691</v>
      </c>
      <c r="G149" t="s">
        <v>691</v>
      </c>
      <c r="H149" t="s">
        <v>691</v>
      </c>
      <c r="I149" t="s">
        <v>691</v>
      </c>
      <c r="J149" t="s">
        <v>691</v>
      </c>
      <c r="K149" t="s">
        <v>691</v>
      </c>
      <c r="L149" t="s">
        <v>691</v>
      </c>
      <c r="M149" t="s">
        <v>691</v>
      </c>
      <c r="N149" t="s">
        <v>691</v>
      </c>
      <c r="O149" t="s">
        <v>691</v>
      </c>
      <c r="P149" t="s">
        <v>691</v>
      </c>
      <c r="Q149" t="s">
        <v>691</v>
      </c>
      <c r="R149" t="s">
        <v>691</v>
      </c>
      <c r="S149" t="s">
        <v>691</v>
      </c>
      <c r="T149" t="s">
        <v>691</v>
      </c>
      <c r="U149" t="s">
        <v>691</v>
      </c>
      <c r="V149" t="s">
        <v>691</v>
      </c>
      <c r="W149" t="s">
        <v>691</v>
      </c>
      <c r="X149" t="s">
        <v>691</v>
      </c>
      <c r="Y149" t="s">
        <v>691</v>
      </c>
      <c r="Z149" t="s">
        <v>691</v>
      </c>
      <c r="AA149" t="s">
        <v>691</v>
      </c>
      <c r="AB149" t="s">
        <v>691</v>
      </c>
      <c r="AC149" t="s">
        <v>691</v>
      </c>
      <c r="AD149" t="s">
        <v>691</v>
      </c>
      <c r="AE149" t="s">
        <v>691</v>
      </c>
      <c r="AF149" t="s">
        <v>691</v>
      </c>
      <c r="AG149" t="s">
        <v>691</v>
      </c>
      <c r="AH149" t="s">
        <v>691</v>
      </c>
      <c r="AI149" t="s">
        <v>691</v>
      </c>
      <c r="AJ149" t="s">
        <v>691</v>
      </c>
      <c r="AK149" t="s">
        <v>691</v>
      </c>
      <c r="AL149" t="s">
        <v>691</v>
      </c>
      <c r="AM149" t="s">
        <v>691</v>
      </c>
      <c r="AW149"/>
      <c r="AY149">
        <v>0</v>
      </c>
      <c r="AZ149" s="269"/>
      <c r="BA149" s="269"/>
      <c r="BB149" s="269"/>
      <c r="BC149" s="269"/>
      <c r="BD149" s="269"/>
      <c r="BE149" s="269"/>
    </row>
    <row r="150" spans="1:83" ht="14.4" x14ac:dyDescent="0.3">
      <c r="A150">
        <v>521452</v>
      </c>
      <c r="B150" t="s">
        <v>473</v>
      </c>
      <c r="C150" t="s">
        <v>691</v>
      </c>
      <c r="D150" t="s">
        <v>691</v>
      </c>
      <c r="E150" t="s">
        <v>691</v>
      </c>
      <c r="F150" t="s">
        <v>691</v>
      </c>
      <c r="G150" t="s">
        <v>691</v>
      </c>
      <c r="H150" t="s">
        <v>691</v>
      </c>
      <c r="I150" t="s">
        <v>691</v>
      </c>
      <c r="J150" t="s">
        <v>691</v>
      </c>
      <c r="K150" t="s">
        <v>691</v>
      </c>
      <c r="L150" t="s">
        <v>691</v>
      </c>
      <c r="M150" t="s">
        <v>691</v>
      </c>
      <c r="N150" t="s">
        <v>691</v>
      </c>
      <c r="O150" t="s">
        <v>691</v>
      </c>
      <c r="P150" t="s">
        <v>691</v>
      </c>
      <c r="Q150" t="s">
        <v>691</v>
      </c>
      <c r="R150" t="s">
        <v>691</v>
      </c>
      <c r="S150" t="s">
        <v>691</v>
      </c>
      <c r="T150" t="s">
        <v>691</v>
      </c>
      <c r="U150" t="s">
        <v>691</v>
      </c>
      <c r="V150" t="s">
        <v>691</v>
      </c>
      <c r="W150" t="s">
        <v>691</v>
      </c>
      <c r="X150" t="s">
        <v>691</v>
      </c>
      <c r="Y150" t="s">
        <v>691</v>
      </c>
      <c r="Z150" t="s">
        <v>691</v>
      </c>
      <c r="AA150" t="s">
        <v>691</v>
      </c>
      <c r="AB150" t="s">
        <v>691</v>
      </c>
      <c r="AC150" t="s">
        <v>691</v>
      </c>
      <c r="AD150" t="s">
        <v>691</v>
      </c>
      <c r="AE150" t="s">
        <v>691</v>
      </c>
      <c r="AF150" t="s">
        <v>691</v>
      </c>
      <c r="AG150" t="s">
        <v>691</v>
      </c>
      <c r="AH150" t="s">
        <v>691</v>
      </c>
      <c r="AI150" t="s">
        <v>691</v>
      </c>
      <c r="AJ150" t="s">
        <v>691</v>
      </c>
      <c r="AK150" t="s">
        <v>691</v>
      </c>
      <c r="AL150" t="s">
        <v>691</v>
      </c>
      <c r="AM150" t="s">
        <v>691</v>
      </c>
      <c r="AW150"/>
      <c r="AY150">
        <v>0</v>
      </c>
      <c r="AZ150" s="269"/>
      <c r="BA150" s="269"/>
      <c r="BB150" s="269"/>
      <c r="BC150" s="269"/>
      <c r="BD150" s="269"/>
      <c r="BE150" s="269"/>
    </row>
    <row r="151" spans="1:83" ht="14.4" x14ac:dyDescent="0.3">
      <c r="A151">
        <v>521461</v>
      </c>
      <c r="B151" t="s">
        <v>473</v>
      </c>
      <c r="C151" t="s">
        <v>691</v>
      </c>
      <c r="D151" t="s">
        <v>691</v>
      </c>
      <c r="E151" t="s">
        <v>691</v>
      </c>
      <c r="F151" t="s">
        <v>691</v>
      </c>
      <c r="G151" t="s">
        <v>691</v>
      </c>
      <c r="H151" t="s">
        <v>691</v>
      </c>
      <c r="I151" t="s">
        <v>691</v>
      </c>
      <c r="J151" t="s">
        <v>691</v>
      </c>
      <c r="K151" t="s">
        <v>691</v>
      </c>
      <c r="L151" t="s">
        <v>691</v>
      </c>
      <c r="M151" t="s">
        <v>691</v>
      </c>
      <c r="N151" t="s">
        <v>691</v>
      </c>
      <c r="O151" t="s">
        <v>691</v>
      </c>
      <c r="P151" t="s">
        <v>691</v>
      </c>
      <c r="Q151" t="s">
        <v>691</v>
      </c>
      <c r="R151" t="s">
        <v>691</v>
      </c>
      <c r="S151" t="s">
        <v>691</v>
      </c>
      <c r="T151" t="s">
        <v>691</v>
      </c>
      <c r="U151" t="s">
        <v>691</v>
      </c>
      <c r="V151" t="s">
        <v>691</v>
      </c>
      <c r="W151" t="s">
        <v>691</v>
      </c>
      <c r="X151" t="s">
        <v>691</v>
      </c>
      <c r="Y151" t="s">
        <v>691</v>
      </c>
      <c r="Z151" t="s">
        <v>691</v>
      </c>
      <c r="AA151" t="s">
        <v>691</v>
      </c>
      <c r="AB151" t="s">
        <v>691</v>
      </c>
      <c r="AC151" t="s">
        <v>691</v>
      </c>
      <c r="AD151" t="s">
        <v>691</v>
      </c>
      <c r="AE151" t="s">
        <v>691</v>
      </c>
      <c r="AF151" t="s">
        <v>691</v>
      </c>
      <c r="AG151" t="s">
        <v>691</v>
      </c>
      <c r="AH151" t="s">
        <v>691</v>
      </c>
      <c r="AI151" t="s">
        <v>691</v>
      </c>
      <c r="AJ151" t="s">
        <v>691</v>
      </c>
      <c r="AK151" t="s">
        <v>691</v>
      </c>
      <c r="AL151" t="s">
        <v>691</v>
      </c>
      <c r="AM151" t="s">
        <v>691</v>
      </c>
      <c r="AW151"/>
      <c r="AY151">
        <v>0</v>
      </c>
      <c r="AZ151" s="269"/>
      <c r="BA151" s="269"/>
      <c r="BB151" s="269"/>
      <c r="BC151" s="269"/>
      <c r="BD151" s="269"/>
      <c r="BE151" s="269"/>
    </row>
    <row r="152" spans="1:83" ht="14.4" x14ac:dyDescent="0.3">
      <c r="A152">
        <v>521497</v>
      </c>
      <c r="B152" t="s">
        <v>473</v>
      </c>
      <c r="C152" t="s">
        <v>691</v>
      </c>
      <c r="D152" t="s">
        <v>691</v>
      </c>
      <c r="E152" t="s">
        <v>691</v>
      </c>
      <c r="F152" t="s">
        <v>691</v>
      </c>
      <c r="G152" t="s">
        <v>691</v>
      </c>
      <c r="H152" t="s">
        <v>691</v>
      </c>
      <c r="I152" t="s">
        <v>691</v>
      </c>
      <c r="J152" t="s">
        <v>691</v>
      </c>
      <c r="K152" t="s">
        <v>691</v>
      </c>
      <c r="L152" t="s">
        <v>691</v>
      </c>
      <c r="M152" t="s">
        <v>691</v>
      </c>
      <c r="N152" t="s">
        <v>691</v>
      </c>
      <c r="O152" t="s">
        <v>691</v>
      </c>
      <c r="P152" t="s">
        <v>691</v>
      </c>
      <c r="Q152" t="s">
        <v>691</v>
      </c>
      <c r="R152" t="s">
        <v>691</v>
      </c>
      <c r="S152" t="s">
        <v>691</v>
      </c>
      <c r="T152" t="s">
        <v>691</v>
      </c>
      <c r="U152" t="s">
        <v>691</v>
      </c>
      <c r="V152" t="s">
        <v>691</v>
      </c>
      <c r="W152" t="s">
        <v>691</v>
      </c>
      <c r="X152" t="s">
        <v>691</v>
      </c>
      <c r="Y152" t="s">
        <v>691</v>
      </c>
      <c r="Z152" t="s">
        <v>691</v>
      </c>
      <c r="AA152" t="s">
        <v>691</v>
      </c>
      <c r="AB152" t="s">
        <v>691</v>
      </c>
      <c r="AC152" t="s">
        <v>691</v>
      </c>
      <c r="AD152" t="s">
        <v>691</v>
      </c>
      <c r="AE152" t="s">
        <v>691</v>
      </c>
      <c r="AF152" t="s">
        <v>691</v>
      </c>
      <c r="AG152" t="s">
        <v>691</v>
      </c>
      <c r="AH152" t="s">
        <v>691</v>
      </c>
      <c r="AI152" t="s">
        <v>691</v>
      </c>
      <c r="AJ152" t="s">
        <v>691</v>
      </c>
      <c r="AK152" t="s">
        <v>691</v>
      </c>
      <c r="AL152" t="s">
        <v>691</v>
      </c>
      <c r="AM152" t="s">
        <v>691</v>
      </c>
      <c r="AW152"/>
      <c r="AY152">
        <v>0</v>
      </c>
      <c r="AZ152" s="269"/>
      <c r="BA152" s="269"/>
      <c r="BB152" s="269"/>
      <c r="BC152" s="269"/>
      <c r="BD152" s="269"/>
      <c r="BE152" s="269"/>
    </row>
    <row r="153" spans="1:83" ht="14.4" x14ac:dyDescent="0.3">
      <c r="A153">
        <v>521499</v>
      </c>
      <c r="B153" t="s">
        <v>473</v>
      </c>
      <c r="C153" t="s">
        <v>692</v>
      </c>
      <c r="D153" t="s">
        <v>692</v>
      </c>
      <c r="E153" t="s">
        <v>692</v>
      </c>
      <c r="F153" t="s">
        <v>692</v>
      </c>
      <c r="G153" t="s">
        <v>692</v>
      </c>
      <c r="H153" t="s">
        <v>692</v>
      </c>
      <c r="I153" t="s">
        <v>692</v>
      </c>
      <c r="J153" t="s">
        <v>692</v>
      </c>
      <c r="K153" t="s">
        <v>692</v>
      </c>
      <c r="L153" t="s">
        <v>692</v>
      </c>
      <c r="M153" t="s">
        <v>692</v>
      </c>
      <c r="N153" t="s">
        <v>692</v>
      </c>
      <c r="O153" t="s">
        <v>692</v>
      </c>
      <c r="P153" t="s">
        <v>692</v>
      </c>
      <c r="Q153" t="s">
        <v>692</v>
      </c>
      <c r="R153" t="s">
        <v>692</v>
      </c>
      <c r="S153" t="s">
        <v>692</v>
      </c>
      <c r="T153" t="s">
        <v>692</v>
      </c>
      <c r="U153" t="s">
        <v>692</v>
      </c>
      <c r="V153" t="s">
        <v>692</v>
      </c>
      <c r="W153" t="s">
        <v>692</v>
      </c>
      <c r="X153" t="s">
        <v>692</v>
      </c>
      <c r="Y153" t="s">
        <v>692</v>
      </c>
      <c r="Z153" t="s">
        <v>692</v>
      </c>
      <c r="AA153" t="s">
        <v>692</v>
      </c>
      <c r="AB153" t="s">
        <v>692</v>
      </c>
      <c r="AC153" t="s">
        <v>692</v>
      </c>
      <c r="AD153" t="s">
        <v>692</v>
      </c>
      <c r="AE153" t="s">
        <v>692</v>
      </c>
      <c r="AF153" t="s">
        <v>692</v>
      </c>
      <c r="AG153" t="s">
        <v>692</v>
      </c>
      <c r="AH153" t="s">
        <v>692</v>
      </c>
      <c r="AI153" t="s">
        <v>692</v>
      </c>
      <c r="AJ153" t="s">
        <v>692</v>
      </c>
      <c r="AK153" t="s">
        <v>692</v>
      </c>
      <c r="AL153" t="s">
        <v>692</v>
      </c>
      <c r="AM153" t="s">
        <v>692</v>
      </c>
      <c r="AW153"/>
      <c r="AX153" t="s">
        <v>3536</v>
      </c>
      <c r="AY153" t="s">
        <v>3536</v>
      </c>
      <c r="AZ153" s="269"/>
      <c r="BA153" s="269"/>
      <c r="BB153" s="269"/>
      <c r="BC153" s="269"/>
      <c r="BD153" s="269"/>
      <c r="BE153" s="26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8"/>
      <c r="BW153" s="249"/>
      <c r="BX153" s="249"/>
      <c r="BY153" s="249"/>
      <c r="BZ153" s="249"/>
      <c r="CA153" s="242"/>
      <c r="CB153" s="242"/>
      <c r="CC153" s="242"/>
      <c r="CD153" s="242"/>
      <c r="CE153" s="249"/>
    </row>
    <row r="154" spans="1:83" ht="14.4" x14ac:dyDescent="0.3">
      <c r="A154">
        <v>521517</v>
      </c>
      <c r="B154" t="s">
        <v>473</v>
      </c>
      <c r="C154" t="s">
        <v>692</v>
      </c>
      <c r="D154" t="s">
        <v>692</v>
      </c>
      <c r="E154" t="s">
        <v>692</v>
      </c>
      <c r="F154" t="s">
        <v>692</v>
      </c>
      <c r="G154" t="s">
        <v>692</v>
      </c>
      <c r="H154" t="s">
        <v>692</v>
      </c>
      <c r="I154" t="s">
        <v>692</v>
      </c>
      <c r="J154" t="s">
        <v>692</v>
      </c>
      <c r="K154" t="s">
        <v>692</v>
      </c>
      <c r="L154" t="s">
        <v>692</v>
      </c>
      <c r="M154" t="s">
        <v>692</v>
      </c>
      <c r="N154" t="s">
        <v>692</v>
      </c>
      <c r="O154" t="s">
        <v>692</v>
      </c>
      <c r="P154" t="s">
        <v>692</v>
      </c>
      <c r="Q154" t="s">
        <v>692</v>
      </c>
      <c r="R154" t="s">
        <v>692</v>
      </c>
      <c r="S154" t="s">
        <v>692</v>
      </c>
      <c r="T154" t="s">
        <v>692</v>
      </c>
      <c r="U154" t="s">
        <v>692</v>
      </c>
      <c r="V154" t="s">
        <v>692</v>
      </c>
      <c r="W154" t="s">
        <v>692</v>
      </c>
      <c r="X154" t="s">
        <v>692</v>
      </c>
      <c r="Y154" t="s">
        <v>692</v>
      </c>
      <c r="Z154" t="s">
        <v>692</v>
      </c>
      <c r="AA154" t="s">
        <v>692</v>
      </c>
      <c r="AB154" t="s">
        <v>692</v>
      </c>
      <c r="AC154" t="s">
        <v>692</v>
      </c>
      <c r="AD154" t="s">
        <v>692</v>
      </c>
      <c r="AE154" t="s">
        <v>692</v>
      </c>
      <c r="AF154" t="s">
        <v>692</v>
      </c>
      <c r="AG154" t="s">
        <v>692</v>
      </c>
      <c r="AH154" t="s">
        <v>692</v>
      </c>
      <c r="AI154" t="s">
        <v>692</v>
      </c>
      <c r="AJ154" t="s">
        <v>692</v>
      </c>
      <c r="AK154" t="s">
        <v>692</v>
      </c>
      <c r="AL154" t="s">
        <v>692</v>
      </c>
      <c r="AM154" t="s">
        <v>692</v>
      </c>
      <c r="AW154"/>
      <c r="AX154" t="s">
        <v>3519</v>
      </c>
      <c r="AY154">
        <v>0</v>
      </c>
      <c r="AZ154" s="269"/>
      <c r="BA154" s="269"/>
      <c r="BB154" s="269"/>
      <c r="BC154" s="269"/>
      <c r="BD154" s="269"/>
      <c r="BE154" s="26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8"/>
      <c r="BW154" s="249"/>
      <c r="BX154" s="249"/>
      <c r="BY154" s="249"/>
      <c r="BZ154" s="249"/>
      <c r="CA154" s="242"/>
      <c r="CB154" s="242"/>
      <c r="CC154" s="242"/>
      <c r="CD154" s="242"/>
      <c r="CE154" s="249"/>
    </row>
    <row r="155" spans="1:83" ht="14.4" x14ac:dyDescent="0.3">
      <c r="A155">
        <v>521518</v>
      </c>
      <c r="B155" t="s">
        <v>473</v>
      </c>
      <c r="C155" t="s">
        <v>691</v>
      </c>
      <c r="D155" t="s">
        <v>691</v>
      </c>
      <c r="E155" t="s">
        <v>691</v>
      </c>
      <c r="F155" t="s">
        <v>691</v>
      </c>
      <c r="G155" t="s">
        <v>691</v>
      </c>
      <c r="H155" t="s">
        <v>691</v>
      </c>
      <c r="I155" t="s">
        <v>691</v>
      </c>
      <c r="J155" t="s">
        <v>691</v>
      </c>
      <c r="K155" t="s">
        <v>691</v>
      </c>
      <c r="L155" t="s">
        <v>691</v>
      </c>
      <c r="M155" t="s">
        <v>691</v>
      </c>
      <c r="N155" t="s">
        <v>691</v>
      </c>
      <c r="O155" t="s">
        <v>691</v>
      </c>
      <c r="P155" t="s">
        <v>691</v>
      </c>
      <c r="Q155" t="s">
        <v>691</v>
      </c>
      <c r="R155" t="s">
        <v>691</v>
      </c>
      <c r="S155" t="s">
        <v>691</v>
      </c>
      <c r="T155" t="s">
        <v>691</v>
      </c>
      <c r="U155" t="s">
        <v>691</v>
      </c>
      <c r="V155" t="s">
        <v>691</v>
      </c>
      <c r="W155" t="s">
        <v>691</v>
      </c>
      <c r="X155" t="s">
        <v>691</v>
      </c>
      <c r="Y155" t="s">
        <v>691</v>
      </c>
      <c r="Z155" t="s">
        <v>691</v>
      </c>
      <c r="AA155" t="s">
        <v>691</v>
      </c>
      <c r="AB155" t="s">
        <v>691</v>
      </c>
      <c r="AC155" t="s">
        <v>691</v>
      </c>
      <c r="AD155" t="s">
        <v>691</v>
      </c>
      <c r="AE155" t="s">
        <v>691</v>
      </c>
      <c r="AF155" t="s">
        <v>691</v>
      </c>
      <c r="AG155" t="s">
        <v>691</v>
      </c>
      <c r="AH155" t="s">
        <v>691</v>
      </c>
      <c r="AI155" t="s">
        <v>691</v>
      </c>
      <c r="AJ155" t="s">
        <v>691</v>
      </c>
      <c r="AK155" t="s">
        <v>691</v>
      </c>
      <c r="AL155" t="s">
        <v>691</v>
      </c>
      <c r="AM155" t="s">
        <v>691</v>
      </c>
      <c r="AW155"/>
      <c r="AY155">
        <v>0</v>
      </c>
      <c r="AZ155" s="269"/>
      <c r="BA155" s="269"/>
      <c r="BB155" s="269"/>
      <c r="BC155" s="269"/>
      <c r="BD155" s="269"/>
      <c r="BE155" s="26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8"/>
      <c r="BW155" s="249"/>
      <c r="BX155" s="249"/>
      <c r="BY155" s="249"/>
      <c r="BZ155" s="249"/>
      <c r="CA155" s="242"/>
      <c r="CB155" s="242"/>
      <c r="CC155" s="242"/>
      <c r="CD155" s="242"/>
      <c r="CE155" s="249"/>
    </row>
    <row r="156" spans="1:83" ht="14.4" x14ac:dyDescent="0.3">
      <c r="A156">
        <v>521551</v>
      </c>
      <c r="B156" t="s">
        <v>473</v>
      </c>
      <c r="C156" t="s">
        <v>691</v>
      </c>
      <c r="D156" t="s">
        <v>691</v>
      </c>
      <c r="E156" t="s">
        <v>691</v>
      </c>
      <c r="F156" t="s">
        <v>691</v>
      </c>
      <c r="G156" t="s">
        <v>691</v>
      </c>
      <c r="H156" t="s">
        <v>691</v>
      </c>
      <c r="I156" t="s">
        <v>691</v>
      </c>
      <c r="J156" t="s">
        <v>691</v>
      </c>
      <c r="K156" t="s">
        <v>691</v>
      </c>
      <c r="L156" t="s">
        <v>691</v>
      </c>
      <c r="M156" t="s">
        <v>691</v>
      </c>
      <c r="N156" t="s">
        <v>691</v>
      </c>
      <c r="O156" t="s">
        <v>691</v>
      </c>
      <c r="P156" t="s">
        <v>691</v>
      </c>
      <c r="Q156" t="s">
        <v>691</v>
      </c>
      <c r="R156" t="s">
        <v>691</v>
      </c>
      <c r="S156" t="s">
        <v>691</v>
      </c>
      <c r="T156" t="s">
        <v>691</v>
      </c>
      <c r="U156" t="s">
        <v>691</v>
      </c>
      <c r="V156" t="s">
        <v>691</v>
      </c>
      <c r="W156" t="s">
        <v>691</v>
      </c>
      <c r="X156" t="s">
        <v>691</v>
      </c>
      <c r="Y156" t="s">
        <v>691</v>
      </c>
      <c r="Z156" t="s">
        <v>691</v>
      </c>
      <c r="AA156" t="s">
        <v>691</v>
      </c>
      <c r="AB156" t="s">
        <v>691</v>
      </c>
      <c r="AC156" t="s">
        <v>691</v>
      </c>
      <c r="AD156" t="s">
        <v>691</v>
      </c>
      <c r="AE156" t="s">
        <v>691</v>
      </c>
      <c r="AF156" t="s">
        <v>691</v>
      </c>
      <c r="AG156" t="s">
        <v>691</v>
      </c>
      <c r="AH156" t="s">
        <v>691</v>
      </c>
      <c r="AI156" t="s">
        <v>691</v>
      </c>
      <c r="AJ156" t="s">
        <v>691</v>
      </c>
      <c r="AK156" t="s">
        <v>691</v>
      </c>
      <c r="AL156" t="s">
        <v>691</v>
      </c>
      <c r="AM156" t="s">
        <v>691</v>
      </c>
      <c r="AW156"/>
      <c r="AY156">
        <v>0</v>
      </c>
      <c r="AZ156" s="269"/>
      <c r="BA156" s="269"/>
      <c r="BB156" s="269"/>
      <c r="BC156" s="269"/>
      <c r="BD156" s="269"/>
      <c r="BE156" s="26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8"/>
      <c r="BW156" s="249"/>
      <c r="BX156" s="249"/>
      <c r="BY156" s="249"/>
      <c r="BZ156" s="249"/>
      <c r="CA156" s="242"/>
      <c r="CB156" s="242"/>
      <c r="CC156" s="242"/>
      <c r="CD156" s="242"/>
      <c r="CE156" s="249"/>
    </row>
    <row r="157" spans="1:83" ht="14.4" x14ac:dyDescent="0.3">
      <c r="A157">
        <v>521583</v>
      </c>
      <c r="B157" t="s">
        <v>473</v>
      </c>
      <c r="C157" t="s">
        <v>691</v>
      </c>
      <c r="D157" t="s">
        <v>691</v>
      </c>
      <c r="E157" t="s">
        <v>691</v>
      </c>
      <c r="F157" t="s">
        <v>691</v>
      </c>
      <c r="G157" t="s">
        <v>691</v>
      </c>
      <c r="H157" t="s">
        <v>691</v>
      </c>
      <c r="I157" t="s">
        <v>691</v>
      </c>
      <c r="J157" t="s">
        <v>691</v>
      </c>
      <c r="K157" t="s">
        <v>691</v>
      </c>
      <c r="L157" t="s">
        <v>691</v>
      </c>
      <c r="M157" t="s">
        <v>691</v>
      </c>
      <c r="N157" t="s">
        <v>691</v>
      </c>
      <c r="O157" t="s">
        <v>691</v>
      </c>
      <c r="P157" t="s">
        <v>691</v>
      </c>
      <c r="Q157" t="s">
        <v>691</v>
      </c>
      <c r="R157" t="s">
        <v>691</v>
      </c>
      <c r="S157" t="s">
        <v>691</v>
      </c>
      <c r="T157" t="s">
        <v>691</v>
      </c>
      <c r="U157" t="s">
        <v>691</v>
      </c>
      <c r="V157" t="s">
        <v>691</v>
      </c>
      <c r="W157" t="s">
        <v>691</v>
      </c>
      <c r="X157" t="s">
        <v>691</v>
      </c>
      <c r="Y157" t="s">
        <v>691</v>
      </c>
      <c r="Z157" t="s">
        <v>691</v>
      </c>
      <c r="AA157" t="s">
        <v>691</v>
      </c>
      <c r="AB157" t="s">
        <v>691</v>
      </c>
      <c r="AC157" t="s">
        <v>691</v>
      </c>
      <c r="AD157" t="s">
        <v>691</v>
      </c>
      <c r="AE157" t="s">
        <v>691</v>
      </c>
      <c r="AF157" t="s">
        <v>691</v>
      </c>
      <c r="AG157" t="s">
        <v>691</v>
      </c>
      <c r="AH157" t="s">
        <v>691</v>
      </c>
      <c r="AI157" t="s">
        <v>691</v>
      </c>
      <c r="AJ157" t="s">
        <v>691</v>
      </c>
      <c r="AK157" t="s">
        <v>691</v>
      </c>
      <c r="AL157" t="s">
        <v>691</v>
      </c>
      <c r="AM157" t="s">
        <v>691</v>
      </c>
      <c r="AW157"/>
      <c r="AY157">
        <v>0</v>
      </c>
      <c r="AZ157" s="269"/>
      <c r="BA157" s="269"/>
      <c r="BB157" s="269"/>
      <c r="BC157" s="269"/>
      <c r="BD157" s="269"/>
      <c r="BE157" s="26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8"/>
      <c r="BW157" s="249"/>
      <c r="BX157" s="249"/>
      <c r="BY157" s="249"/>
      <c r="BZ157" s="249"/>
      <c r="CA157" s="242"/>
      <c r="CB157" s="242"/>
      <c r="CC157" s="242"/>
      <c r="CD157" s="242"/>
      <c r="CE157" s="249"/>
    </row>
    <row r="158" spans="1:83" ht="14.4" x14ac:dyDescent="0.3">
      <c r="A158">
        <v>521606</v>
      </c>
      <c r="B158" t="s">
        <v>473</v>
      </c>
      <c r="C158" t="s">
        <v>691</v>
      </c>
      <c r="D158" t="s">
        <v>691</v>
      </c>
      <c r="E158" t="s">
        <v>691</v>
      </c>
      <c r="F158" t="s">
        <v>691</v>
      </c>
      <c r="G158" t="s">
        <v>691</v>
      </c>
      <c r="H158" t="s">
        <v>691</v>
      </c>
      <c r="I158" t="s">
        <v>691</v>
      </c>
      <c r="J158" t="s">
        <v>691</v>
      </c>
      <c r="K158" t="s">
        <v>691</v>
      </c>
      <c r="L158" t="s">
        <v>691</v>
      </c>
      <c r="M158" t="s">
        <v>691</v>
      </c>
      <c r="N158" t="s">
        <v>691</v>
      </c>
      <c r="O158" t="s">
        <v>691</v>
      </c>
      <c r="P158" t="s">
        <v>691</v>
      </c>
      <c r="Q158" t="s">
        <v>691</v>
      </c>
      <c r="R158" t="s">
        <v>691</v>
      </c>
      <c r="S158" t="s">
        <v>691</v>
      </c>
      <c r="T158" t="s">
        <v>691</v>
      </c>
      <c r="U158" t="s">
        <v>691</v>
      </c>
      <c r="V158" t="s">
        <v>691</v>
      </c>
      <c r="W158" t="s">
        <v>691</v>
      </c>
      <c r="X158" t="s">
        <v>691</v>
      </c>
      <c r="Y158" t="s">
        <v>691</v>
      </c>
      <c r="Z158" t="s">
        <v>691</v>
      </c>
      <c r="AA158" t="s">
        <v>691</v>
      </c>
      <c r="AB158" t="s">
        <v>691</v>
      </c>
      <c r="AC158" t="s">
        <v>691</v>
      </c>
      <c r="AD158" t="s">
        <v>691</v>
      </c>
      <c r="AE158" t="s">
        <v>691</v>
      </c>
      <c r="AF158" t="s">
        <v>691</v>
      </c>
      <c r="AG158" t="s">
        <v>691</v>
      </c>
      <c r="AH158" t="s">
        <v>691</v>
      </c>
      <c r="AI158" t="s">
        <v>691</v>
      </c>
      <c r="AJ158" t="s">
        <v>691</v>
      </c>
      <c r="AK158" t="s">
        <v>691</v>
      </c>
      <c r="AL158" t="s">
        <v>691</v>
      </c>
      <c r="AM158" t="s">
        <v>691</v>
      </c>
      <c r="AW158"/>
      <c r="AY158">
        <v>0</v>
      </c>
      <c r="AZ158" s="269"/>
      <c r="BA158" s="269"/>
      <c r="BB158" s="269"/>
      <c r="BC158" s="269"/>
      <c r="BD158" s="269"/>
      <c r="BE158" s="26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8"/>
      <c r="BW158" s="249"/>
      <c r="BX158" s="249"/>
      <c r="BY158" s="249"/>
      <c r="BZ158" s="249"/>
      <c r="CA158" s="242"/>
      <c r="CB158" s="242"/>
      <c r="CC158" s="242"/>
      <c r="CD158" s="242"/>
      <c r="CE158" s="249"/>
    </row>
    <row r="159" spans="1:83" ht="14.4" x14ac:dyDescent="0.3">
      <c r="A159">
        <v>521640</v>
      </c>
      <c r="B159" t="s">
        <v>473</v>
      </c>
      <c r="C159" t="s">
        <v>691</v>
      </c>
      <c r="D159" t="s">
        <v>691</v>
      </c>
      <c r="E159" t="s">
        <v>691</v>
      </c>
      <c r="F159" t="s">
        <v>691</v>
      </c>
      <c r="G159" t="s">
        <v>691</v>
      </c>
      <c r="H159" t="s">
        <v>691</v>
      </c>
      <c r="I159" t="s">
        <v>691</v>
      </c>
      <c r="J159" t="s">
        <v>691</v>
      </c>
      <c r="K159" t="s">
        <v>691</v>
      </c>
      <c r="L159" t="s">
        <v>691</v>
      </c>
      <c r="M159" t="s">
        <v>691</v>
      </c>
      <c r="N159" t="s">
        <v>691</v>
      </c>
      <c r="O159" t="s">
        <v>691</v>
      </c>
      <c r="P159" t="s">
        <v>691</v>
      </c>
      <c r="Q159" t="s">
        <v>691</v>
      </c>
      <c r="R159" t="s">
        <v>691</v>
      </c>
      <c r="S159" t="s">
        <v>691</v>
      </c>
      <c r="T159" t="s">
        <v>691</v>
      </c>
      <c r="U159" t="s">
        <v>691</v>
      </c>
      <c r="V159" t="s">
        <v>691</v>
      </c>
      <c r="W159" t="s">
        <v>691</v>
      </c>
      <c r="X159" t="s">
        <v>691</v>
      </c>
      <c r="Y159" t="s">
        <v>691</v>
      </c>
      <c r="Z159" t="s">
        <v>691</v>
      </c>
      <c r="AA159" t="s">
        <v>691</v>
      </c>
      <c r="AB159" t="s">
        <v>691</v>
      </c>
      <c r="AC159" t="s">
        <v>691</v>
      </c>
      <c r="AD159" t="s">
        <v>691</v>
      </c>
      <c r="AE159" t="s">
        <v>691</v>
      </c>
      <c r="AF159" t="s">
        <v>691</v>
      </c>
      <c r="AG159" t="s">
        <v>691</v>
      </c>
      <c r="AH159" t="s">
        <v>691</v>
      </c>
      <c r="AI159" t="s">
        <v>691</v>
      </c>
      <c r="AJ159" t="s">
        <v>691</v>
      </c>
      <c r="AK159" t="s">
        <v>691</v>
      </c>
      <c r="AL159" t="s">
        <v>691</v>
      </c>
      <c r="AM159" t="s">
        <v>691</v>
      </c>
      <c r="AW159"/>
      <c r="AY159">
        <v>0</v>
      </c>
      <c r="AZ159" s="269"/>
      <c r="BA159" s="269"/>
      <c r="BB159" s="269"/>
      <c r="BC159" s="269"/>
      <c r="BD159" s="269"/>
      <c r="BE159" s="269"/>
    </row>
    <row r="160" spans="1:83" ht="14.4" x14ac:dyDescent="0.3">
      <c r="A160">
        <v>521664</v>
      </c>
      <c r="B160" t="s">
        <v>473</v>
      </c>
      <c r="C160" t="s">
        <v>691</v>
      </c>
      <c r="D160" t="s">
        <v>691</v>
      </c>
      <c r="E160" t="s">
        <v>691</v>
      </c>
      <c r="F160" t="s">
        <v>691</v>
      </c>
      <c r="G160" t="s">
        <v>691</v>
      </c>
      <c r="H160" t="s">
        <v>691</v>
      </c>
      <c r="I160" t="s">
        <v>691</v>
      </c>
      <c r="J160" t="s">
        <v>691</v>
      </c>
      <c r="K160" t="s">
        <v>691</v>
      </c>
      <c r="L160" t="s">
        <v>691</v>
      </c>
      <c r="M160" t="s">
        <v>691</v>
      </c>
      <c r="N160" t="s">
        <v>691</v>
      </c>
      <c r="O160" t="s">
        <v>691</v>
      </c>
      <c r="P160" t="s">
        <v>691</v>
      </c>
      <c r="Q160" t="s">
        <v>691</v>
      </c>
      <c r="R160" t="s">
        <v>691</v>
      </c>
      <c r="S160" t="s">
        <v>691</v>
      </c>
      <c r="T160" t="s">
        <v>691</v>
      </c>
      <c r="U160" t="s">
        <v>691</v>
      </c>
      <c r="V160" t="s">
        <v>691</v>
      </c>
      <c r="W160" t="s">
        <v>691</v>
      </c>
      <c r="X160" t="s">
        <v>691</v>
      </c>
      <c r="Y160" t="s">
        <v>691</v>
      </c>
      <c r="Z160" t="s">
        <v>691</v>
      </c>
      <c r="AA160" t="s">
        <v>691</v>
      </c>
      <c r="AB160" t="s">
        <v>691</v>
      </c>
      <c r="AC160" t="s">
        <v>691</v>
      </c>
      <c r="AD160" t="s">
        <v>691</v>
      </c>
      <c r="AE160" t="s">
        <v>691</v>
      </c>
      <c r="AF160" t="s">
        <v>691</v>
      </c>
      <c r="AG160" t="s">
        <v>691</v>
      </c>
      <c r="AH160" t="s">
        <v>691</v>
      </c>
      <c r="AI160" t="s">
        <v>691</v>
      </c>
      <c r="AJ160" t="s">
        <v>691</v>
      </c>
      <c r="AK160" t="s">
        <v>691</v>
      </c>
      <c r="AL160" t="s">
        <v>691</v>
      </c>
      <c r="AM160" t="s">
        <v>691</v>
      </c>
      <c r="AW160"/>
      <c r="AY160">
        <v>0</v>
      </c>
      <c r="AZ160" s="269"/>
      <c r="BA160" s="269"/>
      <c r="BB160" s="269"/>
      <c r="BC160" s="269"/>
      <c r="BD160" s="269"/>
      <c r="BE160" s="269"/>
    </row>
    <row r="161" spans="1:83" ht="14.4" x14ac:dyDescent="0.3">
      <c r="A161">
        <v>521671</v>
      </c>
      <c r="B161" t="s">
        <v>473</v>
      </c>
      <c r="C161" t="s">
        <v>692</v>
      </c>
      <c r="D161" t="s">
        <v>692</v>
      </c>
      <c r="E161" t="s">
        <v>692</v>
      </c>
      <c r="F161" t="s">
        <v>692</v>
      </c>
      <c r="G161" t="s">
        <v>692</v>
      </c>
      <c r="H161" t="s">
        <v>692</v>
      </c>
      <c r="I161" t="s">
        <v>692</v>
      </c>
      <c r="J161" t="s">
        <v>692</v>
      </c>
      <c r="K161" t="s">
        <v>692</v>
      </c>
      <c r="L161" t="s">
        <v>692</v>
      </c>
      <c r="M161" t="s">
        <v>692</v>
      </c>
      <c r="N161" t="s">
        <v>692</v>
      </c>
      <c r="O161" t="s">
        <v>692</v>
      </c>
      <c r="P161" t="s">
        <v>692</v>
      </c>
      <c r="Q161" t="s">
        <v>692</v>
      </c>
      <c r="R161" t="s">
        <v>692</v>
      </c>
      <c r="S161" t="s">
        <v>692</v>
      </c>
      <c r="T161" t="s">
        <v>692</v>
      </c>
      <c r="U161" t="s">
        <v>692</v>
      </c>
      <c r="V161" t="s">
        <v>692</v>
      </c>
      <c r="W161" t="s">
        <v>692</v>
      </c>
      <c r="X161" t="s">
        <v>692</v>
      </c>
      <c r="Y161" t="s">
        <v>692</v>
      </c>
      <c r="Z161" t="s">
        <v>692</v>
      </c>
      <c r="AA161" t="s">
        <v>692</v>
      </c>
      <c r="AB161" t="s">
        <v>692</v>
      </c>
      <c r="AC161" t="s">
        <v>692</v>
      </c>
      <c r="AD161" t="s">
        <v>692</v>
      </c>
      <c r="AE161" t="s">
        <v>692</v>
      </c>
      <c r="AF161" t="s">
        <v>692</v>
      </c>
      <c r="AG161" t="s">
        <v>692</v>
      </c>
      <c r="AH161" t="s">
        <v>692</v>
      </c>
      <c r="AI161" t="s">
        <v>692</v>
      </c>
      <c r="AJ161" t="s">
        <v>692</v>
      </c>
      <c r="AK161" t="s">
        <v>692</v>
      </c>
      <c r="AL161" t="s">
        <v>692</v>
      </c>
      <c r="AM161" t="s">
        <v>692</v>
      </c>
      <c r="AW161"/>
      <c r="AY161" t="s">
        <v>3519</v>
      </c>
      <c r="AZ161" s="269"/>
      <c r="BA161" s="269"/>
      <c r="BB161" s="269"/>
      <c r="BC161" s="269"/>
      <c r="BD161" s="269"/>
      <c r="BE161" s="26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8"/>
      <c r="BW161" s="249"/>
      <c r="BX161" s="249"/>
      <c r="BY161" s="249"/>
      <c r="BZ161" s="249"/>
      <c r="CA161" s="242"/>
      <c r="CB161" s="242"/>
      <c r="CC161" s="242"/>
      <c r="CD161" s="242"/>
      <c r="CE161" s="249"/>
    </row>
    <row r="162" spans="1:83" ht="14.4" x14ac:dyDescent="0.3">
      <c r="A162">
        <v>521672</v>
      </c>
      <c r="B162" t="s">
        <v>473</v>
      </c>
      <c r="C162" t="s">
        <v>692</v>
      </c>
      <c r="D162" t="s">
        <v>692</v>
      </c>
      <c r="E162" t="s">
        <v>692</v>
      </c>
      <c r="F162" t="s">
        <v>692</v>
      </c>
      <c r="G162" t="s">
        <v>692</v>
      </c>
      <c r="H162" t="s">
        <v>692</v>
      </c>
      <c r="I162" t="s">
        <v>692</v>
      </c>
      <c r="J162" t="s">
        <v>692</v>
      </c>
      <c r="K162" t="s">
        <v>692</v>
      </c>
      <c r="L162" t="s">
        <v>692</v>
      </c>
      <c r="M162" t="s">
        <v>692</v>
      </c>
      <c r="N162" t="s">
        <v>692</v>
      </c>
      <c r="O162" t="s">
        <v>692</v>
      </c>
      <c r="P162" t="s">
        <v>692</v>
      </c>
      <c r="Q162" t="s">
        <v>692</v>
      </c>
      <c r="R162" t="s">
        <v>692</v>
      </c>
      <c r="S162" t="s">
        <v>692</v>
      </c>
      <c r="T162" t="s">
        <v>692</v>
      </c>
      <c r="U162" t="s">
        <v>692</v>
      </c>
      <c r="V162" t="s">
        <v>692</v>
      </c>
      <c r="W162" t="s">
        <v>692</v>
      </c>
      <c r="X162" t="s">
        <v>692</v>
      </c>
      <c r="Y162" t="s">
        <v>692</v>
      </c>
      <c r="Z162" t="s">
        <v>692</v>
      </c>
      <c r="AA162" t="s">
        <v>692</v>
      </c>
      <c r="AB162" t="s">
        <v>692</v>
      </c>
      <c r="AC162" t="s">
        <v>692</v>
      </c>
      <c r="AD162" t="s">
        <v>692</v>
      </c>
      <c r="AE162" t="s">
        <v>692</v>
      </c>
      <c r="AF162" t="s">
        <v>692</v>
      </c>
      <c r="AG162" t="s">
        <v>692</v>
      </c>
      <c r="AH162" t="s">
        <v>692</v>
      </c>
      <c r="AI162" t="s">
        <v>692</v>
      </c>
      <c r="AJ162" t="s">
        <v>692</v>
      </c>
      <c r="AK162" t="s">
        <v>692</v>
      </c>
      <c r="AL162" t="s">
        <v>692</v>
      </c>
      <c r="AM162" t="s">
        <v>692</v>
      </c>
      <c r="AW162"/>
      <c r="AY162" t="s">
        <v>3519</v>
      </c>
      <c r="AZ162" s="269"/>
      <c r="BA162" s="269"/>
      <c r="BB162" s="269"/>
      <c r="BC162" s="269"/>
      <c r="BD162" s="269"/>
      <c r="BE162" s="26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8"/>
      <c r="BW162" s="249"/>
      <c r="BX162" s="249"/>
      <c r="BY162" s="249"/>
      <c r="BZ162" s="249"/>
      <c r="CA162" s="242"/>
      <c r="CB162" s="242"/>
      <c r="CC162" s="242"/>
      <c r="CD162" s="242"/>
      <c r="CE162" s="249"/>
    </row>
    <row r="163" spans="1:83" ht="14.4" x14ac:dyDescent="0.3">
      <c r="A163">
        <v>521679</v>
      </c>
      <c r="B163" t="s">
        <v>473</v>
      </c>
      <c r="C163" t="s">
        <v>691</v>
      </c>
      <c r="D163" t="s">
        <v>691</v>
      </c>
      <c r="E163" t="s">
        <v>691</v>
      </c>
      <c r="F163" t="s">
        <v>691</v>
      </c>
      <c r="G163" t="s">
        <v>691</v>
      </c>
      <c r="H163" t="s">
        <v>691</v>
      </c>
      <c r="I163" t="s">
        <v>691</v>
      </c>
      <c r="J163" t="s">
        <v>691</v>
      </c>
      <c r="K163" t="s">
        <v>691</v>
      </c>
      <c r="L163" t="s">
        <v>691</v>
      </c>
      <c r="M163" t="s">
        <v>691</v>
      </c>
      <c r="N163" t="s">
        <v>691</v>
      </c>
      <c r="O163" t="s">
        <v>691</v>
      </c>
      <c r="P163" t="s">
        <v>691</v>
      </c>
      <c r="Q163" t="s">
        <v>691</v>
      </c>
      <c r="R163" t="s">
        <v>691</v>
      </c>
      <c r="S163" t="s">
        <v>691</v>
      </c>
      <c r="T163" t="s">
        <v>691</v>
      </c>
      <c r="U163" t="s">
        <v>691</v>
      </c>
      <c r="V163" t="s">
        <v>691</v>
      </c>
      <c r="W163" t="s">
        <v>691</v>
      </c>
      <c r="X163" t="s">
        <v>691</v>
      </c>
      <c r="Y163" t="s">
        <v>691</v>
      </c>
      <c r="Z163" t="s">
        <v>691</v>
      </c>
      <c r="AA163" t="s">
        <v>691</v>
      </c>
      <c r="AB163" t="s">
        <v>691</v>
      </c>
      <c r="AC163" t="s">
        <v>691</v>
      </c>
      <c r="AD163" t="s">
        <v>691</v>
      </c>
      <c r="AE163" t="s">
        <v>691</v>
      </c>
      <c r="AF163" t="s">
        <v>691</v>
      </c>
      <c r="AG163" t="s">
        <v>691</v>
      </c>
      <c r="AH163" t="s">
        <v>691</v>
      </c>
      <c r="AI163" t="s">
        <v>691</v>
      </c>
      <c r="AJ163" t="s">
        <v>691</v>
      </c>
      <c r="AK163" t="s">
        <v>691</v>
      </c>
      <c r="AL163" t="s">
        <v>691</v>
      </c>
      <c r="AM163" t="s">
        <v>691</v>
      </c>
      <c r="AW163"/>
      <c r="AY163">
        <v>0</v>
      </c>
      <c r="AZ163" s="269"/>
      <c r="BA163" s="269"/>
      <c r="BB163" s="269"/>
      <c r="BC163" s="269"/>
      <c r="BD163" s="269"/>
      <c r="BE163" s="269"/>
    </row>
    <row r="164" spans="1:83" ht="14.4" x14ac:dyDescent="0.3">
      <c r="A164">
        <v>521710</v>
      </c>
      <c r="B164" t="s">
        <v>473</v>
      </c>
      <c r="C164" t="s">
        <v>691</v>
      </c>
      <c r="D164" t="s">
        <v>691</v>
      </c>
      <c r="E164" t="s">
        <v>691</v>
      </c>
      <c r="F164" t="s">
        <v>691</v>
      </c>
      <c r="G164" t="s">
        <v>691</v>
      </c>
      <c r="H164" t="s">
        <v>691</v>
      </c>
      <c r="I164" t="s">
        <v>691</v>
      </c>
      <c r="J164" t="s">
        <v>691</v>
      </c>
      <c r="K164" t="s">
        <v>691</v>
      </c>
      <c r="L164" t="s">
        <v>691</v>
      </c>
      <c r="M164" t="s">
        <v>691</v>
      </c>
      <c r="N164" t="s">
        <v>691</v>
      </c>
      <c r="O164" t="s">
        <v>691</v>
      </c>
      <c r="P164" t="s">
        <v>691</v>
      </c>
      <c r="Q164" t="s">
        <v>691</v>
      </c>
      <c r="R164" t="s">
        <v>691</v>
      </c>
      <c r="S164" t="s">
        <v>691</v>
      </c>
      <c r="T164" t="s">
        <v>691</v>
      </c>
      <c r="U164" t="s">
        <v>691</v>
      </c>
      <c r="V164" t="s">
        <v>691</v>
      </c>
      <c r="W164" t="s">
        <v>691</v>
      </c>
      <c r="X164" t="s">
        <v>691</v>
      </c>
      <c r="Y164" t="s">
        <v>691</v>
      </c>
      <c r="Z164" t="s">
        <v>691</v>
      </c>
      <c r="AA164" t="s">
        <v>691</v>
      </c>
      <c r="AB164" t="s">
        <v>691</v>
      </c>
      <c r="AC164" t="s">
        <v>691</v>
      </c>
      <c r="AD164" t="s">
        <v>691</v>
      </c>
      <c r="AE164" t="s">
        <v>691</v>
      </c>
      <c r="AF164" t="s">
        <v>691</v>
      </c>
      <c r="AG164" t="s">
        <v>691</v>
      </c>
      <c r="AH164" t="s">
        <v>691</v>
      </c>
      <c r="AI164" t="s">
        <v>691</v>
      </c>
      <c r="AJ164" t="s">
        <v>691</v>
      </c>
      <c r="AK164" t="s">
        <v>691</v>
      </c>
      <c r="AL164" t="s">
        <v>691</v>
      </c>
      <c r="AM164" t="s">
        <v>691</v>
      </c>
      <c r="AW164"/>
      <c r="AY164">
        <v>0</v>
      </c>
      <c r="AZ164" s="269"/>
      <c r="BA164" s="269"/>
      <c r="BB164" s="269"/>
      <c r="BC164" s="269"/>
      <c r="BD164" s="269"/>
      <c r="BE164" s="26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8"/>
      <c r="BW164" s="249"/>
      <c r="BX164" s="249"/>
      <c r="BY164" s="249"/>
      <c r="BZ164" s="249"/>
      <c r="CA164" s="242"/>
      <c r="CB164" s="242"/>
      <c r="CC164" s="242"/>
      <c r="CD164" s="242"/>
      <c r="CE164" s="249"/>
    </row>
    <row r="165" spans="1:83" ht="14.4" x14ac:dyDescent="0.3">
      <c r="A165">
        <v>521733</v>
      </c>
      <c r="B165" t="s">
        <v>473</v>
      </c>
      <c r="C165" t="s">
        <v>691</v>
      </c>
      <c r="D165" t="s">
        <v>691</v>
      </c>
      <c r="E165" t="s">
        <v>691</v>
      </c>
      <c r="F165" t="s">
        <v>691</v>
      </c>
      <c r="G165" t="s">
        <v>691</v>
      </c>
      <c r="H165" t="s">
        <v>691</v>
      </c>
      <c r="I165" t="s">
        <v>691</v>
      </c>
      <c r="J165" t="s">
        <v>691</v>
      </c>
      <c r="K165" t="s">
        <v>691</v>
      </c>
      <c r="L165" t="s">
        <v>691</v>
      </c>
      <c r="M165" t="s">
        <v>691</v>
      </c>
      <c r="N165" t="s">
        <v>691</v>
      </c>
      <c r="O165" t="s">
        <v>691</v>
      </c>
      <c r="P165" t="s">
        <v>691</v>
      </c>
      <c r="Q165" t="s">
        <v>691</v>
      </c>
      <c r="R165" t="s">
        <v>691</v>
      </c>
      <c r="S165" t="s">
        <v>691</v>
      </c>
      <c r="T165" t="s">
        <v>691</v>
      </c>
      <c r="U165" t="s">
        <v>691</v>
      </c>
      <c r="V165" t="s">
        <v>691</v>
      </c>
      <c r="W165" t="s">
        <v>691</v>
      </c>
      <c r="X165" t="s">
        <v>691</v>
      </c>
      <c r="Y165" t="s">
        <v>691</v>
      </c>
      <c r="Z165" t="s">
        <v>691</v>
      </c>
      <c r="AA165" t="s">
        <v>691</v>
      </c>
      <c r="AB165" t="s">
        <v>691</v>
      </c>
      <c r="AC165" t="s">
        <v>691</v>
      </c>
      <c r="AD165" t="s">
        <v>691</v>
      </c>
      <c r="AE165" t="s">
        <v>691</v>
      </c>
      <c r="AF165" t="s">
        <v>691</v>
      </c>
      <c r="AG165" t="s">
        <v>691</v>
      </c>
      <c r="AH165" t="s">
        <v>691</v>
      </c>
      <c r="AI165" t="s">
        <v>691</v>
      </c>
      <c r="AJ165" t="s">
        <v>691</v>
      </c>
      <c r="AK165" t="s">
        <v>691</v>
      </c>
      <c r="AL165" t="s">
        <v>691</v>
      </c>
      <c r="AM165" t="s">
        <v>691</v>
      </c>
      <c r="AW165"/>
      <c r="AY165">
        <v>0</v>
      </c>
      <c r="AZ165" s="269"/>
      <c r="BA165" s="269"/>
      <c r="BB165" s="269"/>
      <c r="BC165" s="269"/>
      <c r="BD165" s="269"/>
      <c r="BE165" s="269"/>
    </row>
    <row r="166" spans="1:83" ht="14.4" x14ac:dyDescent="0.3">
      <c r="A166">
        <v>521734</v>
      </c>
      <c r="B166" t="s">
        <v>473</v>
      </c>
      <c r="C166" t="s">
        <v>691</v>
      </c>
      <c r="D166" t="s">
        <v>691</v>
      </c>
      <c r="E166" t="s">
        <v>691</v>
      </c>
      <c r="F166" t="s">
        <v>691</v>
      </c>
      <c r="G166" t="s">
        <v>691</v>
      </c>
      <c r="H166" t="s">
        <v>691</v>
      </c>
      <c r="I166" t="s">
        <v>691</v>
      </c>
      <c r="J166" t="s">
        <v>691</v>
      </c>
      <c r="K166" t="s">
        <v>691</v>
      </c>
      <c r="L166" t="s">
        <v>691</v>
      </c>
      <c r="M166" t="s">
        <v>691</v>
      </c>
      <c r="N166" t="s">
        <v>691</v>
      </c>
      <c r="O166" t="s">
        <v>691</v>
      </c>
      <c r="P166" t="s">
        <v>691</v>
      </c>
      <c r="Q166" t="s">
        <v>691</v>
      </c>
      <c r="R166" t="s">
        <v>691</v>
      </c>
      <c r="S166" t="s">
        <v>691</v>
      </c>
      <c r="T166" t="s">
        <v>691</v>
      </c>
      <c r="U166" t="s">
        <v>691</v>
      </c>
      <c r="V166" t="s">
        <v>691</v>
      </c>
      <c r="W166" t="s">
        <v>691</v>
      </c>
      <c r="X166" t="s">
        <v>691</v>
      </c>
      <c r="Y166" t="s">
        <v>691</v>
      </c>
      <c r="Z166" t="s">
        <v>691</v>
      </c>
      <c r="AA166" t="s">
        <v>691</v>
      </c>
      <c r="AB166" t="s">
        <v>691</v>
      </c>
      <c r="AC166" t="s">
        <v>691</v>
      </c>
      <c r="AD166" t="s">
        <v>691</v>
      </c>
      <c r="AE166" t="s">
        <v>691</v>
      </c>
      <c r="AF166" t="s">
        <v>691</v>
      </c>
      <c r="AG166" t="s">
        <v>691</v>
      </c>
      <c r="AH166" t="s">
        <v>691</v>
      </c>
      <c r="AI166" t="s">
        <v>691</v>
      </c>
      <c r="AJ166" t="s">
        <v>691</v>
      </c>
      <c r="AK166" t="s">
        <v>691</v>
      </c>
      <c r="AL166" t="s">
        <v>691</v>
      </c>
      <c r="AM166" t="s">
        <v>691</v>
      </c>
      <c r="AW166"/>
      <c r="AY166">
        <v>0</v>
      </c>
      <c r="AZ166" s="269"/>
      <c r="BA166" s="269"/>
      <c r="BB166" s="269"/>
      <c r="BC166" s="269"/>
      <c r="BD166" s="269"/>
      <c r="BE166" s="269"/>
    </row>
    <row r="167" spans="1:83" ht="14.4" x14ac:dyDescent="0.3">
      <c r="A167">
        <v>521760</v>
      </c>
      <c r="B167" t="s">
        <v>473</v>
      </c>
      <c r="C167" t="s">
        <v>691</v>
      </c>
      <c r="D167" t="s">
        <v>691</v>
      </c>
      <c r="E167" t="s">
        <v>691</v>
      </c>
      <c r="F167" t="s">
        <v>691</v>
      </c>
      <c r="G167" t="s">
        <v>691</v>
      </c>
      <c r="H167" t="s">
        <v>691</v>
      </c>
      <c r="I167" t="s">
        <v>691</v>
      </c>
      <c r="J167" t="s">
        <v>691</v>
      </c>
      <c r="K167" t="s">
        <v>691</v>
      </c>
      <c r="L167" t="s">
        <v>691</v>
      </c>
      <c r="M167" t="s">
        <v>691</v>
      </c>
      <c r="N167" t="s">
        <v>691</v>
      </c>
      <c r="O167" t="s">
        <v>691</v>
      </c>
      <c r="P167" t="s">
        <v>691</v>
      </c>
      <c r="Q167" t="s">
        <v>691</v>
      </c>
      <c r="R167" t="s">
        <v>691</v>
      </c>
      <c r="S167" t="s">
        <v>691</v>
      </c>
      <c r="T167" t="s">
        <v>691</v>
      </c>
      <c r="U167" t="s">
        <v>691</v>
      </c>
      <c r="V167" t="s">
        <v>691</v>
      </c>
      <c r="W167" t="s">
        <v>691</v>
      </c>
      <c r="X167" t="s">
        <v>691</v>
      </c>
      <c r="Y167" t="s">
        <v>691</v>
      </c>
      <c r="Z167" t="s">
        <v>691</v>
      </c>
      <c r="AA167" t="s">
        <v>691</v>
      </c>
      <c r="AB167" t="s">
        <v>691</v>
      </c>
      <c r="AC167" t="s">
        <v>691</v>
      </c>
      <c r="AD167" t="s">
        <v>691</v>
      </c>
      <c r="AE167" t="s">
        <v>691</v>
      </c>
      <c r="AF167" t="s">
        <v>691</v>
      </c>
      <c r="AG167" t="s">
        <v>691</v>
      </c>
      <c r="AH167" t="s">
        <v>691</v>
      </c>
      <c r="AI167" t="s">
        <v>691</v>
      </c>
      <c r="AJ167" t="s">
        <v>691</v>
      </c>
      <c r="AK167" t="s">
        <v>691</v>
      </c>
      <c r="AL167" t="s">
        <v>691</v>
      </c>
      <c r="AM167" t="s">
        <v>691</v>
      </c>
      <c r="AW167"/>
      <c r="AY167">
        <v>0</v>
      </c>
      <c r="AZ167" s="269"/>
      <c r="BA167" s="269"/>
      <c r="BB167" s="269"/>
      <c r="BC167" s="269"/>
      <c r="BD167" s="269"/>
      <c r="BE167" s="26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8"/>
      <c r="BW167" s="249"/>
      <c r="BX167" s="249"/>
      <c r="BY167" s="249"/>
      <c r="BZ167" s="249"/>
      <c r="CA167" s="242"/>
      <c r="CB167" s="242"/>
      <c r="CC167" s="242"/>
      <c r="CD167" s="242"/>
      <c r="CE167" s="249"/>
    </row>
    <row r="168" spans="1:83" ht="14.4" x14ac:dyDescent="0.3">
      <c r="A168">
        <v>521772</v>
      </c>
      <c r="B168" t="s">
        <v>473</v>
      </c>
      <c r="C168" t="s">
        <v>691</v>
      </c>
      <c r="D168" t="s">
        <v>691</v>
      </c>
      <c r="E168" t="s">
        <v>691</v>
      </c>
      <c r="F168" t="s">
        <v>691</v>
      </c>
      <c r="G168" t="s">
        <v>691</v>
      </c>
      <c r="H168" t="s">
        <v>691</v>
      </c>
      <c r="I168" t="s">
        <v>691</v>
      </c>
      <c r="J168" t="s">
        <v>691</v>
      </c>
      <c r="K168" t="s">
        <v>691</v>
      </c>
      <c r="L168" t="s">
        <v>691</v>
      </c>
      <c r="M168" t="s">
        <v>691</v>
      </c>
      <c r="N168" t="s">
        <v>691</v>
      </c>
      <c r="O168" t="s">
        <v>691</v>
      </c>
      <c r="P168" t="s">
        <v>691</v>
      </c>
      <c r="Q168" t="s">
        <v>691</v>
      </c>
      <c r="R168" t="s">
        <v>691</v>
      </c>
      <c r="S168" t="s">
        <v>691</v>
      </c>
      <c r="T168" t="s">
        <v>691</v>
      </c>
      <c r="U168" t="s">
        <v>691</v>
      </c>
      <c r="V168" t="s">
        <v>691</v>
      </c>
      <c r="W168" t="s">
        <v>691</v>
      </c>
      <c r="X168" t="s">
        <v>691</v>
      </c>
      <c r="Y168" t="s">
        <v>691</v>
      </c>
      <c r="Z168" t="s">
        <v>691</v>
      </c>
      <c r="AA168" t="s">
        <v>691</v>
      </c>
      <c r="AB168" t="s">
        <v>691</v>
      </c>
      <c r="AC168" t="s">
        <v>691</v>
      </c>
      <c r="AD168" t="s">
        <v>691</v>
      </c>
      <c r="AE168" t="s">
        <v>691</v>
      </c>
      <c r="AF168" t="s">
        <v>691</v>
      </c>
      <c r="AG168" t="s">
        <v>691</v>
      </c>
      <c r="AH168" t="s">
        <v>691</v>
      </c>
      <c r="AI168" t="s">
        <v>691</v>
      </c>
      <c r="AJ168" t="s">
        <v>691</v>
      </c>
      <c r="AK168" t="s">
        <v>691</v>
      </c>
      <c r="AL168" t="s">
        <v>691</v>
      </c>
      <c r="AM168" t="s">
        <v>691</v>
      </c>
      <c r="AW168"/>
      <c r="AY168">
        <v>0</v>
      </c>
      <c r="AZ168" s="269"/>
      <c r="BA168" s="269"/>
      <c r="BB168" s="269"/>
      <c r="BC168" s="269"/>
      <c r="BD168" s="269"/>
      <c r="BE168" s="26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8"/>
      <c r="BW168" s="249"/>
      <c r="BX168" s="249"/>
      <c r="BY168" s="249"/>
      <c r="BZ168" s="249"/>
      <c r="CA168" s="242"/>
      <c r="CB168" s="242"/>
      <c r="CC168" s="242"/>
      <c r="CD168" s="242"/>
      <c r="CE168" s="249"/>
    </row>
    <row r="169" spans="1:83" ht="14.4" x14ac:dyDescent="0.3">
      <c r="A169">
        <v>521779</v>
      </c>
      <c r="B169" t="s">
        <v>473</v>
      </c>
      <c r="C169" t="s">
        <v>691</v>
      </c>
      <c r="D169" t="s">
        <v>691</v>
      </c>
      <c r="E169" t="s">
        <v>691</v>
      </c>
      <c r="F169" t="s">
        <v>691</v>
      </c>
      <c r="G169" t="s">
        <v>691</v>
      </c>
      <c r="H169" t="s">
        <v>691</v>
      </c>
      <c r="I169" t="s">
        <v>691</v>
      </c>
      <c r="J169" t="s">
        <v>691</v>
      </c>
      <c r="K169" t="s">
        <v>691</v>
      </c>
      <c r="L169" t="s">
        <v>691</v>
      </c>
      <c r="M169" t="s">
        <v>691</v>
      </c>
      <c r="N169" t="s">
        <v>691</v>
      </c>
      <c r="O169" t="s">
        <v>691</v>
      </c>
      <c r="P169" t="s">
        <v>691</v>
      </c>
      <c r="Q169" t="s">
        <v>691</v>
      </c>
      <c r="R169" t="s">
        <v>691</v>
      </c>
      <c r="S169" t="s">
        <v>691</v>
      </c>
      <c r="T169" t="s">
        <v>691</v>
      </c>
      <c r="U169" t="s">
        <v>691</v>
      </c>
      <c r="V169" t="s">
        <v>691</v>
      </c>
      <c r="W169" t="s">
        <v>691</v>
      </c>
      <c r="X169" t="s">
        <v>691</v>
      </c>
      <c r="Y169" t="s">
        <v>691</v>
      </c>
      <c r="Z169" t="s">
        <v>691</v>
      </c>
      <c r="AA169" t="s">
        <v>691</v>
      </c>
      <c r="AB169" t="s">
        <v>691</v>
      </c>
      <c r="AC169" t="s">
        <v>691</v>
      </c>
      <c r="AD169" t="s">
        <v>691</v>
      </c>
      <c r="AE169" t="s">
        <v>691</v>
      </c>
      <c r="AF169" t="s">
        <v>691</v>
      </c>
      <c r="AG169" t="s">
        <v>691</v>
      </c>
      <c r="AH169" t="s">
        <v>691</v>
      </c>
      <c r="AI169" t="s">
        <v>691</v>
      </c>
      <c r="AJ169" t="s">
        <v>691</v>
      </c>
      <c r="AK169" t="s">
        <v>691</v>
      </c>
      <c r="AL169" t="s">
        <v>691</v>
      </c>
      <c r="AM169" t="s">
        <v>691</v>
      </c>
      <c r="AW169"/>
      <c r="AY169">
        <v>0</v>
      </c>
      <c r="AZ169" s="269"/>
      <c r="BA169" s="269"/>
      <c r="BB169" s="269"/>
      <c r="BC169" s="269"/>
      <c r="BD169" s="269"/>
      <c r="BE169" s="269"/>
    </row>
    <row r="170" spans="1:83" ht="14.4" x14ac:dyDescent="0.3">
      <c r="A170">
        <v>521786</v>
      </c>
      <c r="B170" t="s">
        <v>473</v>
      </c>
      <c r="C170" t="s">
        <v>691</v>
      </c>
      <c r="D170" t="s">
        <v>691</v>
      </c>
      <c r="E170" t="s">
        <v>691</v>
      </c>
      <c r="F170" t="s">
        <v>691</v>
      </c>
      <c r="G170" t="s">
        <v>691</v>
      </c>
      <c r="H170" t="s">
        <v>691</v>
      </c>
      <c r="I170" t="s">
        <v>691</v>
      </c>
      <c r="J170" t="s">
        <v>691</v>
      </c>
      <c r="K170" t="s">
        <v>691</v>
      </c>
      <c r="L170" t="s">
        <v>691</v>
      </c>
      <c r="M170" t="s">
        <v>691</v>
      </c>
      <c r="N170" t="s">
        <v>691</v>
      </c>
      <c r="O170" t="s">
        <v>691</v>
      </c>
      <c r="P170" t="s">
        <v>691</v>
      </c>
      <c r="Q170" t="s">
        <v>691</v>
      </c>
      <c r="R170" t="s">
        <v>691</v>
      </c>
      <c r="S170" t="s">
        <v>691</v>
      </c>
      <c r="T170" t="s">
        <v>691</v>
      </c>
      <c r="U170" t="s">
        <v>691</v>
      </c>
      <c r="V170" t="s">
        <v>691</v>
      </c>
      <c r="W170" t="s">
        <v>691</v>
      </c>
      <c r="X170" t="s">
        <v>691</v>
      </c>
      <c r="Y170" t="s">
        <v>691</v>
      </c>
      <c r="Z170" t="s">
        <v>691</v>
      </c>
      <c r="AA170" t="s">
        <v>691</v>
      </c>
      <c r="AB170" t="s">
        <v>691</v>
      </c>
      <c r="AC170" t="s">
        <v>691</v>
      </c>
      <c r="AD170" t="s">
        <v>691</v>
      </c>
      <c r="AE170" t="s">
        <v>691</v>
      </c>
      <c r="AF170" t="s">
        <v>691</v>
      </c>
      <c r="AG170" t="s">
        <v>691</v>
      </c>
      <c r="AH170" t="s">
        <v>691</v>
      </c>
      <c r="AI170" t="s">
        <v>691</v>
      </c>
      <c r="AJ170" t="s">
        <v>691</v>
      </c>
      <c r="AK170" t="s">
        <v>691</v>
      </c>
      <c r="AL170" t="s">
        <v>691</v>
      </c>
      <c r="AM170" t="s">
        <v>691</v>
      </c>
      <c r="AW170"/>
      <c r="AY170">
        <v>0</v>
      </c>
      <c r="AZ170" s="269"/>
      <c r="BA170" s="269"/>
      <c r="BB170" s="269"/>
      <c r="BC170" s="269"/>
      <c r="BD170" s="269"/>
      <c r="BE170" s="269"/>
    </row>
    <row r="171" spans="1:83" ht="14.4" x14ac:dyDescent="0.3">
      <c r="A171">
        <v>521795</v>
      </c>
      <c r="B171" t="s">
        <v>473</v>
      </c>
      <c r="C171" t="s">
        <v>692</v>
      </c>
      <c r="D171" t="s">
        <v>692</v>
      </c>
      <c r="E171" t="s">
        <v>692</v>
      </c>
      <c r="F171" t="s">
        <v>692</v>
      </c>
      <c r="G171" t="s">
        <v>692</v>
      </c>
      <c r="H171" t="s">
        <v>692</v>
      </c>
      <c r="I171" t="s">
        <v>692</v>
      </c>
      <c r="J171" t="s">
        <v>692</v>
      </c>
      <c r="K171" t="s">
        <v>692</v>
      </c>
      <c r="L171" t="s">
        <v>692</v>
      </c>
      <c r="M171" t="s">
        <v>692</v>
      </c>
      <c r="N171" t="s">
        <v>692</v>
      </c>
      <c r="O171" t="s">
        <v>692</v>
      </c>
      <c r="P171" t="s">
        <v>692</v>
      </c>
      <c r="Q171" t="s">
        <v>692</v>
      </c>
      <c r="R171" t="s">
        <v>692</v>
      </c>
      <c r="S171" t="s">
        <v>692</v>
      </c>
      <c r="T171" t="s">
        <v>692</v>
      </c>
      <c r="U171" t="s">
        <v>692</v>
      </c>
      <c r="V171" t="s">
        <v>692</v>
      </c>
      <c r="W171" t="s">
        <v>692</v>
      </c>
      <c r="X171" t="s">
        <v>692</v>
      </c>
      <c r="Y171" t="s">
        <v>692</v>
      </c>
      <c r="Z171" t="s">
        <v>692</v>
      </c>
      <c r="AA171" t="s">
        <v>692</v>
      </c>
      <c r="AB171" t="s">
        <v>692</v>
      </c>
      <c r="AC171" t="s">
        <v>692</v>
      </c>
      <c r="AD171" t="s">
        <v>692</v>
      </c>
      <c r="AE171" t="s">
        <v>692</v>
      </c>
      <c r="AF171" t="s">
        <v>692</v>
      </c>
      <c r="AG171" t="s">
        <v>692</v>
      </c>
      <c r="AH171" t="s">
        <v>692</v>
      </c>
      <c r="AI171" t="s">
        <v>692</v>
      </c>
      <c r="AJ171" t="s">
        <v>692</v>
      </c>
      <c r="AK171" t="s">
        <v>692</v>
      </c>
      <c r="AL171" t="s">
        <v>692</v>
      </c>
      <c r="AM171" t="s">
        <v>692</v>
      </c>
      <c r="AW171"/>
      <c r="AX171" t="s">
        <v>3536</v>
      </c>
      <c r="AY171" t="s">
        <v>3536</v>
      </c>
      <c r="AZ171" s="269"/>
      <c r="BA171" s="269"/>
      <c r="BB171" s="269"/>
      <c r="BC171" s="269"/>
      <c r="BD171" s="269"/>
      <c r="BE171" s="26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8"/>
      <c r="BW171" s="249"/>
      <c r="BX171" s="249"/>
      <c r="BY171" s="249"/>
      <c r="BZ171" s="249"/>
      <c r="CA171" s="242"/>
      <c r="CB171" s="242"/>
      <c r="CC171" s="242"/>
      <c r="CD171" s="242"/>
      <c r="CE171" s="249"/>
    </row>
    <row r="172" spans="1:83" ht="14.4" x14ac:dyDescent="0.3">
      <c r="A172">
        <v>521833</v>
      </c>
      <c r="B172" t="s">
        <v>473</v>
      </c>
      <c r="C172" t="s">
        <v>692</v>
      </c>
      <c r="D172" t="s">
        <v>692</v>
      </c>
      <c r="E172" t="s">
        <v>692</v>
      </c>
      <c r="F172" t="s">
        <v>692</v>
      </c>
      <c r="G172" t="s">
        <v>692</v>
      </c>
      <c r="H172" t="s">
        <v>692</v>
      </c>
      <c r="I172" t="s">
        <v>692</v>
      </c>
      <c r="J172" t="s">
        <v>692</v>
      </c>
      <c r="K172" t="s">
        <v>692</v>
      </c>
      <c r="L172" t="s">
        <v>692</v>
      </c>
      <c r="M172" t="s">
        <v>692</v>
      </c>
      <c r="N172" t="s">
        <v>692</v>
      </c>
      <c r="O172" t="s">
        <v>692</v>
      </c>
      <c r="P172" t="s">
        <v>692</v>
      </c>
      <c r="Q172" t="s">
        <v>692</v>
      </c>
      <c r="R172" t="s">
        <v>692</v>
      </c>
      <c r="S172" t="s">
        <v>692</v>
      </c>
      <c r="T172" t="s">
        <v>692</v>
      </c>
      <c r="U172" t="s">
        <v>692</v>
      </c>
      <c r="V172" t="s">
        <v>692</v>
      </c>
      <c r="W172" t="s">
        <v>692</v>
      </c>
      <c r="X172" t="s">
        <v>692</v>
      </c>
      <c r="Y172" t="s">
        <v>692</v>
      </c>
      <c r="Z172" t="s">
        <v>692</v>
      </c>
      <c r="AA172" t="s">
        <v>692</v>
      </c>
      <c r="AB172" t="s">
        <v>692</v>
      </c>
      <c r="AC172" t="s">
        <v>692</v>
      </c>
      <c r="AD172" t="s">
        <v>692</v>
      </c>
      <c r="AE172" t="s">
        <v>692</v>
      </c>
      <c r="AF172" t="s">
        <v>692</v>
      </c>
      <c r="AG172" t="s">
        <v>692</v>
      </c>
      <c r="AH172" t="s">
        <v>692</v>
      </c>
      <c r="AI172" t="s">
        <v>692</v>
      </c>
      <c r="AJ172" t="s">
        <v>692</v>
      </c>
      <c r="AK172" t="s">
        <v>692</v>
      </c>
      <c r="AL172" t="s">
        <v>692</v>
      </c>
      <c r="AM172" t="s">
        <v>692</v>
      </c>
      <c r="AW172"/>
      <c r="AX172" t="s">
        <v>3536</v>
      </c>
      <c r="AY172" t="s">
        <v>3536</v>
      </c>
      <c r="AZ172" s="269"/>
      <c r="BA172" s="269"/>
      <c r="BB172" s="269"/>
      <c r="BC172" s="269"/>
      <c r="BD172" s="269"/>
      <c r="BE172" s="269"/>
    </row>
    <row r="173" spans="1:83" ht="14.4" x14ac:dyDescent="0.3">
      <c r="A173">
        <v>521840</v>
      </c>
      <c r="B173" t="s">
        <v>473</v>
      </c>
      <c r="C173" t="s">
        <v>692</v>
      </c>
      <c r="D173" t="s">
        <v>692</v>
      </c>
      <c r="E173" t="s">
        <v>692</v>
      </c>
      <c r="F173" t="s">
        <v>692</v>
      </c>
      <c r="G173" t="s">
        <v>692</v>
      </c>
      <c r="H173" t="s">
        <v>692</v>
      </c>
      <c r="I173" t="s">
        <v>692</v>
      </c>
      <c r="J173" t="s">
        <v>692</v>
      </c>
      <c r="K173" t="s">
        <v>692</v>
      </c>
      <c r="L173" t="s">
        <v>692</v>
      </c>
      <c r="M173" t="s">
        <v>692</v>
      </c>
      <c r="N173" t="s">
        <v>692</v>
      </c>
      <c r="O173" t="s">
        <v>692</v>
      </c>
      <c r="P173" t="s">
        <v>692</v>
      </c>
      <c r="Q173" t="s">
        <v>692</v>
      </c>
      <c r="R173" t="s">
        <v>692</v>
      </c>
      <c r="S173" t="s">
        <v>692</v>
      </c>
      <c r="T173" t="s">
        <v>692</v>
      </c>
      <c r="U173" t="s">
        <v>692</v>
      </c>
      <c r="V173" t="s">
        <v>692</v>
      </c>
      <c r="W173" t="s">
        <v>692</v>
      </c>
      <c r="X173" t="s">
        <v>692</v>
      </c>
      <c r="Y173" t="s">
        <v>692</v>
      </c>
      <c r="Z173" t="s">
        <v>692</v>
      </c>
      <c r="AA173" t="s">
        <v>692</v>
      </c>
      <c r="AB173" t="s">
        <v>692</v>
      </c>
      <c r="AC173" t="s">
        <v>692</v>
      </c>
      <c r="AD173" t="s">
        <v>692</v>
      </c>
      <c r="AE173" t="s">
        <v>692</v>
      </c>
      <c r="AF173" t="s">
        <v>692</v>
      </c>
      <c r="AG173" t="s">
        <v>692</v>
      </c>
      <c r="AH173" t="s">
        <v>692</v>
      </c>
      <c r="AI173" t="s">
        <v>692</v>
      </c>
      <c r="AJ173" t="s">
        <v>692</v>
      </c>
      <c r="AK173" t="s">
        <v>692</v>
      </c>
      <c r="AL173" t="s">
        <v>692</v>
      </c>
      <c r="AM173" t="s">
        <v>692</v>
      </c>
      <c r="AW173"/>
      <c r="AY173" t="s">
        <v>3519</v>
      </c>
      <c r="AZ173" s="269"/>
      <c r="BA173" s="269"/>
      <c r="BB173" s="269"/>
      <c r="BC173" s="269"/>
      <c r="BD173" s="269"/>
      <c r="BE173" s="26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8"/>
      <c r="BW173" s="249"/>
      <c r="BX173" s="249"/>
      <c r="BY173" s="249"/>
      <c r="BZ173" s="249"/>
      <c r="CA173" s="242"/>
      <c r="CB173" s="242"/>
      <c r="CC173" s="242"/>
      <c r="CD173" s="242"/>
      <c r="CE173" s="249"/>
    </row>
    <row r="174" spans="1:83" ht="14.4" x14ac:dyDescent="0.3">
      <c r="A174">
        <v>521873</v>
      </c>
      <c r="B174" t="s">
        <v>473</v>
      </c>
      <c r="C174" t="s">
        <v>691</v>
      </c>
      <c r="D174" t="s">
        <v>691</v>
      </c>
      <c r="E174" t="s">
        <v>691</v>
      </c>
      <c r="F174" t="s">
        <v>691</v>
      </c>
      <c r="G174" t="s">
        <v>691</v>
      </c>
      <c r="H174" t="s">
        <v>691</v>
      </c>
      <c r="I174" t="s">
        <v>691</v>
      </c>
      <c r="J174" t="s">
        <v>691</v>
      </c>
      <c r="K174" t="s">
        <v>691</v>
      </c>
      <c r="L174" t="s">
        <v>691</v>
      </c>
      <c r="M174" t="s">
        <v>691</v>
      </c>
      <c r="N174" t="s">
        <v>691</v>
      </c>
      <c r="O174" t="s">
        <v>691</v>
      </c>
      <c r="P174" t="s">
        <v>691</v>
      </c>
      <c r="Q174" t="s">
        <v>691</v>
      </c>
      <c r="R174" t="s">
        <v>691</v>
      </c>
      <c r="S174" t="s">
        <v>691</v>
      </c>
      <c r="T174" t="s">
        <v>691</v>
      </c>
      <c r="U174" t="s">
        <v>691</v>
      </c>
      <c r="V174" t="s">
        <v>691</v>
      </c>
      <c r="W174" t="s">
        <v>691</v>
      </c>
      <c r="X174" t="s">
        <v>691</v>
      </c>
      <c r="Y174" t="s">
        <v>691</v>
      </c>
      <c r="Z174" t="s">
        <v>691</v>
      </c>
      <c r="AA174" t="s">
        <v>691</v>
      </c>
      <c r="AB174" t="s">
        <v>691</v>
      </c>
      <c r="AC174" t="s">
        <v>691</v>
      </c>
      <c r="AD174" t="s">
        <v>691</v>
      </c>
      <c r="AE174" t="s">
        <v>691</v>
      </c>
      <c r="AF174" t="s">
        <v>691</v>
      </c>
      <c r="AG174" t="s">
        <v>691</v>
      </c>
      <c r="AH174" t="s">
        <v>691</v>
      </c>
      <c r="AI174" t="s">
        <v>691</v>
      </c>
      <c r="AJ174" t="s">
        <v>691</v>
      </c>
      <c r="AK174" t="s">
        <v>691</v>
      </c>
      <c r="AL174" t="s">
        <v>691</v>
      </c>
      <c r="AM174" t="s">
        <v>691</v>
      </c>
      <c r="AW174"/>
      <c r="AY174">
        <v>0</v>
      </c>
      <c r="AZ174" s="269"/>
      <c r="BA174" s="269"/>
      <c r="BB174" s="269"/>
      <c r="BC174" s="269"/>
      <c r="BD174" s="269"/>
      <c r="BE174" s="269"/>
    </row>
    <row r="175" spans="1:83" ht="14.4" x14ac:dyDescent="0.3">
      <c r="A175">
        <v>521898</v>
      </c>
      <c r="B175" t="s">
        <v>473</v>
      </c>
      <c r="C175" t="s">
        <v>692</v>
      </c>
      <c r="D175" t="s">
        <v>692</v>
      </c>
      <c r="E175" t="s">
        <v>692</v>
      </c>
      <c r="F175" t="s">
        <v>692</v>
      </c>
      <c r="G175" t="s">
        <v>692</v>
      </c>
      <c r="H175" t="s">
        <v>692</v>
      </c>
      <c r="I175" t="s">
        <v>692</v>
      </c>
      <c r="J175" t="s">
        <v>692</v>
      </c>
      <c r="K175" t="s">
        <v>692</v>
      </c>
      <c r="L175" t="s">
        <v>692</v>
      </c>
      <c r="M175" t="s">
        <v>692</v>
      </c>
      <c r="N175" t="s">
        <v>692</v>
      </c>
      <c r="O175" t="s">
        <v>692</v>
      </c>
      <c r="P175" t="s">
        <v>692</v>
      </c>
      <c r="Q175" t="s">
        <v>692</v>
      </c>
      <c r="R175" t="s">
        <v>692</v>
      </c>
      <c r="S175" t="s">
        <v>692</v>
      </c>
      <c r="T175" t="s">
        <v>692</v>
      </c>
      <c r="U175" t="s">
        <v>692</v>
      </c>
      <c r="V175" t="s">
        <v>692</v>
      </c>
      <c r="W175" t="s">
        <v>692</v>
      </c>
      <c r="X175" t="s">
        <v>692</v>
      </c>
      <c r="Y175" t="s">
        <v>692</v>
      </c>
      <c r="Z175" t="s">
        <v>692</v>
      </c>
      <c r="AA175" t="s">
        <v>692</v>
      </c>
      <c r="AB175" t="s">
        <v>692</v>
      </c>
      <c r="AC175" t="s">
        <v>692</v>
      </c>
      <c r="AD175" t="s">
        <v>692</v>
      </c>
      <c r="AE175" t="s">
        <v>692</v>
      </c>
      <c r="AF175" t="s">
        <v>692</v>
      </c>
      <c r="AG175" t="s">
        <v>692</v>
      </c>
      <c r="AH175" t="s">
        <v>692</v>
      </c>
      <c r="AI175" t="s">
        <v>692</v>
      </c>
      <c r="AJ175" t="s">
        <v>692</v>
      </c>
      <c r="AK175" t="s">
        <v>692</v>
      </c>
      <c r="AL175" t="s">
        <v>692</v>
      </c>
      <c r="AM175" t="s">
        <v>692</v>
      </c>
      <c r="AW175"/>
      <c r="AX175" t="s">
        <v>3519</v>
      </c>
      <c r="AY175">
        <v>0</v>
      </c>
      <c r="AZ175" s="269"/>
      <c r="BA175" s="269"/>
      <c r="BB175" s="269"/>
      <c r="BC175" s="269"/>
      <c r="BD175" s="269"/>
      <c r="BE175" s="26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8"/>
      <c r="BW175" s="249"/>
      <c r="BX175" s="249"/>
      <c r="BY175" s="249"/>
      <c r="BZ175" s="249"/>
      <c r="CA175" s="242"/>
      <c r="CB175" s="242"/>
      <c r="CC175" s="242"/>
      <c r="CD175" s="242"/>
      <c r="CE175" s="249"/>
    </row>
    <row r="176" spans="1:83" ht="14.4" x14ac:dyDescent="0.3">
      <c r="A176">
        <v>521905</v>
      </c>
      <c r="B176" t="s">
        <v>473</v>
      </c>
      <c r="C176" t="s">
        <v>692</v>
      </c>
      <c r="D176" t="s">
        <v>692</v>
      </c>
      <c r="E176" t="s">
        <v>692</v>
      </c>
      <c r="F176" t="s">
        <v>692</v>
      </c>
      <c r="G176" t="s">
        <v>692</v>
      </c>
      <c r="H176" t="s">
        <v>692</v>
      </c>
      <c r="I176" t="s">
        <v>692</v>
      </c>
      <c r="J176" t="s">
        <v>692</v>
      </c>
      <c r="K176" t="s">
        <v>692</v>
      </c>
      <c r="L176" t="s">
        <v>692</v>
      </c>
      <c r="M176" t="s">
        <v>692</v>
      </c>
      <c r="N176" t="s">
        <v>692</v>
      </c>
      <c r="O176" t="s">
        <v>692</v>
      </c>
      <c r="P176" t="s">
        <v>692</v>
      </c>
      <c r="Q176" t="s">
        <v>692</v>
      </c>
      <c r="R176" t="s">
        <v>692</v>
      </c>
      <c r="S176" t="s">
        <v>692</v>
      </c>
      <c r="T176" t="s">
        <v>692</v>
      </c>
      <c r="U176" t="s">
        <v>692</v>
      </c>
      <c r="V176" t="s">
        <v>692</v>
      </c>
      <c r="W176" t="s">
        <v>692</v>
      </c>
      <c r="X176" t="s">
        <v>692</v>
      </c>
      <c r="Y176" t="s">
        <v>692</v>
      </c>
      <c r="Z176" t="s">
        <v>692</v>
      </c>
      <c r="AA176" t="s">
        <v>692</v>
      </c>
      <c r="AB176" t="s">
        <v>692</v>
      </c>
      <c r="AC176" t="s">
        <v>692</v>
      </c>
      <c r="AD176" t="s">
        <v>692</v>
      </c>
      <c r="AE176" t="s">
        <v>692</v>
      </c>
      <c r="AF176" t="s">
        <v>692</v>
      </c>
      <c r="AG176" t="s">
        <v>692</v>
      </c>
      <c r="AH176" t="s">
        <v>692</v>
      </c>
      <c r="AI176" t="s">
        <v>692</v>
      </c>
      <c r="AJ176" t="s">
        <v>692</v>
      </c>
      <c r="AK176" t="s">
        <v>692</v>
      </c>
      <c r="AL176" t="s">
        <v>692</v>
      </c>
      <c r="AM176" t="s">
        <v>692</v>
      </c>
      <c r="AW176"/>
      <c r="AY176" t="s">
        <v>3519</v>
      </c>
      <c r="AZ176" s="269"/>
      <c r="BA176" s="269"/>
      <c r="BB176" s="269"/>
      <c r="BC176" s="269"/>
      <c r="BD176" s="269"/>
      <c r="BE176" s="269"/>
    </row>
    <row r="177" spans="1:83" ht="14.4" x14ac:dyDescent="0.3">
      <c r="A177">
        <v>521914</v>
      </c>
      <c r="B177" t="s">
        <v>474</v>
      </c>
      <c r="C177" t="s">
        <v>691</v>
      </c>
      <c r="D177" t="s">
        <v>691</v>
      </c>
      <c r="E177" t="s">
        <v>691</v>
      </c>
      <c r="F177" t="s">
        <v>691</v>
      </c>
      <c r="G177" t="s">
        <v>691</v>
      </c>
      <c r="H177" t="s">
        <v>691</v>
      </c>
      <c r="I177" t="s">
        <v>691</v>
      </c>
      <c r="J177" t="s">
        <v>691</v>
      </c>
      <c r="K177" t="s">
        <v>691</v>
      </c>
      <c r="L177" t="s">
        <v>691</v>
      </c>
      <c r="M177" t="s">
        <v>691</v>
      </c>
      <c r="N177" t="s">
        <v>691</v>
      </c>
      <c r="O177" t="s">
        <v>691</v>
      </c>
      <c r="P177" t="s">
        <v>691</v>
      </c>
      <c r="Q177" t="s">
        <v>691</v>
      </c>
      <c r="R177" t="s">
        <v>691</v>
      </c>
      <c r="S177" t="s">
        <v>691</v>
      </c>
      <c r="T177" t="s">
        <v>691</v>
      </c>
      <c r="U177" t="s">
        <v>691</v>
      </c>
      <c r="V177" t="s">
        <v>691</v>
      </c>
      <c r="W177" t="s">
        <v>691</v>
      </c>
      <c r="X177" t="s">
        <v>691</v>
      </c>
      <c r="Y177" t="s">
        <v>691</v>
      </c>
      <c r="Z177" t="s">
        <v>691</v>
      </c>
      <c r="AA177" t="s">
        <v>691</v>
      </c>
      <c r="AB177" t="s">
        <v>691</v>
      </c>
      <c r="AC177" t="s">
        <v>691</v>
      </c>
      <c r="AD177" t="s">
        <v>691</v>
      </c>
      <c r="AE177" t="s">
        <v>691</v>
      </c>
      <c r="AF177" t="s">
        <v>691</v>
      </c>
      <c r="AG177" t="s">
        <v>691</v>
      </c>
      <c r="AW177"/>
      <c r="AY177" t="s">
        <v>1462</v>
      </c>
      <c r="AZ177" s="269"/>
      <c r="BA177" s="269"/>
      <c r="BB177" s="269"/>
      <c r="BC177" s="269"/>
      <c r="BD177" s="269"/>
      <c r="BE177" s="269"/>
    </row>
    <row r="178" spans="1:83" ht="14.4" x14ac:dyDescent="0.3">
      <c r="A178">
        <v>521935</v>
      </c>
      <c r="B178" t="s">
        <v>473</v>
      </c>
      <c r="C178" t="s">
        <v>691</v>
      </c>
      <c r="D178" t="s">
        <v>691</v>
      </c>
      <c r="E178" t="s">
        <v>691</v>
      </c>
      <c r="F178" t="s">
        <v>691</v>
      </c>
      <c r="G178" t="s">
        <v>691</v>
      </c>
      <c r="H178" t="s">
        <v>691</v>
      </c>
      <c r="I178" t="s">
        <v>691</v>
      </c>
      <c r="J178" t="s">
        <v>691</v>
      </c>
      <c r="K178" t="s">
        <v>691</v>
      </c>
      <c r="L178" t="s">
        <v>691</v>
      </c>
      <c r="M178" t="s">
        <v>691</v>
      </c>
      <c r="N178" t="s">
        <v>691</v>
      </c>
      <c r="O178" t="s">
        <v>691</v>
      </c>
      <c r="P178" t="s">
        <v>691</v>
      </c>
      <c r="Q178" t="s">
        <v>691</v>
      </c>
      <c r="R178" t="s">
        <v>691</v>
      </c>
      <c r="S178" t="s">
        <v>691</v>
      </c>
      <c r="T178" t="s">
        <v>691</v>
      </c>
      <c r="U178" t="s">
        <v>691</v>
      </c>
      <c r="V178" t="s">
        <v>691</v>
      </c>
      <c r="W178" t="s">
        <v>691</v>
      </c>
      <c r="X178" t="s">
        <v>691</v>
      </c>
      <c r="Y178" t="s">
        <v>691</v>
      </c>
      <c r="Z178" t="s">
        <v>691</v>
      </c>
      <c r="AA178" t="s">
        <v>691</v>
      </c>
      <c r="AB178" t="s">
        <v>691</v>
      </c>
      <c r="AC178" t="s">
        <v>691</v>
      </c>
      <c r="AD178" t="s">
        <v>691</v>
      </c>
      <c r="AE178" t="s">
        <v>691</v>
      </c>
      <c r="AF178" t="s">
        <v>691</v>
      </c>
      <c r="AG178" t="s">
        <v>691</v>
      </c>
      <c r="AH178" t="s">
        <v>691</v>
      </c>
      <c r="AI178" t="s">
        <v>691</v>
      </c>
      <c r="AJ178" t="s">
        <v>691</v>
      </c>
      <c r="AK178" t="s">
        <v>691</v>
      </c>
      <c r="AL178" t="s">
        <v>691</v>
      </c>
      <c r="AM178" t="s">
        <v>691</v>
      </c>
      <c r="AW178"/>
      <c r="AY178">
        <v>0</v>
      </c>
      <c r="AZ178" s="269"/>
      <c r="BA178" s="269"/>
      <c r="BB178" s="269"/>
      <c r="BC178" s="269"/>
      <c r="BD178" s="269"/>
      <c r="BE178" s="26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8"/>
      <c r="BW178" s="249"/>
      <c r="BX178" s="249"/>
      <c r="BY178" s="249"/>
      <c r="BZ178" s="249"/>
      <c r="CA178" s="242"/>
      <c r="CB178" s="242"/>
      <c r="CC178" s="242"/>
      <c r="CD178" s="242"/>
      <c r="CE178" s="249"/>
    </row>
    <row r="179" spans="1:83" ht="14.4" x14ac:dyDescent="0.3">
      <c r="A179">
        <v>521941</v>
      </c>
      <c r="B179" t="s">
        <v>473</v>
      </c>
      <c r="C179" t="s">
        <v>691</v>
      </c>
      <c r="D179" t="s">
        <v>691</v>
      </c>
      <c r="E179" t="s">
        <v>691</v>
      </c>
      <c r="F179" t="s">
        <v>691</v>
      </c>
      <c r="G179" t="s">
        <v>691</v>
      </c>
      <c r="H179" t="s">
        <v>691</v>
      </c>
      <c r="I179" t="s">
        <v>691</v>
      </c>
      <c r="J179" t="s">
        <v>691</v>
      </c>
      <c r="K179" t="s">
        <v>691</v>
      </c>
      <c r="L179" t="s">
        <v>691</v>
      </c>
      <c r="M179" t="s">
        <v>691</v>
      </c>
      <c r="N179" t="s">
        <v>691</v>
      </c>
      <c r="O179" t="s">
        <v>691</v>
      </c>
      <c r="P179" t="s">
        <v>691</v>
      </c>
      <c r="Q179" t="s">
        <v>691</v>
      </c>
      <c r="R179" t="s">
        <v>691</v>
      </c>
      <c r="S179" t="s">
        <v>691</v>
      </c>
      <c r="T179" t="s">
        <v>691</v>
      </c>
      <c r="U179" t="s">
        <v>691</v>
      </c>
      <c r="V179" t="s">
        <v>691</v>
      </c>
      <c r="W179" t="s">
        <v>691</v>
      </c>
      <c r="X179" t="s">
        <v>691</v>
      </c>
      <c r="Y179" t="s">
        <v>691</v>
      </c>
      <c r="Z179" t="s">
        <v>691</v>
      </c>
      <c r="AA179" t="s">
        <v>691</v>
      </c>
      <c r="AB179" t="s">
        <v>691</v>
      </c>
      <c r="AC179" t="s">
        <v>691</v>
      </c>
      <c r="AD179" t="s">
        <v>691</v>
      </c>
      <c r="AE179" t="s">
        <v>691</v>
      </c>
      <c r="AF179" t="s">
        <v>691</v>
      </c>
      <c r="AG179" t="s">
        <v>691</v>
      </c>
      <c r="AH179" t="s">
        <v>691</v>
      </c>
      <c r="AI179" t="s">
        <v>691</v>
      </c>
      <c r="AJ179" t="s">
        <v>691</v>
      </c>
      <c r="AK179" t="s">
        <v>691</v>
      </c>
      <c r="AL179" t="s">
        <v>691</v>
      </c>
      <c r="AM179" t="s">
        <v>691</v>
      </c>
      <c r="AW179"/>
      <c r="AY179">
        <v>0</v>
      </c>
      <c r="AZ179" s="250"/>
      <c r="BA179" s="250"/>
      <c r="BB179" s="250"/>
      <c r="BC179" s="250"/>
      <c r="BD179" s="250"/>
      <c r="BE179" s="269"/>
    </row>
    <row r="180" spans="1:83" ht="14.4" x14ac:dyDescent="0.3">
      <c r="A180">
        <v>521963</v>
      </c>
      <c r="B180" t="s">
        <v>473</v>
      </c>
      <c r="C180" t="s">
        <v>691</v>
      </c>
      <c r="D180" t="s">
        <v>691</v>
      </c>
      <c r="E180" t="s">
        <v>691</v>
      </c>
      <c r="F180" t="s">
        <v>691</v>
      </c>
      <c r="G180" t="s">
        <v>691</v>
      </c>
      <c r="H180" t="s">
        <v>691</v>
      </c>
      <c r="I180" t="s">
        <v>691</v>
      </c>
      <c r="J180" t="s">
        <v>691</v>
      </c>
      <c r="K180" t="s">
        <v>691</v>
      </c>
      <c r="L180" t="s">
        <v>691</v>
      </c>
      <c r="M180" t="s">
        <v>691</v>
      </c>
      <c r="N180" t="s">
        <v>691</v>
      </c>
      <c r="O180" t="s">
        <v>691</v>
      </c>
      <c r="P180" t="s">
        <v>691</v>
      </c>
      <c r="Q180" t="s">
        <v>691</v>
      </c>
      <c r="R180" t="s">
        <v>691</v>
      </c>
      <c r="S180" t="s">
        <v>691</v>
      </c>
      <c r="T180" t="s">
        <v>691</v>
      </c>
      <c r="U180" t="s">
        <v>691</v>
      </c>
      <c r="V180" t="s">
        <v>691</v>
      </c>
      <c r="W180" t="s">
        <v>691</v>
      </c>
      <c r="X180" t="s">
        <v>691</v>
      </c>
      <c r="Y180" t="s">
        <v>691</v>
      </c>
      <c r="Z180" t="s">
        <v>691</v>
      </c>
      <c r="AA180" t="s">
        <v>691</v>
      </c>
      <c r="AB180" t="s">
        <v>691</v>
      </c>
      <c r="AC180" t="s">
        <v>691</v>
      </c>
      <c r="AD180" t="s">
        <v>691</v>
      </c>
      <c r="AE180" t="s">
        <v>691</v>
      </c>
      <c r="AF180" t="s">
        <v>691</v>
      </c>
      <c r="AG180" t="s">
        <v>691</v>
      </c>
      <c r="AH180" t="s">
        <v>691</v>
      </c>
      <c r="AI180" t="s">
        <v>691</v>
      </c>
      <c r="AJ180" t="s">
        <v>691</v>
      </c>
      <c r="AK180" t="s">
        <v>691</v>
      </c>
      <c r="AL180" t="s">
        <v>691</v>
      </c>
      <c r="AM180" t="s">
        <v>691</v>
      </c>
      <c r="AW180"/>
      <c r="AY180">
        <v>0</v>
      </c>
      <c r="AZ180" s="269"/>
      <c r="BA180" s="269"/>
      <c r="BB180" s="269"/>
      <c r="BC180" s="269"/>
      <c r="BD180" s="269"/>
      <c r="BE180" s="269"/>
    </row>
    <row r="181" spans="1:83" ht="14.4" x14ac:dyDescent="0.3">
      <c r="A181">
        <v>522000</v>
      </c>
      <c r="B181" t="s">
        <v>473</v>
      </c>
      <c r="C181" t="s">
        <v>691</v>
      </c>
      <c r="D181" t="s">
        <v>691</v>
      </c>
      <c r="E181" t="s">
        <v>691</v>
      </c>
      <c r="F181" t="s">
        <v>691</v>
      </c>
      <c r="G181" t="s">
        <v>691</v>
      </c>
      <c r="H181" t="s">
        <v>691</v>
      </c>
      <c r="I181" t="s">
        <v>691</v>
      </c>
      <c r="J181" t="s">
        <v>691</v>
      </c>
      <c r="K181" t="s">
        <v>691</v>
      </c>
      <c r="L181" t="s">
        <v>691</v>
      </c>
      <c r="M181" t="s">
        <v>691</v>
      </c>
      <c r="N181" t="s">
        <v>691</v>
      </c>
      <c r="O181" t="s">
        <v>691</v>
      </c>
      <c r="P181" t="s">
        <v>691</v>
      </c>
      <c r="Q181" t="s">
        <v>691</v>
      </c>
      <c r="R181" t="s">
        <v>691</v>
      </c>
      <c r="S181" t="s">
        <v>691</v>
      </c>
      <c r="T181" t="s">
        <v>691</v>
      </c>
      <c r="U181" t="s">
        <v>691</v>
      </c>
      <c r="V181" t="s">
        <v>691</v>
      </c>
      <c r="W181" t="s">
        <v>691</v>
      </c>
      <c r="X181" t="s">
        <v>691</v>
      </c>
      <c r="Y181" t="s">
        <v>691</v>
      </c>
      <c r="Z181" t="s">
        <v>691</v>
      </c>
      <c r="AA181" t="s">
        <v>691</v>
      </c>
      <c r="AB181" t="s">
        <v>691</v>
      </c>
      <c r="AC181" t="s">
        <v>691</v>
      </c>
      <c r="AD181" t="s">
        <v>691</v>
      </c>
      <c r="AE181" t="s">
        <v>691</v>
      </c>
      <c r="AF181" t="s">
        <v>691</v>
      </c>
      <c r="AG181" t="s">
        <v>691</v>
      </c>
      <c r="AH181" t="s">
        <v>691</v>
      </c>
      <c r="AI181" t="s">
        <v>691</v>
      </c>
      <c r="AJ181" t="s">
        <v>691</v>
      </c>
      <c r="AK181" t="s">
        <v>691</v>
      </c>
      <c r="AL181" t="s">
        <v>691</v>
      </c>
      <c r="AM181" t="s">
        <v>691</v>
      </c>
      <c r="AW181"/>
      <c r="AY181">
        <v>0</v>
      </c>
      <c r="AZ181" s="269"/>
      <c r="BA181" s="269"/>
      <c r="BB181" s="269"/>
      <c r="BC181" s="269"/>
      <c r="BD181" s="269"/>
      <c r="BE181" s="269"/>
    </row>
    <row r="182" spans="1:83" ht="14.4" x14ac:dyDescent="0.3">
      <c r="A182">
        <v>522015</v>
      </c>
      <c r="B182" t="s">
        <v>473</v>
      </c>
      <c r="C182" t="s">
        <v>691</v>
      </c>
      <c r="D182" t="s">
        <v>691</v>
      </c>
      <c r="E182" t="s">
        <v>691</v>
      </c>
      <c r="F182" t="s">
        <v>691</v>
      </c>
      <c r="G182" t="s">
        <v>691</v>
      </c>
      <c r="H182" t="s">
        <v>691</v>
      </c>
      <c r="I182" t="s">
        <v>691</v>
      </c>
      <c r="J182" t="s">
        <v>691</v>
      </c>
      <c r="K182" t="s">
        <v>691</v>
      </c>
      <c r="L182" t="s">
        <v>691</v>
      </c>
      <c r="M182" t="s">
        <v>691</v>
      </c>
      <c r="N182" t="s">
        <v>691</v>
      </c>
      <c r="O182" t="s">
        <v>691</v>
      </c>
      <c r="P182" t="s">
        <v>691</v>
      </c>
      <c r="Q182" t="s">
        <v>691</v>
      </c>
      <c r="R182" t="s">
        <v>691</v>
      </c>
      <c r="S182" t="s">
        <v>691</v>
      </c>
      <c r="T182" t="s">
        <v>691</v>
      </c>
      <c r="U182" t="s">
        <v>691</v>
      </c>
      <c r="V182" t="s">
        <v>691</v>
      </c>
      <c r="W182" t="s">
        <v>691</v>
      </c>
      <c r="X182" t="s">
        <v>691</v>
      </c>
      <c r="Y182" t="s">
        <v>691</v>
      </c>
      <c r="Z182" t="s">
        <v>691</v>
      </c>
      <c r="AA182" t="s">
        <v>691</v>
      </c>
      <c r="AB182" t="s">
        <v>691</v>
      </c>
      <c r="AC182" t="s">
        <v>691</v>
      </c>
      <c r="AD182" t="s">
        <v>691</v>
      </c>
      <c r="AE182" t="s">
        <v>691</v>
      </c>
      <c r="AF182" t="s">
        <v>691</v>
      </c>
      <c r="AG182" t="s">
        <v>691</v>
      </c>
      <c r="AH182" t="s">
        <v>691</v>
      </c>
      <c r="AI182" t="s">
        <v>691</v>
      </c>
      <c r="AJ182" t="s">
        <v>691</v>
      </c>
      <c r="AK182" t="s">
        <v>691</v>
      </c>
      <c r="AL182" t="s">
        <v>691</v>
      </c>
      <c r="AM182" t="s">
        <v>691</v>
      </c>
      <c r="AW182"/>
      <c r="AY182">
        <v>0</v>
      </c>
      <c r="AZ182" s="269"/>
      <c r="BA182" s="269"/>
      <c r="BB182" s="269"/>
      <c r="BC182" s="269"/>
      <c r="BD182" s="269"/>
      <c r="BE182" s="26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8"/>
      <c r="BW182" s="249"/>
      <c r="BX182" s="249"/>
      <c r="BY182" s="249"/>
      <c r="BZ182" s="249"/>
      <c r="CA182" s="242"/>
      <c r="CB182" s="242"/>
      <c r="CC182" s="242"/>
      <c r="CD182" s="242"/>
      <c r="CE182" s="249"/>
    </row>
    <row r="183" spans="1:83" ht="14.4" x14ac:dyDescent="0.3">
      <c r="A183">
        <v>522022</v>
      </c>
      <c r="B183" t="s">
        <v>473</v>
      </c>
      <c r="C183" t="s">
        <v>692</v>
      </c>
      <c r="D183" t="s">
        <v>692</v>
      </c>
      <c r="E183" t="s">
        <v>692</v>
      </c>
      <c r="F183" t="s">
        <v>692</v>
      </c>
      <c r="G183" t="s">
        <v>692</v>
      </c>
      <c r="H183" t="s">
        <v>692</v>
      </c>
      <c r="I183" t="s">
        <v>692</v>
      </c>
      <c r="J183" t="s">
        <v>692</v>
      </c>
      <c r="K183" t="s">
        <v>692</v>
      </c>
      <c r="L183" t="s">
        <v>692</v>
      </c>
      <c r="M183" t="s">
        <v>692</v>
      </c>
      <c r="N183" t="s">
        <v>692</v>
      </c>
      <c r="O183" t="s">
        <v>692</v>
      </c>
      <c r="P183" t="s">
        <v>692</v>
      </c>
      <c r="Q183" t="s">
        <v>692</v>
      </c>
      <c r="R183" t="s">
        <v>692</v>
      </c>
      <c r="S183" t="s">
        <v>692</v>
      </c>
      <c r="T183" t="s">
        <v>692</v>
      </c>
      <c r="U183" t="s">
        <v>692</v>
      </c>
      <c r="V183" t="s">
        <v>692</v>
      </c>
      <c r="W183" t="s">
        <v>692</v>
      </c>
      <c r="X183" t="s">
        <v>692</v>
      </c>
      <c r="Y183" t="s">
        <v>692</v>
      </c>
      <c r="Z183" t="s">
        <v>692</v>
      </c>
      <c r="AA183" t="s">
        <v>692</v>
      </c>
      <c r="AB183" t="s">
        <v>692</v>
      </c>
      <c r="AC183" t="s">
        <v>692</v>
      </c>
      <c r="AD183" t="s">
        <v>692</v>
      </c>
      <c r="AE183" t="s">
        <v>692</v>
      </c>
      <c r="AF183" t="s">
        <v>692</v>
      </c>
      <c r="AG183" t="s">
        <v>692</v>
      </c>
      <c r="AH183" t="s">
        <v>692</v>
      </c>
      <c r="AI183" t="s">
        <v>692</v>
      </c>
      <c r="AJ183" t="s">
        <v>692</v>
      </c>
      <c r="AK183" t="s">
        <v>692</v>
      </c>
      <c r="AL183" t="s">
        <v>692</v>
      </c>
      <c r="AM183" t="s">
        <v>692</v>
      </c>
      <c r="AW183"/>
      <c r="AY183" t="s">
        <v>3519</v>
      </c>
      <c r="AZ183" s="269"/>
      <c r="BA183" s="269"/>
      <c r="BB183" s="269"/>
      <c r="BC183" s="269"/>
      <c r="BD183" s="269"/>
      <c r="BE183" s="269"/>
    </row>
    <row r="184" spans="1:83" ht="14.4" x14ac:dyDescent="0.3">
      <c r="A184">
        <v>522034</v>
      </c>
      <c r="B184" t="s">
        <v>473</v>
      </c>
      <c r="C184" t="s">
        <v>691</v>
      </c>
      <c r="D184" t="s">
        <v>691</v>
      </c>
      <c r="E184" t="s">
        <v>691</v>
      </c>
      <c r="F184" t="s">
        <v>691</v>
      </c>
      <c r="G184" t="s">
        <v>691</v>
      </c>
      <c r="H184" t="s">
        <v>691</v>
      </c>
      <c r="I184" t="s">
        <v>691</v>
      </c>
      <c r="J184" t="s">
        <v>691</v>
      </c>
      <c r="K184" t="s">
        <v>691</v>
      </c>
      <c r="L184" t="s">
        <v>691</v>
      </c>
      <c r="M184" t="s">
        <v>691</v>
      </c>
      <c r="N184" t="s">
        <v>691</v>
      </c>
      <c r="O184" t="s">
        <v>691</v>
      </c>
      <c r="P184" t="s">
        <v>691</v>
      </c>
      <c r="Q184" t="s">
        <v>691</v>
      </c>
      <c r="R184" t="s">
        <v>691</v>
      </c>
      <c r="S184" t="s">
        <v>691</v>
      </c>
      <c r="T184" t="s">
        <v>691</v>
      </c>
      <c r="U184" t="s">
        <v>691</v>
      </c>
      <c r="V184" t="s">
        <v>691</v>
      </c>
      <c r="W184" t="s">
        <v>691</v>
      </c>
      <c r="X184" t="s">
        <v>691</v>
      </c>
      <c r="Y184" t="s">
        <v>691</v>
      </c>
      <c r="Z184" t="s">
        <v>691</v>
      </c>
      <c r="AA184" t="s">
        <v>691</v>
      </c>
      <c r="AB184" t="s">
        <v>691</v>
      </c>
      <c r="AC184" t="s">
        <v>691</v>
      </c>
      <c r="AD184" t="s">
        <v>691</v>
      </c>
      <c r="AE184" t="s">
        <v>691</v>
      </c>
      <c r="AF184" t="s">
        <v>691</v>
      </c>
      <c r="AG184" t="s">
        <v>691</v>
      </c>
      <c r="AH184" t="s">
        <v>691</v>
      </c>
      <c r="AI184" t="s">
        <v>691</v>
      </c>
      <c r="AJ184" t="s">
        <v>691</v>
      </c>
      <c r="AK184" t="s">
        <v>691</v>
      </c>
      <c r="AL184" t="s">
        <v>691</v>
      </c>
      <c r="AM184" t="s">
        <v>691</v>
      </c>
      <c r="AW184"/>
      <c r="AY184">
        <v>0</v>
      </c>
      <c r="AZ184" s="269"/>
      <c r="BA184" s="269"/>
      <c r="BB184" s="269"/>
      <c r="BC184" s="269"/>
      <c r="BD184" s="269"/>
      <c r="BE184" s="269"/>
    </row>
    <row r="185" spans="1:83" ht="14.4" x14ac:dyDescent="0.3">
      <c r="A185">
        <v>522054</v>
      </c>
      <c r="B185" t="s">
        <v>473</v>
      </c>
      <c r="C185" t="s">
        <v>691</v>
      </c>
      <c r="D185" t="s">
        <v>691</v>
      </c>
      <c r="E185" t="s">
        <v>691</v>
      </c>
      <c r="F185" t="s">
        <v>691</v>
      </c>
      <c r="G185" t="s">
        <v>691</v>
      </c>
      <c r="H185" t="s">
        <v>691</v>
      </c>
      <c r="I185" t="s">
        <v>691</v>
      </c>
      <c r="J185" t="s">
        <v>691</v>
      </c>
      <c r="K185" t="s">
        <v>691</v>
      </c>
      <c r="L185" t="s">
        <v>691</v>
      </c>
      <c r="M185" t="s">
        <v>691</v>
      </c>
      <c r="N185" t="s">
        <v>691</v>
      </c>
      <c r="O185" t="s">
        <v>691</v>
      </c>
      <c r="P185" t="s">
        <v>691</v>
      </c>
      <c r="Q185" t="s">
        <v>691</v>
      </c>
      <c r="R185" t="s">
        <v>691</v>
      </c>
      <c r="S185" t="s">
        <v>691</v>
      </c>
      <c r="T185" t="s">
        <v>691</v>
      </c>
      <c r="U185" t="s">
        <v>691</v>
      </c>
      <c r="V185" t="s">
        <v>691</v>
      </c>
      <c r="W185" t="s">
        <v>691</v>
      </c>
      <c r="X185" t="s">
        <v>691</v>
      </c>
      <c r="Y185" t="s">
        <v>691</v>
      </c>
      <c r="Z185" t="s">
        <v>691</v>
      </c>
      <c r="AA185" t="s">
        <v>691</v>
      </c>
      <c r="AB185" t="s">
        <v>691</v>
      </c>
      <c r="AC185" t="s">
        <v>691</v>
      </c>
      <c r="AD185" t="s">
        <v>691</v>
      </c>
      <c r="AE185" t="s">
        <v>691</v>
      </c>
      <c r="AF185" t="s">
        <v>691</v>
      </c>
      <c r="AG185" t="s">
        <v>691</v>
      </c>
      <c r="AH185" t="s">
        <v>691</v>
      </c>
      <c r="AI185" t="s">
        <v>691</v>
      </c>
      <c r="AJ185" t="s">
        <v>691</v>
      </c>
      <c r="AK185" t="s">
        <v>691</v>
      </c>
      <c r="AL185" t="s">
        <v>691</v>
      </c>
      <c r="AM185" t="s">
        <v>691</v>
      </c>
      <c r="AW185"/>
      <c r="AY185">
        <v>0</v>
      </c>
      <c r="AZ185" s="250"/>
      <c r="BA185" s="250"/>
      <c r="BB185" s="250"/>
      <c r="BC185" s="250"/>
      <c r="BD185" s="250"/>
      <c r="BE185" s="26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8"/>
      <c r="BW185" s="249"/>
      <c r="BX185" s="249"/>
      <c r="BY185" s="249"/>
      <c r="BZ185" s="249"/>
      <c r="CA185" s="242"/>
      <c r="CB185" s="242"/>
      <c r="CC185" s="242"/>
      <c r="CD185" s="242"/>
      <c r="CE185" s="249"/>
    </row>
    <row r="186" spans="1:83" ht="14.4" x14ac:dyDescent="0.3">
      <c r="A186">
        <v>522070</v>
      </c>
      <c r="B186" t="s">
        <v>473</v>
      </c>
      <c r="C186" t="s">
        <v>691</v>
      </c>
      <c r="D186" t="s">
        <v>691</v>
      </c>
      <c r="E186" t="s">
        <v>691</v>
      </c>
      <c r="F186" t="s">
        <v>691</v>
      </c>
      <c r="G186" t="s">
        <v>691</v>
      </c>
      <c r="H186" t="s">
        <v>691</v>
      </c>
      <c r="I186" t="s">
        <v>691</v>
      </c>
      <c r="J186" t="s">
        <v>691</v>
      </c>
      <c r="K186" t="s">
        <v>691</v>
      </c>
      <c r="L186" t="s">
        <v>691</v>
      </c>
      <c r="M186" t="s">
        <v>691</v>
      </c>
      <c r="N186" t="s">
        <v>691</v>
      </c>
      <c r="O186" t="s">
        <v>691</v>
      </c>
      <c r="P186" t="s">
        <v>691</v>
      </c>
      <c r="Q186" t="s">
        <v>691</v>
      </c>
      <c r="R186" t="s">
        <v>691</v>
      </c>
      <c r="S186" t="s">
        <v>691</v>
      </c>
      <c r="T186" t="s">
        <v>691</v>
      </c>
      <c r="U186" t="s">
        <v>691</v>
      </c>
      <c r="V186" t="s">
        <v>691</v>
      </c>
      <c r="W186" t="s">
        <v>691</v>
      </c>
      <c r="X186" t="s">
        <v>691</v>
      </c>
      <c r="Y186" t="s">
        <v>691</v>
      </c>
      <c r="Z186" t="s">
        <v>691</v>
      </c>
      <c r="AA186" t="s">
        <v>691</v>
      </c>
      <c r="AB186" t="s">
        <v>691</v>
      </c>
      <c r="AC186" t="s">
        <v>691</v>
      </c>
      <c r="AD186" t="s">
        <v>691</v>
      </c>
      <c r="AE186" t="s">
        <v>691</v>
      </c>
      <c r="AF186" t="s">
        <v>691</v>
      </c>
      <c r="AG186" t="s">
        <v>691</v>
      </c>
      <c r="AH186" t="s">
        <v>691</v>
      </c>
      <c r="AI186" t="s">
        <v>691</v>
      </c>
      <c r="AJ186" t="s">
        <v>691</v>
      </c>
      <c r="AK186" t="s">
        <v>691</v>
      </c>
      <c r="AL186" t="s">
        <v>691</v>
      </c>
      <c r="AM186" t="s">
        <v>691</v>
      </c>
      <c r="AW186"/>
      <c r="AY186">
        <v>0</v>
      </c>
      <c r="AZ186" s="269"/>
      <c r="BA186" s="269"/>
      <c r="BB186" s="269"/>
      <c r="BC186" s="269"/>
      <c r="BD186" s="269"/>
      <c r="BE186" s="269"/>
    </row>
    <row r="187" spans="1:83" ht="14.4" x14ac:dyDescent="0.3">
      <c r="A187">
        <v>522082</v>
      </c>
      <c r="B187" t="s">
        <v>473</v>
      </c>
      <c r="C187" t="s">
        <v>691</v>
      </c>
      <c r="D187" t="s">
        <v>691</v>
      </c>
      <c r="E187" t="s">
        <v>691</v>
      </c>
      <c r="F187" t="s">
        <v>691</v>
      </c>
      <c r="G187" t="s">
        <v>691</v>
      </c>
      <c r="H187" t="s">
        <v>691</v>
      </c>
      <c r="I187" t="s">
        <v>691</v>
      </c>
      <c r="J187" t="s">
        <v>691</v>
      </c>
      <c r="K187" t="s">
        <v>691</v>
      </c>
      <c r="L187" t="s">
        <v>691</v>
      </c>
      <c r="M187" t="s">
        <v>691</v>
      </c>
      <c r="N187" t="s">
        <v>691</v>
      </c>
      <c r="O187" t="s">
        <v>691</v>
      </c>
      <c r="P187" t="s">
        <v>691</v>
      </c>
      <c r="Q187" t="s">
        <v>691</v>
      </c>
      <c r="R187" t="s">
        <v>691</v>
      </c>
      <c r="S187" t="s">
        <v>691</v>
      </c>
      <c r="T187" t="s">
        <v>691</v>
      </c>
      <c r="U187" t="s">
        <v>691</v>
      </c>
      <c r="V187" t="s">
        <v>691</v>
      </c>
      <c r="W187" t="s">
        <v>691</v>
      </c>
      <c r="X187" t="s">
        <v>691</v>
      </c>
      <c r="Y187" t="s">
        <v>691</v>
      </c>
      <c r="Z187" t="s">
        <v>691</v>
      </c>
      <c r="AA187" t="s">
        <v>691</v>
      </c>
      <c r="AB187" t="s">
        <v>691</v>
      </c>
      <c r="AC187" t="s">
        <v>691</v>
      </c>
      <c r="AD187" t="s">
        <v>691</v>
      </c>
      <c r="AE187" t="s">
        <v>691</v>
      </c>
      <c r="AF187" t="s">
        <v>691</v>
      </c>
      <c r="AG187" t="s">
        <v>691</v>
      </c>
      <c r="AH187" t="s">
        <v>691</v>
      </c>
      <c r="AI187" t="s">
        <v>691</v>
      </c>
      <c r="AJ187" t="s">
        <v>691</v>
      </c>
      <c r="AK187" t="s">
        <v>691</v>
      </c>
      <c r="AL187" t="s">
        <v>691</v>
      </c>
      <c r="AM187" t="s">
        <v>691</v>
      </c>
      <c r="AW187"/>
      <c r="AY187">
        <v>0</v>
      </c>
      <c r="AZ187" s="269"/>
      <c r="BA187" s="269"/>
      <c r="BB187" s="269"/>
      <c r="BC187" s="269"/>
      <c r="BD187" s="269"/>
      <c r="BE187" s="269"/>
    </row>
    <row r="188" spans="1:83" ht="14.4" x14ac:dyDescent="0.3">
      <c r="A188">
        <v>522084</v>
      </c>
      <c r="B188" t="s">
        <v>473</v>
      </c>
      <c r="C188" t="s">
        <v>691</v>
      </c>
      <c r="D188" t="s">
        <v>691</v>
      </c>
      <c r="E188" t="s">
        <v>691</v>
      </c>
      <c r="F188" t="s">
        <v>691</v>
      </c>
      <c r="G188" t="s">
        <v>691</v>
      </c>
      <c r="H188" t="s">
        <v>691</v>
      </c>
      <c r="I188" t="s">
        <v>691</v>
      </c>
      <c r="J188" t="s">
        <v>691</v>
      </c>
      <c r="K188" t="s">
        <v>691</v>
      </c>
      <c r="L188" t="s">
        <v>691</v>
      </c>
      <c r="M188" t="s">
        <v>691</v>
      </c>
      <c r="N188" t="s">
        <v>691</v>
      </c>
      <c r="O188" t="s">
        <v>691</v>
      </c>
      <c r="P188" t="s">
        <v>691</v>
      </c>
      <c r="Q188" t="s">
        <v>691</v>
      </c>
      <c r="R188" t="s">
        <v>691</v>
      </c>
      <c r="S188" t="s">
        <v>691</v>
      </c>
      <c r="T188" t="s">
        <v>691</v>
      </c>
      <c r="U188" t="s">
        <v>691</v>
      </c>
      <c r="V188" t="s">
        <v>691</v>
      </c>
      <c r="W188" t="s">
        <v>691</v>
      </c>
      <c r="X188" t="s">
        <v>691</v>
      </c>
      <c r="Y188" t="s">
        <v>691</v>
      </c>
      <c r="Z188" t="s">
        <v>691</v>
      </c>
      <c r="AA188" t="s">
        <v>691</v>
      </c>
      <c r="AB188" t="s">
        <v>691</v>
      </c>
      <c r="AC188" t="s">
        <v>691</v>
      </c>
      <c r="AD188" t="s">
        <v>691</v>
      </c>
      <c r="AE188" t="s">
        <v>691</v>
      </c>
      <c r="AF188" t="s">
        <v>691</v>
      </c>
      <c r="AG188" t="s">
        <v>691</v>
      </c>
      <c r="AH188" t="s">
        <v>691</v>
      </c>
      <c r="AI188" t="s">
        <v>691</v>
      </c>
      <c r="AJ188" t="s">
        <v>691</v>
      </c>
      <c r="AK188" t="s">
        <v>691</v>
      </c>
      <c r="AL188" t="s">
        <v>691</v>
      </c>
      <c r="AM188" t="s">
        <v>691</v>
      </c>
      <c r="AW188"/>
      <c r="AY188">
        <v>0</v>
      </c>
      <c r="AZ188" s="269"/>
      <c r="BA188" s="269"/>
      <c r="BB188" s="269"/>
      <c r="BC188" s="269"/>
      <c r="BD188" s="269"/>
      <c r="BE188" s="269"/>
    </row>
    <row r="189" spans="1:83" ht="14.4" x14ac:dyDescent="0.3">
      <c r="A189">
        <v>522136</v>
      </c>
      <c r="B189" t="s">
        <v>473</v>
      </c>
      <c r="C189" t="s">
        <v>692</v>
      </c>
      <c r="D189" t="s">
        <v>692</v>
      </c>
      <c r="E189" t="s">
        <v>692</v>
      </c>
      <c r="F189" t="s">
        <v>692</v>
      </c>
      <c r="G189" t="s">
        <v>692</v>
      </c>
      <c r="H189" t="s">
        <v>692</v>
      </c>
      <c r="I189" t="s">
        <v>692</v>
      </c>
      <c r="J189" t="s">
        <v>692</v>
      </c>
      <c r="K189" t="s">
        <v>692</v>
      </c>
      <c r="L189" t="s">
        <v>692</v>
      </c>
      <c r="M189" t="s">
        <v>692</v>
      </c>
      <c r="N189" t="s">
        <v>692</v>
      </c>
      <c r="O189" t="s">
        <v>692</v>
      </c>
      <c r="P189" t="s">
        <v>692</v>
      </c>
      <c r="Q189" t="s">
        <v>692</v>
      </c>
      <c r="R189" t="s">
        <v>692</v>
      </c>
      <c r="S189" t="s">
        <v>692</v>
      </c>
      <c r="T189" t="s">
        <v>692</v>
      </c>
      <c r="U189" t="s">
        <v>692</v>
      </c>
      <c r="V189" t="s">
        <v>692</v>
      </c>
      <c r="W189" t="s">
        <v>692</v>
      </c>
      <c r="X189" t="s">
        <v>692</v>
      </c>
      <c r="Y189" t="s">
        <v>692</v>
      </c>
      <c r="Z189" t="s">
        <v>692</v>
      </c>
      <c r="AA189" t="s">
        <v>692</v>
      </c>
      <c r="AB189" t="s">
        <v>692</v>
      </c>
      <c r="AC189" t="s">
        <v>692</v>
      </c>
      <c r="AD189" t="s">
        <v>692</v>
      </c>
      <c r="AE189" t="s">
        <v>692</v>
      </c>
      <c r="AF189" t="s">
        <v>692</v>
      </c>
      <c r="AG189" t="s">
        <v>692</v>
      </c>
      <c r="AH189" t="s">
        <v>692</v>
      </c>
      <c r="AI189" t="s">
        <v>692</v>
      </c>
      <c r="AJ189" t="s">
        <v>692</v>
      </c>
      <c r="AK189" t="s">
        <v>692</v>
      </c>
      <c r="AL189" t="s">
        <v>692</v>
      </c>
      <c r="AM189" t="s">
        <v>692</v>
      </c>
      <c r="AW189"/>
      <c r="AX189" t="s">
        <v>3536</v>
      </c>
      <c r="AY189" t="s">
        <v>3536</v>
      </c>
      <c r="AZ189" s="269"/>
      <c r="BA189" s="269"/>
      <c r="BB189" s="269"/>
      <c r="BC189" s="269"/>
      <c r="BD189" s="269"/>
      <c r="BE189" s="26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8"/>
      <c r="BW189" s="249"/>
      <c r="BX189" s="249"/>
      <c r="BY189" s="249"/>
      <c r="BZ189" s="249"/>
      <c r="CA189" s="242"/>
      <c r="CB189" s="242"/>
      <c r="CC189" s="242"/>
      <c r="CD189" s="242"/>
      <c r="CE189" s="249"/>
    </row>
    <row r="190" spans="1:83" ht="14.4" x14ac:dyDescent="0.3">
      <c r="A190">
        <v>522151</v>
      </c>
      <c r="B190" t="s">
        <v>473</v>
      </c>
      <c r="C190" t="s">
        <v>691</v>
      </c>
      <c r="D190" t="s">
        <v>691</v>
      </c>
      <c r="E190" t="s">
        <v>691</v>
      </c>
      <c r="F190" t="s">
        <v>691</v>
      </c>
      <c r="G190" t="s">
        <v>691</v>
      </c>
      <c r="H190" t="s">
        <v>691</v>
      </c>
      <c r="I190" t="s">
        <v>691</v>
      </c>
      <c r="J190" t="s">
        <v>691</v>
      </c>
      <c r="K190" t="s">
        <v>691</v>
      </c>
      <c r="L190" t="s">
        <v>691</v>
      </c>
      <c r="M190" t="s">
        <v>691</v>
      </c>
      <c r="N190" t="s">
        <v>691</v>
      </c>
      <c r="O190" t="s">
        <v>691</v>
      </c>
      <c r="P190" t="s">
        <v>691</v>
      </c>
      <c r="Q190" t="s">
        <v>691</v>
      </c>
      <c r="R190" t="s">
        <v>691</v>
      </c>
      <c r="S190" t="s">
        <v>691</v>
      </c>
      <c r="T190" t="s">
        <v>691</v>
      </c>
      <c r="U190" t="s">
        <v>691</v>
      </c>
      <c r="V190" t="s">
        <v>691</v>
      </c>
      <c r="W190" t="s">
        <v>691</v>
      </c>
      <c r="X190" t="s">
        <v>691</v>
      </c>
      <c r="Y190" t="s">
        <v>691</v>
      </c>
      <c r="Z190" t="s">
        <v>691</v>
      </c>
      <c r="AA190" t="s">
        <v>691</v>
      </c>
      <c r="AB190" t="s">
        <v>691</v>
      </c>
      <c r="AC190" t="s">
        <v>691</v>
      </c>
      <c r="AD190" t="s">
        <v>691</v>
      </c>
      <c r="AE190" t="s">
        <v>691</v>
      </c>
      <c r="AF190" t="s">
        <v>691</v>
      </c>
      <c r="AG190" t="s">
        <v>691</v>
      </c>
      <c r="AH190" t="s">
        <v>691</v>
      </c>
      <c r="AI190" t="s">
        <v>691</v>
      </c>
      <c r="AJ190" t="s">
        <v>691</v>
      </c>
      <c r="AK190" t="s">
        <v>691</v>
      </c>
      <c r="AL190" t="s">
        <v>691</v>
      </c>
      <c r="AM190" t="s">
        <v>691</v>
      </c>
      <c r="AW190"/>
      <c r="AY190">
        <v>0</v>
      </c>
      <c r="AZ190" s="269"/>
      <c r="BA190" s="269"/>
      <c r="BB190" s="269"/>
      <c r="BC190" s="269"/>
      <c r="BD190" s="269"/>
      <c r="BE190" s="269"/>
    </row>
    <row r="191" spans="1:83" ht="14.4" x14ac:dyDescent="0.3">
      <c r="A191">
        <v>522167</v>
      </c>
      <c r="B191" t="s">
        <v>473</v>
      </c>
      <c r="C191" t="s">
        <v>691</v>
      </c>
      <c r="D191" t="s">
        <v>691</v>
      </c>
      <c r="E191" t="s">
        <v>691</v>
      </c>
      <c r="F191" t="s">
        <v>691</v>
      </c>
      <c r="G191" t="s">
        <v>691</v>
      </c>
      <c r="H191" t="s">
        <v>691</v>
      </c>
      <c r="I191" t="s">
        <v>691</v>
      </c>
      <c r="J191" t="s">
        <v>691</v>
      </c>
      <c r="K191" t="s">
        <v>691</v>
      </c>
      <c r="L191" t="s">
        <v>691</v>
      </c>
      <c r="M191" t="s">
        <v>691</v>
      </c>
      <c r="N191" t="s">
        <v>691</v>
      </c>
      <c r="O191" t="s">
        <v>691</v>
      </c>
      <c r="P191" t="s">
        <v>691</v>
      </c>
      <c r="Q191" t="s">
        <v>691</v>
      </c>
      <c r="R191" t="s">
        <v>691</v>
      </c>
      <c r="S191" t="s">
        <v>691</v>
      </c>
      <c r="T191" t="s">
        <v>691</v>
      </c>
      <c r="U191" t="s">
        <v>691</v>
      </c>
      <c r="V191" t="s">
        <v>691</v>
      </c>
      <c r="W191" t="s">
        <v>691</v>
      </c>
      <c r="X191" t="s">
        <v>691</v>
      </c>
      <c r="Y191" t="s">
        <v>691</v>
      </c>
      <c r="Z191" t="s">
        <v>691</v>
      </c>
      <c r="AA191" t="s">
        <v>691</v>
      </c>
      <c r="AB191" t="s">
        <v>691</v>
      </c>
      <c r="AC191" t="s">
        <v>691</v>
      </c>
      <c r="AD191" t="s">
        <v>691</v>
      </c>
      <c r="AE191" t="s">
        <v>691</v>
      </c>
      <c r="AF191" t="s">
        <v>691</v>
      </c>
      <c r="AG191" t="s">
        <v>691</v>
      </c>
      <c r="AH191" t="s">
        <v>691</v>
      </c>
      <c r="AI191" t="s">
        <v>691</v>
      </c>
      <c r="AJ191" t="s">
        <v>691</v>
      </c>
      <c r="AK191" t="s">
        <v>691</v>
      </c>
      <c r="AL191" t="s">
        <v>691</v>
      </c>
      <c r="AM191" t="s">
        <v>691</v>
      </c>
      <c r="AW191"/>
      <c r="AY191">
        <v>0</v>
      </c>
      <c r="AZ191" s="269"/>
      <c r="BA191" s="269"/>
      <c r="BB191" s="269"/>
      <c r="BC191" s="269"/>
      <c r="BD191" s="269"/>
      <c r="BE191" s="269"/>
    </row>
    <row r="192" spans="1:83" ht="14.4" x14ac:dyDescent="0.3">
      <c r="A192">
        <v>522196</v>
      </c>
      <c r="B192" t="s">
        <v>473</v>
      </c>
      <c r="C192" t="s">
        <v>691</v>
      </c>
      <c r="D192" t="s">
        <v>691</v>
      </c>
      <c r="E192" t="s">
        <v>691</v>
      </c>
      <c r="F192" t="s">
        <v>691</v>
      </c>
      <c r="G192" t="s">
        <v>691</v>
      </c>
      <c r="H192" t="s">
        <v>691</v>
      </c>
      <c r="I192" t="s">
        <v>691</v>
      </c>
      <c r="J192" t="s">
        <v>691</v>
      </c>
      <c r="K192" t="s">
        <v>691</v>
      </c>
      <c r="L192" t="s">
        <v>691</v>
      </c>
      <c r="M192" t="s">
        <v>691</v>
      </c>
      <c r="N192" t="s">
        <v>691</v>
      </c>
      <c r="O192" t="s">
        <v>691</v>
      </c>
      <c r="P192" t="s">
        <v>691</v>
      </c>
      <c r="Q192" t="s">
        <v>691</v>
      </c>
      <c r="R192" t="s">
        <v>691</v>
      </c>
      <c r="S192" t="s">
        <v>691</v>
      </c>
      <c r="T192" t="s">
        <v>691</v>
      </c>
      <c r="U192" t="s">
        <v>691</v>
      </c>
      <c r="V192" t="s">
        <v>691</v>
      </c>
      <c r="W192" t="s">
        <v>691</v>
      </c>
      <c r="X192" t="s">
        <v>691</v>
      </c>
      <c r="Y192" t="s">
        <v>691</v>
      </c>
      <c r="Z192" t="s">
        <v>691</v>
      </c>
      <c r="AA192" t="s">
        <v>691</v>
      </c>
      <c r="AB192" t="s">
        <v>691</v>
      </c>
      <c r="AC192" t="s">
        <v>691</v>
      </c>
      <c r="AD192" t="s">
        <v>691</v>
      </c>
      <c r="AE192" t="s">
        <v>691</v>
      </c>
      <c r="AF192" t="s">
        <v>691</v>
      </c>
      <c r="AG192" t="s">
        <v>691</v>
      </c>
      <c r="AH192" t="s">
        <v>691</v>
      </c>
      <c r="AI192" t="s">
        <v>691</v>
      </c>
      <c r="AJ192" t="s">
        <v>691</v>
      </c>
      <c r="AK192" t="s">
        <v>691</v>
      </c>
      <c r="AL192" t="s">
        <v>691</v>
      </c>
      <c r="AM192" t="s">
        <v>691</v>
      </c>
      <c r="AW192"/>
      <c r="AY192">
        <v>0</v>
      </c>
      <c r="AZ192" s="269"/>
      <c r="BA192" s="269"/>
      <c r="BB192" s="269"/>
      <c r="BC192" s="269"/>
      <c r="BD192" s="269"/>
      <c r="BE192" s="269"/>
    </row>
    <row r="193" spans="1:83" ht="14.4" x14ac:dyDescent="0.3">
      <c r="A193">
        <v>522204</v>
      </c>
      <c r="B193" t="s">
        <v>473</v>
      </c>
      <c r="C193" t="s">
        <v>691</v>
      </c>
      <c r="D193" t="s">
        <v>691</v>
      </c>
      <c r="E193" t="s">
        <v>691</v>
      </c>
      <c r="F193" t="s">
        <v>691</v>
      </c>
      <c r="G193" t="s">
        <v>691</v>
      </c>
      <c r="H193" t="s">
        <v>691</v>
      </c>
      <c r="I193" t="s">
        <v>691</v>
      </c>
      <c r="J193" t="s">
        <v>691</v>
      </c>
      <c r="K193" t="s">
        <v>691</v>
      </c>
      <c r="L193" t="s">
        <v>691</v>
      </c>
      <c r="M193" t="s">
        <v>691</v>
      </c>
      <c r="N193" t="s">
        <v>691</v>
      </c>
      <c r="O193" t="s">
        <v>691</v>
      </c>
      <c r="P193" t="s">
        <v>691</v>
      </c>
      <c r="Q193" t="s">
        <v>691</v>
      </c>
      <c r="R193" t="s">
        <v>691</v>
      </c>
      <c r="S193" t="s">
        <v>691</v>
      </c>
      <c r="T193" t="s">
        <v>691</v>
      </c>
      <c r="U193" t="s">
        <v>691</v>
      </c>
      <c r="V193" t="s">
        <v>691</v>
      </c>
      <c r="W193" t="s">
        <v>691</v>
      </c>
      <c r="X193" t="s">
        <v>691</v>
      </c>
      <c r="Y193" t="s">
        <v>691</v>
      </c>
      <c r="Z193" t="s">
        <v>691</v>
      </c>
      <c r="AA193" t="s">
        <v>691</v>
      </c>
      <c r="AB193" t="s">
        <v>691</v>
      </c>
      <c r="AC193" t="s">
        <v>691</v>
      </c>
      <c r="AD193" t="s">
        <v>691</v>
      </c>
      <c r="AE193" t="s">
        <v>691</v>
      </c>
      <c r="AF193" t="s">
        <v>691</v>
      </c>
      <c r="AG193" t="s">
        <v>691</v>
      </c>
      <c r="AH193" t="s">
        <v>691</v>
      </c>
      <c r="AI193" t="s">
        <v>691</v>
      </c>
      <c r="AJ193" t="s">
        <v>691</v>
      </c>
      <c r="AK193" t="s">
        <v>691</v>
      </c>
      <c r="AL193" t="s">
        <v>691</v>
      </c>
      <c r="AM193" t="s">
        <v>691</v>
      </c>
      <c r="AW193"/>
      <c r="AY193">
        <v>0</v>
      </c>
      <c r="AZ193" s="269"/>
      <c r="BA193" s="269"/>
      <c r="BB193" s="269"/>
      <c r="BC193" s="269"/>
      <c r="BD193" s="269"/>
      <c r="BE193" s="269"/>
    </row>
    <row r="194" spans="1:83" ht="14.4" x14ac:dyDescent="0.3">
      <c r="A194">
        <v>522250</v>
      </c>
      <c r="B194" t="s">
        <v>473</v>
      </c>
      <c r="C194" t="s">
        <v>691</v>
      </c>
      <c r="D194" t="s">
        <v>691</v>
      </c>
      <c r="E194" t="s">
        <v>691</v>
      </c>
      <c r="F194" t="s">
        <v>691</v>
      </c>
      <c r="G194" t="s">
        <v>691</v>
      </c>
      <c r="H194" t="s">
        <v>691</v>
      </c>
      <c r="I194" t="s">
        <v>691</v>
      </c>
      <c r="J194" t="s">
        <v>691</v>
      </c>
      <c r="K194" t="s">
        <v>691</v>
      </c>
      <c r="L194" t="s">
        <v>691</v>
      </c>
      <c r="M194" t="s">
        <v>691</v>
      </c>
      <c r="N194" t="s">
        <v>691</v>
      </c>
      <c r="O194" t="s">
        <v>691</v>
      </c>
      <c r="P194" t="s">
        <v>691</v>
      </c>
      <c r="Q194" t="s">
        <v>691</v>
      </c>
      <c r="R194" t="s">
        <v>691</v>
      </c>
      <c r="S194" t="s">
        <v>691</v>
      </c>
      <c r="T194" t="s">
        <v>691</v>
      </c>
      <c r="U194" t="s">
        <v>691</v>
      </c>
      <c r="V194" t="s">
        <v>691</v>
      </c>
      <c r="W194" t="s">
        <v>691</v>
      </c>
      <c r="X194" t="s">
        <v>691</v>
      </c>
      <c r="Y194" t="s">
        <v>691</v>
      </c>
      <c r="Z194" t="s">
        <v>691</v>
      </c>
      <c r="AA194" t="s">
        <v>691</v>
      </c>
      <c r="AB194" t="s">
        <v>691</v>
      </c>
      <c r="AC194" t="s">
        <v>691</v>
      </c>
      <c r="AD194" t="s">
        <v>691</v>
      </c>
      <c r="AE194" t="s">
        <v>691</v>
      </c>
      <c r="AF194" t="s">
        <v>691</v>
      </c>
      <c r="AG194" t="s">
        <v>691</v>
      </c>
      <c r="AH194" t="s">
        <v>691</v>
      </c>
      <c r="AI194" t="s">
        <v>691</v>
      </c>
      <c r="AJ194" t="s">
        <v>691</v>
      </c>
      <c r="AK194" t="s">
        <v>691</v>
      </c>
      <c r="AL194" t="s">
        <v>691</v>
      </c>
      <c r="AM194" t="s">
        <v>691</v>
      </c>
      <c r="AW194"/>
      <c r="AY194">
        <v>0</v>
      </c>
      <c r="AZ194" s="269"/>
      <c r="BA194" s="269"/>
      <c r="BB194" s="269"/>
      <c r="BC194" s="269"/>
      <c r="BD194" s="269"/>
      <c r="BE194" s="26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8"/>
      <c r="BW194" s="249"/>
      <c r="BX194" s="249"/>
      <c r="BY194" s="249"/>
      <c r="BZ194" s="249"/>
      <c r="CA194" s="242"/>
      <c r="CB194" s="242"/>
      <c r="CC194" s="242"/>
      <c r="CD194" s="242"/>
      <c r="CE194" s="249"/>
    </row>
    <row r="195" spans="1:83" ht="14.4" x14ac:dyDescent="0.3">
      <c r="A195">
        <v>522264</v>
      </c>
      <c r="B195" t="s">
        <v>473</v>
      </c>
      <c r="C195" t="s">
        <v>692</v>
      </c>
      <c r="D195" t="s">
        <v>692</v>
      </c>
      <c r="E195" t="s">
        <v>692</v>
      </c>
      <c r="F195" t="s">
        <v>692</v>
      </c>
      <c r="G195" t="s">
        <v>692</v>
      </c>
      <c r="H195" t="s">
        <v>692</v>
      </c>
      <c r="I195" t="s">
        <v>692</v>
      </c>
      <c r="J195" t="s">
        <v>692</v>
      </c>
      <c r="K195" t="s">
        <v>692</v>
      </c>
      <c r="L195" t="s">
        <v>692</v>
      </c>
      <c r="M195" t="s">
        <v>692</v>
      </c>
      <c r="N195" t="s">
        <v>692</v>
      </c>
      <c r="O195" t="s">
        <v>692</v>
      </c>
      <c r="P195" t="s">
        <v>692</v>
      </c>
      <c r="Q195" t="s">
        <v>692</v>
      </c>
      <c r="R195" t="s">
        <v>692</v>
      </c>
      <c r="S195" t="s">
        <v>692</v>
      </c>
      <c r="T195" t="s">
        <v>692</v>
      </c>
      <c r="U195" t="s">
        <v>692</v>
      </c>
      <c r="V195" t="s">
        <v>692</v>
      </c>
      <c r="W195" t="s">
        <v>692</v>
      </c>
      <c r="X195" t="s">
        <v>692</v>
      </c>
      <c r="Y195" t="s">
        <v>692</v>
      </c>
      <c r="Z195" t="s">
        <v>692</v>
      </c>
      <c r="AA195" t="s">
        <v>692</v>
      </c>
      <c r="AB195" t="s">
        <v>692</v>
      </c>
      <c r="AC195" t="s">
        <v>692</v>
      </c>
      <c r="AD195" t="s">
        <v>692</v>
      </c>
      <c r="AE195" t="s">
        <v>692</v>
      </c>
      <c r="AF195" t="s">
        <v>692</v>
      </c>
      <c r="AG195" t="s">
        <v>692</v>
      </c>
      <c r="AH195" t="s">
        <v>692</v>
      </c>
      <c r="AI195" t="s">
        <v>692</v>
      </c>
      <c r="AJ195" t="s">
        <v>692</v>
      </c>
      <c r="AK195" t="s">
        <v>692</v>
      </c>
      <c r="AL195" t="s">
        <v>692</v>
      </c>
      <c r="AM195" t="s">
        <v>692</v>
      </c>
      <c r="AW195"/>
      <c r="AX195" t="s">
        <v>3536</v>
      </c>
      <c r="AY195" t="s">
        <v>3536</v>
      </c>
      <c r="AZ195" s="269"/>
      <c r="BA195" s="269"/>
      <c r="BB195" s="269"/>
      <c r="BC195" s="269"/>
      <c r="BD195" s="269"/>
      <c r="BE195" s="269"/>
    </row>
    <row r="196" spans="1:83" ht="14.4" x14ac:dyDescent="0.3">
      <c r="A196">
        <v>522307</v>
      </c>
      <c r="B196" t="s">
        <v>473</v>
      </c>
      <c r="C196" t="s">
        <v>691</v>
      </c>
      <c r="D196" t="s">
        <v>691</v>
      </c>
      <c r="E196" t="s">
        <v>691</v>
      </c>
      <c r="F196" t="s">
        <v>691</v>
      </c>
      <c r="G196" t="s">
        <v>691</v>
      </c>
      <c r="H196" t="s">
        <v>691</v>
      </c>
      <c r="I196" t="s">
        <v>691</v>
      </c>
      <c r="J196" t="s">
        <v>691</v>
      </c>
      <c r="K196" t="s">
        <v>691</v>
      </c>
      <c r="L196" t="s">
        <v>691</v>
      </c>
      <c r="M196" t="s">
        <v>691</v>
      </c>
      <c r="N196" t="s">
        <v>691</v>
      </c>
      <c r="O196" t="s">
        <v>691</v>
      </c>
      <c r="P196" t="s">
        <v>691</v>
      </c>
      <c r="Q196" t="s">
        <v>691</v>
      </c>
      <c r="R196" t="s">
        <v>691</v>
      </c>
      <c r="S196" t="s">
        <v>691</v>
      </c>
      <c r="T196" t="s">
        <v>691</v>
      </c>
      <c r="U196" t="s">
        <v>691</v>
      </c>
      <c r="V196" t="s">
        <v>691</v>
      </c>
      <c r="W196" t="s">
        <v>691</v>
      </c>
      <c r="X196" t="s">
        <v>691</v>
      </c>
      <c r="Y196" t="s">
        <v>691</v>
      </c>
      <c r="Z196" t="s">
        <v>691</v>
      </c>
      <c r="AA196" t="s">
        <v>691</v>
      </c>
      <c r="AB196" t="s">
        <v>691</v>
      </c>
      <c r="AC196" t="s">
        <v>691</v>
      </c>
      <c r="AD196" t="s">
        <v>691</v>
      </c>
      <c r="AE196" t="s">
        <v>691</v>
      </c>
      <c r="AF196" t="s">
        <v>691</v>
      </c>
      <c r="AG196" t="s">
        <v>691</v>
      </c>
      <c r="AH196" t="s">
        <v>691</v>
      </c>
      <c r="AI196" t="s">
        <v>691</v>
      </c>
      <c r="AJ196" t="s">
        <v>691</v>
      </c>
      <c r="AK196" t="s">
        <v>691</v>
      </c>
      <c r="AL196" t="s">
        <v>691</v>
      </c>
      <c r="AM196" t="s">
        <v>691</v>
      </c>
      <c r="AW196"/>
      <c r="AY196">
        <v>0</v>
      </c>
      <c r="AZ196" s="269"/>
      <c r="BA196" s="269"/>
      <c r="BB196" s="269"/>
      <c r="BC196" s="269"/>
      <c r="BD196" s="269"/>
      <c r="BE196" s="269"/>
    </row>
    <row r="197" spans="1:83" ht="14.4" x14ac:dyDescent="0.3">
      <c r="A197">
        <v>522318</v>
      </c>
      <c r="B197" t="s">
        <v>473</v>
      </c>
      <c r="C197" t="s">
        <v>692</v>
      </c>
      <c r="D197" t="s">
        <v>692</v>
      </c>
      <c r="E197" t="s">
        <v>692</v>
      </c>
      <c r="F197" t="s">
        <v>692</v>
      </c>
      <c r="G197" t="s">
        <v>692</v>
      </c>
      <c r="H197" t="s">
        <v>692</v>
      </c>
      <c r="I197" t="s">
        <v>692</v>
      </c>
      <c r="J197" t="s">
        <v>692</v>
      </c>
      <c r="K197" t="s">
        <v>692</v>
      </c>
      <c r="L197" t="s">
        <v>692</v>
      </c>
      <c r="M197" t="s">
        <v>692</v>
      </c>
      <c r="N197" t="s">
        <v>692</v>
      </c>
      <c r="O197" t="s">
        <v>692</v>
      </c>
      <c r="P197" t="s">
        <v>692</v>
      </c>
      <c r="Q197" t="s">
        <v>692</v>
      </c>
      <c r="R197" t="s">
        <v>692</v>
      </c>
      <c r="S197" t="s">
        <v>692</v>
      </c>
      <c r="T197" t="s">
        <v>692</v>
      </c>
      <c r="U197" t="s">
        <v>692</v>
      </c>
      <c r="V197" t="s">
        <v>692</v>
      </c>
      <c r="W197" t="s">
        <v>692</v>
      </c>
      <c r="X197" t="s">
        <v>692</v>
      </c>
      <c r="Y197" t="s">
        <v>692</v>
      </c>
      <c r="Z197" t="s">
        <v>692</v>
      </c>
      <c r="AA197" t="s">
        <v>692</v>
      </c>
      <c r="AB197" t="s">
        <v>692</v>
      </c>
      <c r="AC197" t="s">
        <v>692</v>
      </c>
      <c r="AD197" t="s">
        <v>692</v>
      </c>
      <c r="AE197" t="s">
        <v>692</v>
      </c>
      <c r="AF197" t="s">
        <v>692</v>
      </c>
      <c r="AG197" t="s">
        <v>692</v>
      </c>
      <c r="AH197" t="s">
        <v>692</v>
      </c>
      <c r="AI197" t="s">
        <v>692</v>
      </c>
      <c r="AJ197" t="s">
        <v>692</v>
      </c>
      <c r="AK197" t="s">
        <v>692</v>
      </c>
      <c r="AL197" t="s">
        <v>692</v>
      </c>
      <c r="AM197" t="s">
        <v>692</v>
      </c>
      <c r="AW197"/>
      <c r="AX197" t="s">
        <v>3536</v>
      </c>
      <c r="AY197" t="s">
        <v>3536</v>
      </c>
      <c r="AZ197" s="269"/>
      <c r="BA197" s="269"/>
      <c r="BB197" s="269"/>
      <c r="BC197" s="269"/>
      <c r="BD197" s="269"/>
      <c r="BE197" s="269"/>
    </row>
    <row r="198" spans="1:83" ht="14.4" x14ac:dyDescent="0.3">
      <c r="A198">
        <v>522325</v>
      </c>
      <c r="B198" t="s">
        <v>473</v>
      </c>
      <c r="C198" t="s">
        <v>691</v>
      </c>
      <c r="D198" t="s">
        <v>691</v>
      </c>
      <c r="E198" t="s">
        <v>691</v>
      </c>
      <c r="F198" t="s">
        <v>691</v>
      </c>
      <c r="G198" t="s">
        <v>691</v>
      </c>
      <c r="H198" t="s">
        <v>691</v>
      </c>
      <c r="I198" t="s">
        <v>691</v>
      </c>
      <c r="J198" t="s">
        <v>691</v>
      </c>
      <c r="K198" t="s">
        <v>691</v>
      </c>
      <c r="L198" t="s">
        <v>691</v>
      </c>
      <c r="M198" t="s">
        <v>691</v>
      </c>
      <c r="N198" t="s">
        <v>691</v>
      </c>
      <c r="O198" t="s">
        <v>691</v>
      </c>
      <c r="P198" t="s">
        <v>691</v>
      </c>
      <c r="Q198" t="s">
        <v>691</v>
      </c>
      <c r="R198" t="s">
        <v>691</v>
      </c>
      <c r="S198" t="s">
        <v>691</v>
      </c>
      <c r="T198" t="s">
        <v>691</v>
      </c>
      <c r="U198" t="s">
        <v>691</v>
      </c>
      <c r="V198" t="s">
        <v>691</v>
      </c>
      <c r="W198" t="s">
        <v>691</v>
      </c>
      <c r="X198" t="s">
        <v>691</v>
      </c>
      <c r="Y198" t="s">
        <v>691</v>
      </c>
      <c r="Z198" t="s">
        <v>691</v>
      </c>
      <c r="AA198" t="s">
        <v>691</v>
      </c>
      <c r="AB198" t="s">
        <v>691</v>
      </c>
      <c r="AC198" t="s">
        <v>691</v>
      </c>
      <c r="AD198" t="s">
        <v>691</v>
      </c>
      <c r="AE198" t="s">
        <v>691</v>
      </c>
      <c r="AF198" t="s">
        <v>691</v>
      </c>
      <c r="AG198" t="s">
        <v>691</v>
      </c>
      <c r="AH198" t="s">
        <v>691</v>
      </c>
      <c r="AI198" t="s">
        <v>691</v>
      </c>
      <c r="AJ198" t="s">
        <v>691</v>
      </c>
      <c r="AK198" t="s">
        <v>691</v>
      </c>
      <c r="AL198" t="s">
        <v>691</v>
      </c>
      <c r="AM198" t="s">
        <v>691</v>
      </c>
      <c r="AW198"/>
      <c r="AY198">
        <v>0</v>
      </c>
      <c r="AZ198" s="269"/>
      <c r="BA198" s="269"/>
      <c r="BB198" s="269"/>
      <c r="BC198" s="269"/>
      <c r="BD198" s="269"/>
      <c r="BE198" s="269"/>
    </row>
    <row r="199" spans="1:83" ht="14.4" x14ac:dyDescent="0.3">
      <c r="A199">
        <v>522342</v>
      </c>
      <c r="B199" t="s">
        <v>473</v>
      </c>
      <c r="C199" t="s">
        <v>692</v>
      </c>
      <c r="D199" t="s">
        <v>692</v>
      </c>
      <c r="E199" t="s">
        <v>692</v>
      </c>
      <c r="F199" t="s">
        <v>692</v>
      </c>
      <c r="G199" t="s">
        <v>692</v>
      </c>
      <c r="H199" t="s">
        <v>692</v>
      </c>
      <c r="I199" t="s">
        <v>692</v>
      </c>
      <c r="J199" t="s">
        <v>692</v>
      </c>
      <c r="K199" t="s">
        <v>692</v>
      </c>
      <c r="L199" t="s">
        <v>692</v>
      </c>
      <c r="M199" t="s">
        <v>692</v>
      </c>
      <c r="N199" t="s">
        <v>692</v>
      </c>
      <c r="O199" t="s">
        <v>692</v>
      </c>
      <c r="P199" t="s">
        <v>692</v>
      </c>
      <c r="Q199" t="s">
        <v>692</v>
      </c>
      <c r="R199" t="s">
        <v>692</v>
      </c>
      <c r="S199" t="s">
        <v>692</v>
      </c>
      <c r="T199" t="s">
        <v>692</v>
      </c>
      <c r="U199" t="s">
        <v>692</v>
      </c>
      <c r="V199" t="s">
        <v>692</v>
      </c>
      <c r="W199" t="s">
        <v>692</v>
      </c>
      <c r="X199" t="s">
        <v>692</v>
      </c>
      <c r="Y199" t="s">
        <v>692</v>
      </c>
      <c r="Z199" t="s">
        <v>692</v>
      </c>
      <c r="AA199" t="s">
        <v>692</v>
      </c>
      <c r="AB199" t="s">
        <v>692</v>
      </c>
      <c r="AC199" t="s">
        <v>692</v>
      </c>
      <c r="AD199" t="s">
        <v>692</v>
      </c>
      <c r="AE199" t="s">
        <v>692</v>
      </c>
      <c r="AF199" t="s">
        <v>692</v>
      </c>
      <c r="AG199" t="s">
        <v>692</v>
      </c>
      <c r="AH199" t="s">
        <v>692</v>
      </c>
      <c r="AI199" t="s">
        <v>692</v>
      </c>
      <c r="AJ199" t="s">
        <v>692</v>
      </c>
      <c r="AK199" t="s">
        <v>692</v>
      </c>
      <c r="AL199" t="s">
        <v>692</v>
      </c>
      <c r="AM199" t="s">
        <v>692</v>
      </c>
      <c r="AW199"/>
      <c r="AX199" t="s">
        <v>3536</v>
      </c>
      <c r="AY199" t="s">
        <v>3536</v>
      </c>
      <c r="AZ199" s="269"/>
      <c r="BA199" s="269"/>
      <c r="BB199" s="269"/>
      <c r="BC199" s="269"/>
      <c r="BD199" s="269"/>
      <c r="BE199" s="269"/>
    </row>
    <row r="200" spans="1:83" ht="14.4" x14ac:dyDescent="0.3">
      <c r="A200">
        <v>522373</v>
      </c>
      <c r="B200" t="s">
        <v>473</v>
      </c>
      <c r="C200" t="s">
        <v>691</v>
      </c>
      <c r="D200" t="s">
        <v>691</v>
      </c>
      <c r="E200" t="s">
        <v>691</v>
      </c>
      <c r="F200" t="s">
        <v>691</v>
      </c>
      <c r="G200" t="s">
        <v>691</v>
      </c>
      <c r="H200" t="s">
        <v>691</v>
      </c>
      <c r="I200" t="s">
        <v>691</v>
      </c>
      <c r="J200" t="s">
        <v>691</v>
      </c>
      <c r="K200" t="s">
        <v>691</v>
      </c>
      <c r="L200" t="s">
        <v>691</v>
      </c>
      <c r="M200" t="s">
        <v>691</v>
      </c>
      <c r="N200" t="s">
        <v>691</v>
      </c>
      <c r="O200" t="s">
        <v>691</v>
      </c>
      <c r="P200" t="s">
        <v>691</v>
      </c>
      <c r="Q200" t="s">
        <v>691</v>
      </c>
      <c r="R200" t="s">
        <v>691</v>
      </c>
      <c r="S200" t="s">
        <v>691</v>
      </c>
      <c r="T200" t="s">
        <v>691</v>
      </c>
      <c r="U200" t="s">
        <v>691</v>
      </c>
      <c r="V200" t="s">
        <v>691</v>
      </c>
      <c r="W200" t="s">
        <v>691</v>
      </c>
      <c r="X200" t="s">
        <v>691</v>
      </c>
      <c r="Y200" t="s">
        <v>691</v>
      </c>
      <c r="Z200" t="s">
        <v>691</v>
      </c>
      <c r="AA200" t="s">
        <v>691</v>
      </c>
      <c r="AB200" t="s">
        <v>691</v>
      </c>
      <c r="AC200" t="s">
        <v>691</v>
      </c>
      <c r="AD200" t="s">
        <v>691</v>
      </c>
      <c r="AE200" t="s">
        <v>691</v>
      </c>
      <c r="AF200" t="s">
        <v>691</v>
      </c>
      <c r="AG200" t="s">
        <v>691</v>
      </c>
      <c r="AH200" t="s">
        <v>691</v>
      </c>
      <c r="AI200" t="s">
        <v>691</v>
      </c>
      <c r="AJ200" t="s">
        <v>691</v>
      </c>
      <c r="AK200" t="s">
        <v>691</v>
      </c>
      <c r="AL200" t="s">
        <v>691</v>
      </c>
      <c r="AM200" t="s">
        <v>691</v>
      </c>
      <c r="AW200"/>
      <c r="AY200">
        <v>0</v>
      </c>
      <c r="AZ200" s="269"/>
      <c r="BA200" s="269"/>
      <c r="BB200" s="269"/>
      <c r="BC200" s="269"/>
      <c r="BD200" s="269"/>
      <c r="BE200" s="269"/>
    </row>
    <row r="201" spans="1:83" ht="14.4" x14ac:dyDescent="0.3">
      <c r="A201">
        <v>522374</v>
      </c>
      <c r="B201" t="s">
        <v>473</v>
      </c>
      <c r="C201" t="s">
        <v>691</v>
      </c>
      <c r="D201" t="s">
        <v>691</v>
      </c>
      <c r="E201" t="s">
        <v>691</v>
      </c>
      <c r="F201" t="s">
        <v>691</v>
      </c>
      <c r="G201" t="s">
        <v>691</v>
      </c>
      <c r="H201" t="s">
        <v>691</v>
      </c>
      <c r="I201" t="s">
        <v>691</v>
      </c>
      <c r="J201" t="s">
        <v>691</v>
      </c>
      <c r="K201" t="s">
        <v>691</v>
      </c>
      <c r="L201" t="s">
        <v>691</v>
      </c>
      <c r="M201" t="s">
        <v>691</v>
      </c>
      <c r="N201" t="s">
        <v>691</v>
      </c>
      <c r="O201" t="s">
        <v>691</v>
      </c>
      <c r="P201" t="s">
        <v>691</v>
      </c>
      <c r="Q201" t="s">
        <v>691</v>
      </c>
      <c r="R201" t="s">
        <v>691</v>
      </c>
      <c r="S201" t="s">
        <v>691</v>
      </c>
      <c r="T201" t="s">
        <v>691</v>
      </c>
      <c r="U201" t="s">
        <v>691</v>
      </c>
      <c r="V201" t="s">
        <v>691</v>
      </c>
      <c r="W201" t="s">
        <v>691</v>
      </c>
      <c r="X201" t="s">
        <v>691</v>
      </c>
      <c r="Y201" t="s">
        <v>691</v>
      </c>
      <c r="Z201" t="s">
        <v>691</v>
      </c>
      <c r="AA201" t="s">
        <v>691</v>
      </c>
      <c r="AB201" t="s">
        <v>691</v>
      </c>
      <c r="AC201" t="s">
        <v>691</v>
      </c>
      <c r="AD201" t="s">
        <v>691</v>
      </c>
      <c r="AE201" t="s">
        <v>691</v>
      </c>
      <c r="AF201" t="s">
        <v>691</v>
      </c>
      <c r="AG201" t="s">
        <v>691</v>
      </c>
      <c r="AH201" t="s">
        <v>691</v>
      </c>
      <c r="AI201" t="s">
        <v>691</v>
      </c>
      <c r="AJ201" t="s">
        <v>691</v>
      </c>
      <c r="AK201" t="s">
        <v>691</v>
      </c>
      <c r="AL201" t="s">
        <v>691</v>
      </c>
      <c r="AM201" t="s">
        <v>691</v>
      </c>
      <c r="AW201"/>
      <c r="AY201">
        <v>0</v>
      </c>
      <c r="AZ201" s="269"/>
      <c r="BA201" s="269"/>
      <c r="BB201" s="269"/>
      <c r="BC201" s="269"/>
      <c r="BD201" s="269"/>
      <c r="BE201" s="26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8"/>
      <c r="BW201" s="249"/>
      <c r="BX201" s="249"/>
      <c r="BY201" s="249"/>
      <c r="BZ201" s="249"/>
      <c r="CA201" s="242"/>
      <c r="CB201" s="242"/>
      <c r="CC201" s="242"/>
      <c r="CD201" s="242"/>
      <c r="CE201" s="249"/>
    </row>
    <row r="202" spans="1:83" ht="14.4" x14ac:dyDescent="0.3">
      <c r="A202">
        <v>522419</v>
      </c>
      <c r="B202" t="s">
        <v>473</v>
      </c>
      <c r="C202" t="s">
        <v>692</v>
      </c>
      <c r="D202" t="s">
        <v>692</v>
      </c>
      <c r="E202" t="s">
        <v>692</v>
      </c>
      <c r="F202" t="s">
        <v>692</v>
      </c>
      <c r="G202" t="s">
        <v>692</v>
      </c>
      <c r="H202" t="s">
        <v>692</v>
      </c>
      <c r="I202" t="s">
        <v>692</v>
      </c>
      <c r="J202" t="s">
        <v>692</v>
      </c>
      <c r="K202" t="s">
        <v>692</v>
      </c>
      <c r="L202" t="s">
        <v>692</v>
      </c>
      <c r="M202" t="s">
        <v>692</v>
      </c>
      <c r="N202" t="s">
        <v>692</v>
      </c>
      <c r="O202" t="s">
        <v>692</v>
      </c>
      <c r="P202" t="s">
        <v>692</v>
      </c>
      <c r="Q202" t="s">
        <v>692</v>
      </c>
      <c r="R202" t="s">
        <v>692</v>
      </c>
      <c r="S202" t="s">
        <v>692</v>
      </c>
      <c r="T202" t="s">
        <v>692</v>
      </c>
      <c r="U202" t="s">
        <v>692</v>
      </c>
      <c r="V202" t="s">
        <v>692</v>
      </c>
      <c r="W202" t="s">
        <v>692</v>
      </c>
      <c r="X202" t="s">
        <v>692</v>
      </c>
      <c r="Y202" t="s">
        <v>692</v>
      </c>
      <c r="Z202" t="s">
        <v>692</v>
      </c>
      <c r="AA202" t="s">
        <v>692</v>
      </c>
      <c r="AB202" t="s">
        <v>692</v>
      </c>
      <c r="AC202" t="s">
        <v>692</v>
      </c>
      <c r="AD202" t="s">
        <v>692</v>
      </c>
      <c r="AE202" t="s">
        <v>692</v>
      </c>
      <c r="AF202" t="s">
        <v>692</v>
      </c>
      <c r="AG202" t="s">
        <v>692</v>
      </c>
      <c r="AH202" t="s">
        <v>692</v>
      </c>
      <c r="AI202" t="s">
        <v>692</v>
      </c>
      <c r="AJ202" t="s">
        <v>692</v>
      </c>
      <c r="AK202" t="s">
        <v>692</v>
      </c>
      <c r="AL202" t="s">
        <v>692</v>
      </c>
      <c r="AM202" t="s">
        <v>692</v>
      </c>
      <c r="AW202"/>
      <c r="AX202" t="s">
        <v>3536</v>
      </c>
      <c r="AY202" t="s">
        <v>3536</v>
      </c>
      <c r="AZ202" s="269"/>
      <c r="BA202" s="269"/>
      <c r="BB202" s="269"/>
      <c r="BC202" s="269"/>
      <c r="BD202" s="269"/>
      <c r="BE202" s="26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8"/>
      <c r="BW202" s="249"/>
      <c r="BX202" s="249"/>
      <c r="BY202" s="249"/>
      <c r="BZ202" s="249"/>
      <c r="CA202" s="242"/>
      <c r="CB202" s="242"/>
      <c r="CC202" s="242"/>
      <c r="CD202" s="242"/>
      <c r="CE202" s="249"/>
    </row>
    <row r="203" spans="1:83" ht="14.4" x14ac:dyDescent="0.3">
      <c r="A203">
        <v>522423</v>
      </c>
      <c r="B203" t="s">
        <v>474</v>
      </c>
      <c r="C203" t="s">
        <v>691</v>
      </c>
      <c r="D203" t="s">
        <v>691</v>
      </c>
      <c r="E203" t="s">
        <v>691</v>
      </c>
      <c r="F203" t="s">
        <v>691</v>
      </c>
      <c r="G203" t="s">
        <v>691</v>
      </c>
      <c r="H203" t="s">
        <v>691</v>
      </c>
      <c r="I203" t="s">
        <v>691</v>
      </c>
      <c r="J203" t="s">
        <v>691</v>
      </c>
      <c r="K203" t="s">
        <v>691</v>
      </c>
      <c r="L203" t="s">
        <v>691</v>
      </c>
      <c r="M203" t="s">
        <v>691</v>
      </c>
      <c r="N203" t="s">
        <v>691</v>
      </c>
      <c r="O203" t="s">
        <v>691</v>
      </c>
      <c r="P203" t="s">
        <v>691</v>
      </c>
      <c r="Q203" t="s">
        <v>691</v>
      </c>
      <c r="R203" t="s">
        <v>691</v>
      </c>
      <c r="S203" t="s">
        <v>691</v>
      </c>
      <c r="T203" t="s">
        <v>691</v>
      </c>
      <c r="U203" t="s">
        <v>691</v>
      </c>
      <c r="V203" t="s">
        <v>691</v>
      </c>
      <c r="W203" t="s">
        <v>691</v>
      </c>
      <c r="X203" t="s">
        <v>691</v>
      </c>
      <c r="Y203" t="s">
        <v>691</v>
      </c>
      <c r="Z203" t="s">
        <v>691</v>
      </c>
      <c r="AA203" t="s">
        <v>691</v>
      </c>
      <c r="AB203" t="s">
        <v>691</v>
      </c>
      <c r="AC203" t="s">
        <v>691</v>
      </c>
      <c r="AD203" t="s">
        <v>691</v>
      </c>
      <c r="AE203" t="s">
        <v>691</v>
      </c>
      <c r="AF203" t="s">
        <v>691</v>
      </c>
      <c r="AG203" t="s">
        <v>691</v>
      </c>
      <c r="AW203"/>
      <c r="AY203" t="s">
        <v>1462</v>
      </c>
      <c r="AZ203" s="269"/>
      <c r="BA203" s="269"/>
      <c r="BB203" s="269"/>
      <c r="BC203" s="269"/>
      <c r="BD203" s="269"/>
      <c r="BE203" s="269"/>
    </row>
    <row r="204" spans="1:83" ht="14.4" x14ac:dyDescent="0.3">
      <c r="A204">
        <v>522428</v>
      </c>
      <c r="B204" t="s">
        <v>473</v>
      </c>
      <c r="C204" t="s">
        <v>691</v>
      </c>
      <c r="D204" t="s">
        <v>691</v>
      </c>
      <c r="E204" t="s">
        <v>691</v>
      </c>
      <c r="F204" t="s">
        <v>691</v>
      </c>
      <c r="G204" t="s">
        <v>691</v>
      </c>
      <c r="H204" t="s">
        <v>691</v>
      </c>
      <c r="I204" t="s">
        <v>691</v>
      </c>
      <c r="J204" t="s">
        <v>691</v>
      </c>
      <c r="K204" t="s">
        <v>691</v>
      </c>
      <c r="L204" t="s">
        <v>691</v>
      </c>
      <c r="M204" t="s">
        <v>691</v>
      </c>
      <c r="N204" t="s">
        <v>691</v>
      </c>
      <c r="O204" t="s">
        <v>691</v>
      </c>
      <c r="P204" t="s">
        <v>691</v>
      </c>
      <c r="Q204" t="s">
        <v>691</v>
      </c>
      <c r="R204" t="s">
        <v>691</v>
      </c>
      <c r="S204" t="s">
        <v>691</v>
      </c>
      <c r="T204" t="s">
        <v>691</v>
      </c>
      <c r="U204" t="s">
        <v>691</v>
      </c>
      <c r="V204" t="s">
        <v>691</v>
      </c>
      <c r="W204" t="s">
        <v>691</v>
      </c>
      <c r="X204" t="s">
        <v>691</v>
      </c>
      <c r="Y204" t="s">
        <v>691</v>
      </c>
      <c r="Z204" t="s">
        <v>691</v>
      </c>
      <c r="AA204" t="s">
        <v>691</v>
      </c>
      <c r="AB204" t="s">
        <v>691</v>
      </c>
      <c r="AC204" t="s">
        <v>691</v>
      </c>
      <c r="AD204" t="s">
        <v>691</v>
      </c>
      <c r="AE204" t="s">
        <v>691</v>
      </c>
      <c r="AF204" t="s">
        <v>691</v>
      </c>
      <c r="AG204" t="s">
        <v>691</v>
      </c>
      <c r="AH204" t="s">
        <v>691</v>
      </c>
      <c r="AI204" t="s">
        <v>691</v>
      </c>
      <c r="AJ204" t="s">
        <v>691</v>
      </c>
      <c r="AK204" t="s">
        <v>691</v>
      </c>
      <c r="AL204" t="s">
        <v>691</v>
      </c>
      <c r="AM204" t="s">
        <v>691</v>
      </c>
      <c r="AW204"/>
      <c r="AY204">
        <v>0</v>
      </c>
      <c r="AZ204" s="269"/>
      <c r="BA204" s="269"/>
      <c r="BB204" s="269"/>
      <c r="BC204" s="269"/>
      <c r="BD204" s="269"/>
      <c r="BE204" s="26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8"/>
      <c r="BW204" s="249"/>
      <c r="BX204" s="249"/>
      <c r="BY204" s="249"/>
      <c r="BZ204" s="249"/>
      <c r="CA204" s="242"/>
      <c r="CB204" s="242"/>
      <c r="CC204" s="242"/>
      <c r="CD204" s="242"/>
      <c r="CE204" s="249"/>
    </row>
    <row r="205" spans="1:83" ht="14.4" x14ac:dyDescent="0.3">
      <c r="A205">
        <v>522448</v>
      </c>
      <c r="B205" t="s">
        <v>473</v>
      </c>
      <c r="C205" t="s">
        <v>692</v>
      </c>
      <c r="D205" t="s">
        <v>692</v>
      </c>
      <c r="E205" t="s">
        <v>692</v>
      </c>
      <c r="F205" t="s">
        <v>692</v>
      </c>
      <c r="G205" t="s">
        <v>692</v>
      </c>
      <c r="H205" t="s">
        <v>692</v>
      </c>
      <c r="I205" t="s">
        <v>692</v>
      </c>
      <c r="J205" t="s">
        <v>692</v>
      </c>
      <c r="K205" t="s">
        <v>692</v>
      </c>
      <c r="L205" t="s">
        <v>692</v>
      </c>
      <c r="M205" t="s">
        <v>692</v>
      </c>
      <c r="N205" t="s">
        <v>692</v>
      </c>
      <c r="O205" t="s">
        <v>692</v>
      </c>
      <c r="P205" t="s">
        <v>692</v>
      </c>
      <c r="Q205" t="s">
        <v>692</v>
      </c>
      <c r="R205" t="s">
        <v>692</v>
      </c>
      <c r="S205" t="s">
        <v>692</v>
      </c>
      <c r="T205" t="s">
        <v>692</v>
      </c>
      <c r="U205" t="s">
        <v>692</v>
      </c>
      <c r="V205" t="s">
        <v>692</v>
      </c>
      <c r="W205" t="s">
        <v>692</v>
      </c>
      <c r="X205" t="s">
        <v>692</v>
      </c>
      <c r="Y205" t="s">
        <v>692</v>
      </c>
      <c r="Z205" t="s">
        <v>692</v>
      </c>
      <c r="AA205" t="s">
        <v>692</v>
      </c>
      <c r="AB205" t="s">
        <v>692</v>
      </c>
      <c r="AC205" t="s">
        <v>692</v>
      </c>
      <c r="AD205" t="s">
        <v>692</v>
      </c>
      <c r="AE205" t="s">
        <v>692</v>
      </c>
      <c r="AF205" t="s">
        <v>692</v>
      </c>
      <c r="AG205" t="s">
        <v>692</v>
      </c>
      <c r="AH205" t="s">
        <v>692</v>
      </c>
      <c r="AI205" t="s">
        <v>692</v>
      </c>
      <c r="AJ205" t="s">
        <v>692</v>
      </c>
      <c r="AK205" t="s">
        <v>692</v>
      </c>
      <c r="AL205" t="s">
        <v>692</v>
      </c>
      <c r="AM205" t="s">
        <v>692</v>
      </c>
      <c r="AW205"/>
      <c r="AX205" t="s">
        <v>3536</v>
      </c>
      <c r="AY205" t="s">
        <v>3536</v>
      </c>
      <c r="AZ205" s="269"/>
      <c r="BA205" s="269"/>
      <c r="BB205" s="269"/>
      <c r="BC205" s="269"/>
      <c r="BD205" s="269"/>
      <c r="BE205" s="269"/>
    </row>
    <row r="206" spans="1:83" ht="14.4" x14ac:dyDescent="0.3">
      <c r="A206">
        <v>522457</v>
      </c>
      <c r="B206" t="s">
        <v>473</v>
      </c>
      <c r="C206" t="s">
        <v>691</v>
      </c>
      <c r="D206" t="s">
        <v>691</v>
      </c>
      <c r="E206" t="s">
        <v>691</v>
      </c>
      <c r="F206" t="s">
        <v>691</v>
      </c>
      <c r="G206" t="s">
        <v>691</v>
      </c>
      <c r="H206" t="s">
        <v>691</v>
      </c>
      <c r="I206" t="s">
        <v>691</v>
      </c>
      <c r="J206" t="s">
        <v>691</v>
      </c>
      <c r="K206" t="s">
        <v>691</v>
      </c>
      <c r="L206" t="s">
        <v>691</v>
      </c>
      <c r="M206" t="s">
        <v>691</v>
      </c>
      <c r="N206" t="s">
        <v>691</v>
      </c>
      <c r="O206" t="s">
        <v>691</v>
      </c>
      <c r="P206" t="s">
        <v>691</v>
      </c>
      <c r="Q206" t="s">
        <v>691</v>
      </c>
      <c r="R206" t="s">
        <v>691</v>
      </c>
      <c r="S206" t="s">
        <v>691</v>
      </c>
      <c r="T206" t="s">
        <v>691</v>
      </c>
      <c r="U206" t="s">
        <v>691</v>
      </c>
      <c r="V206" t="s">
        <v>691</v>
      </c>
      <c r="W206" t="s">
        <v>691</v>
      </c>
      <c r="X206" t="s">
        <v>691</v>
      </c>
      <c r="Y206" t="s">
        <v>691</v>
      </c>
      <c r="Z206" t="s">
        <v>691</v>
      </c>
      <c r="AA206" t="s">
        <v>691</v>
      </c>
      <c r="AB206" t="s">
        <v>691</v>
      </c>
      <c r="AC206" t="s">
        <v>691</v>
      </c>
      <c r="AD206" t="s">
        <v>691</v>
      </c>
      <c r="AE206" t="s">
        <v>691</v>
      </c>
      <c r="AF206" t="s">
        <v>691</v>
      </c>
      <c r="AG206" t="s">
        <v>691</v>
      </c>
      <c r="AH206" t="s">
        <v>691</v>
      </c>
      <c r="AI206" t="s">
        <v>691</v>
      </c>
      <c r="AJ206" t="s">
        <v>691</v>
      </c>
      <c r="AK206" t="s">
        <v>691</v>
      </c>
      <c r="AL206" t="s">
        <v>691</v>
      </c>
      <c r="AM206" t="s">
        <v>691</v>
      </c>
      <c r="AW206"/>
      <c r="AY206">
        <v>0</v>
      </c>
      <c r="AZ206" s="269"/>
      <c r="BA206" s="269"/>
      <c r="BB206" s="269"/>
      <c r="BC206" s="269"/>
      <c r="BD206" s="269"/>
      <c r="BE206" s="26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8"/>
      <c r="BW206" s="249"/>
      <c r="BX206" s="249"/>
      <c r="BY206" s="249"/>
      <c r="BZ206" s="249"/>
      <c r="CA206" s="242"/>
      <c r="CB206" s="242"/>
      <c r="CC206" s="242"/>
      <c r="CD206" s="242"/>
      <c r="CE206" s="249"/>
    </row>
    <row r="207" spans="1:83" ht="14.4" x14ac:dyDescent="0.3">
      <c r="A207">
        <v>522492</v>
      </c>
      <c r="B207" t="s">
        <v>473</v>
      </c>
      <c r="C207" t="s">
        <v>691</v>
      </c>
      <c r="D207" t="s">
        <v>691</v>
      </c>
      <c r="E207" t="s">
        <v>691</v>
      </c>
      <c r="F207" t="s">
        <v>691</v>
      </c>
      <c r="G207" t="s">
        <v>691</v>
      </c>
      <c r="H207" t="s">
        <v>691</v>
      </c>
      <c r="I207" t="s">
        <v>691</v>
      </c>
      <c r="J207" t="s">
        <v>691</v>
      </c>
      <c r="K207" t="s">
        <v>691</v>
      </c>
      <c r="L207" t="s">
        <v>691</v>
      </c>
      <c r="M207" t="s">
        <v>691</v>
      </c>
      <c r="N207" t="s">
        <v>691</v>
      </c>
      <c r="O207" t="s">
        <v>691</v>
      </c>
      <c r="P207" t="s">
        <v>691</v>
      </c>
      <c r="Q207" t="s">
        <v>691</v>
      </c>
      <c r="R207" t="s">
        <v>691</v>
      </c>
      <c r="S207" t="s">
        <v>691</v>
      </c>
      <c r="T207" t="s">
        <v>691</v>
      </c>
      <c r="U207" t="s">
        <v>691</v>
      </c>
      <c r="V207" t="s">
        <v>691</v>
      </c>
      <c r="W207" t="s">
        <v>691</v>
      </c>
      <c r="X207" t="s">
        <v>691</v>
      </c>
      <c r="Y207" t="s">
        <v>691</v>
      </c>
      <c r="Z207" t="s">
        <v>691</v>
      </c>
      <c r="AA207" t="s">
        <v>691</v>
      </c>
      <c r="AB207" t="s">
        <v>691</v>
      </c>
      <c r="AC207" t="s">
        <v>691</v>
      </c>
      <c r="AD207" t="s">
        <v>691</v>
      </c>
      <c r="AE207" t="s">
        <v>691</v>
      </c>
      <c r="AF207" t="s">
        <v>691</v>
      </c>
      <c r="AG207" t="s">
        <v>691</v>
      </c>
      <c r="AH207" t="s">
        <v>691</v>
      </c>
      <c r="AI207" t="s">
        <v>691</v>
      </c>
      <c r="AJ207" t="s">
        <v>691</v>
      </c>
      <c r="AK207" t="s">
        <v>691</v>
      </c>
      <c r="AL207" t="s">
        <v>691</v>
      </c>
      <c r="AM207" t="s">
        <v>691</v>
      </c>
      <c r="AW207"/>
      <c r="AY207">
        <v>0</v>
      </c>
      <c r="AZ207" s="269"/>
      <c r="BA207" s="269"/>
      <c r="BB207" s="269"/>
      <c r="BC207" s="269"/>
      <c r="BD207" s="269"/>
      <c r="BE207" s="269"/>
    </row>
    <row r="208" spans="1:83" ht="14.4" x14ac:dyDescent="0.3">
      <c r="A208">
        <v>522500</v>
      </c>
      <c r="B208" t="s">
        <v>473</v>
      </c>
      <c r="C208" t="s">
        <v>691</v>
      </c>
      <c r="D208" t="s">
        <v>691</v>
      </c>
      <c r="E208" t="s">
        <v>691</v>
      </c>
      <c r="F208" t="s">
        <v>691</v>
      </c>
      <c r="G208" t="s">
        <v>691</v>
      </c>
      <c r="H208" t="s">
        <v>691</v>
      </c>
      <c r="I208" t="s">
        <v>691</v>
      </c>
      <c r="J208" t="s">
        <v>691</v>
      </c>
      <c r="K208" t="s">
        <v>691</v>
      </c>
      <c r="L208" t="s">
        <v>691</v>
      </c>
      <c r="M208" t="s">
        <v>691</v>
      </c>
      <c r="N208" t="s">
        <v>691</v>
      </c>
      <c r="O208" t="s">
        <v>691</v>
      </c>
      <c r="P208" t="s">
        <v>691</v>
      </c>
      <c r="Q208" t="s">
        <v>691</v>
      </c>
      <c r="R208" t="s">
        <v>691</v>
      </c>
      <c r="S208" t="s">
        <v>691</v>
      </c>
      <c r="T208" t="s">
        <v>691</v>
      </c>
      <c r="U208" t="s">
        <v>691</v>
      </c>
      <c r="V208" t="s">
        <v>691</v>
      </c>
      <c r="W208" t="s">
        <v>691</v>
      </c>
      <c r="X208" t="s">
        <v>691</v>
      </c>
      <c r="Y208" t="s">
        <v>691</v>
      </c>
      <c r="Z208" t="s">
        <v>691</v>
      </c>
      <c r="AA208" t="s">
        <v>691</v>
      </c>
      <c r="AB208" t="s">
        <v>691</v>
      </c>
      <c r="AC208" t="s">
        <v>691</v>
      </c>
      <c r="AD208" t="s">
        <v>691</v>
      </c>
      <c r="AE208" t="s">
        <v>691</v>
      </c>
      <c r="AF208" t="s">
        <v>691</v>
      </c>
      <c r="AG208" t="s">
        <v>691</v>
      </c>
      <c r="AH208" t="s">
        <v>691</v>
      </c>
      <c r="AI208" t="s">
        <v>691</v>
      </c>
      <c r="AJ208" t="s">
        <v>691</v>
      </c>
      <c r="AK208" t="s">
        <v>691</v>
      </c>
      <c r="AL208" t="s">
        <v>691</v>
      </c>
      <c r="AM208" t="s">
        <v>691</v>
      </c>
      <c r="AW208"/>
      <c r="AY208">
        <v>0</v>
      </c>
      <c r="AZ208" s="269"/>
      <c r="BA208" s="269"/>
      <c r="BB208" s="269"/>
      <c r="BC208" s="269"/>
      <c r="BD208" s="269"/>
      <c r="BE208" s="269"/>
    </row>
    <row r="209" spans="1:83" ht="14.4" x14ac:dyDescent="0.3">
      <c r="A209">
        <v>522514</v>
      </c>
      <c r="B209" t="s">
        <v>473</v>
      </c>
      <c r="C209" t="s">
        <v>691</v>
      </c>
      <c r="D209" t="s">
        <v>691</v>
      </c>
      <c r="E209" t="s">
        <v>691</v>
      </c>
      <c r="F209" t="s">
        <v>691</v>
      </c>
      <c r="G209" t="s">
        <v>691</v>
      </c>
      <c r="H209" t="s">
        <v>691</v>
      </c>
      <c r="I209" t="s">
        <v>691</v>
      </c>
      <c r="J209" t="s">
        <v>691</v>
      </c>
      <c r="K209" t="s">
        <v>691</v>
      </c>
      <c r="L209" t="s">
        <v>691</v>
      </c>
      <c r="M209" t="s">
        <v>691</v>
      </c>
      <c r="N209" t="s">
        <v>691</v>
      </c>
      <c r="O209" t="s">
        <v>691</v>
      </c>
      <c r="P209" t="s">
        <v>691</v>
      </c>
      <c r="Q209" t="s">
        <v>691</v>
      </c>
      <c r="R209" t="s">
        <v>691</v>
      </c>
      <c r="S209" t="s">
        <v>691</v>
      </c>
      <c r="T209" t="s">
        <v>691</v>
      </c>
      <c r="U209" t="s">
        <v>691</v>
      </c>
      <c r="V209" t="s">
        <v>691</v>
      </c>
      <c r="W209" t="s">
        <v>691</v>
      </c>
      <c r="X209" t="s">
        <v>691</v>
      </c>
      <c r="Y209" t="s">
        <v>691</v>
      </c>
      <c r="Z209" t="s">
        <v>691</v>
      </c>
      <c r="AA209" t="s">
        <v>691</v>
      </c>
      <c r="AB209" t="s">
        <v>691</v>
      </c>
      <c r="AC209" t="s">
        <v>691</v>
      </c>
      <c r="AD209" t="s">
        <v>691</v>
      </c>
      <c r="AE209" t="s">
        <v>691</v>
      </c>
      <c r="AF209" t="s">
        <v>691</v>
      </c>
      <c r="AG209" t="s">
        <v>691</v>
      </c>
      <c r="AH209" t="s">
        <v>691</v>
      </c>
      <c r="AI209" t="s">
        <v>691</v>
      </c>
      <c r="AJ209" t="s">
        <v>691</v>
      </c>
      <c r="AK209" t="s">
        <v>691</v>
      </c>
      <c r="AL209" t="s">
        <v>691</v>
      </c>
      <c r="AM209" t="s">
        <v>691</v>
      </c>
      <c r="AW209"/>
      <c r="AY209">
        <v>0</v>
      </c>
      <c r="AZ209" s="269"/>
      <c r="BA209" s="269"/>
      <c r="BB209" s="269"/>
      <c r="BC209" s="269"/>
      <c r="BD209" s="269"/>
      <c r="BE209" s="269"/>
    </row>
    <row r="210" spans="1:83" ht="14.4" x14ac:dyDescent="0.3">
      <c r="A210">
        <v>522523</v>
      </c>
      <c r="B210" t="s">
        <v>473</v>
      </c>
      <c r="C210" t="s">
        <v>691</v>
      </c>
      <c r="D210" t="s">
        <v>691</v>
      </c>
      <c r="E210" t="s">
        <v>691</v>
      </c>
      <c r="F210" t="s">
        <v>691</v>
      </c>
      <c r="G210" t="s">
        <v>691</v>
      </c>
      <c r="H210" t="s">
        <v>691</v>
      </c>
      <c r="I210" t="s">
        <v>691</v>
      </c>
      <c r="J210" t="s">
        <v>691</v>
      </c>
      <c r="K210" t="s">
        <v>691</v>
      </c>
      <c r="L210" t="s">
        <v>691</v>
      </c>
      <c r="M210" t="s">
        <v>691</v>
      </c>
      <c r="N210" t="s">
        <v>691</v>
      </c>
      <c r="O210" t="s">
        <v>691</v>
      </c>
      <c r="P210" t="s">
        <v>691</v>
      </c>
      <c r="Q210" t="s">
        <v>691</v>
      </c>
      <c r="R210" t="s">
        <v>691</v>
      </c>
      <c r="S210" t="s">
        <v>691</v>
      </c>
      <c r="T210" t="s">
        <v>691</v>
      </c>
      <c r="U210" t="s">
        <v>691</v>
      </c>
      <c r="V210" t="s">
        <v>691</v>
      </c>
      <c r="W210" t="s">
        <v>691</v>
      </c>
      <c r="X210" t="s">
        <v>691</v>
      </c>
      <c r="Y210" t="s">
        <v>691</v>
      </c>
      <c r="Z210" t="s">
        <v>691</v>
      </c>
      <c r="AA210" t="s">
        <v>691</v>
      </c>
      <c r="AB210" t="s">
        <v>691</v>
      </c>
      <c r="AC210" t="s">
        <v>691</v>
      </c>
      <c r="AD210" t="s">
        <v>691</v>
      </c>
      <c r="AE210" t="s">
        <v>691</v>
      </c>
      <c r="AF210" t="s">
        <v>691</v>
      </c>
      <c r="AG210" t="s">
        <v>691</v>
      </c>
      <c r="AH210" t="s">
        <v>691</v>
      </c>
      <c r="AI210" t="s">
        <v>691</v>
      </c>
      <c r="AJ210" t="s">
        <v>691</v>
      </c>
      <c r="AK210" t="s">
        <v>691</v>
      </c>
      <c r="AL210" t="s">
        <v>691</v>
      </c>
      <c r="AM210" t="s">
        <v>691</v>
      </c>
      <c r="AW210"/>
      <c r="AY210">
        <v>0</v>
      </c>
      <c r="AZ210" s="269"/>
      <c r="BA210" s="269"/>
      <c r="BB210" s="269"/>
      <c r="BC210" s="269"/>
      <c r="BD210" s="269"/>
      <c r="BE210" s="269"/>
    </row>
    <row r="211" spans="1:83" ht="14.4" x14ac:dyDescent="0.3">
      <c r="A211">
        <v>522546</v>
      </c>
      <c r="B211" t="s">
        <v>473</v>
      </c>
      <c r="C211" t="s">
        <v>691</v>
      </c>
      <c r="D211" t="s">
        <v>691</v>
      </c>
      <c r="E211" t="s">
        <v>691</v>
      </c>
      <c r="F211" t="s">
        <v>691</v>
      </c>
      <c r="G211" t="s">
        <v>691</v>
      </c>
      <c r="H211" t="s">
        <v>691</v>
      </c>
      <c r="I211" t="s">
        <v>691</v>
      </c>
      <c r="J211" t="s">
        <v>691</v>
      </c>
      <c r="K211" t="s">
        <v>691</v>
      </c>
      <c r="L211" t="s">
        <v>691</v>
      </c>
      <c r="M211" t="s">
        <v>691</v>
      </c>
      <c r="N211" t="s">
        <v>691</v>
      </c>
      <c r="O211" t="s">
        <v>691</v>
      </c>
      <c r="P211" t="s">
        <v>691</v>
      </c>
      <c r="Q211" t="s">
        <v>691</v>
      </c>
      <c r="R211" t="s">
        <v>691</v>
      </c>
      <c r="S211" t="s">
        <v>691</v>
      </c>
      <c r="T211" t="s">
        <v>691</v>
      </c>
      <c r="U211" t="s">
        <v>691</v>
      </c>
      <c r="V211" t="s">
        <v>691</v>
      </c>
      <c r="W211" t="s">
        <v>691</v>
      </c>
      <c r="X211" t="s">
        <v>691</v>
      </c>
      <c r="Y211" t="s">
        <v>691</v>
      </c>
      <c r="Z211" t="s">
        <v>691</v>
      </c>
      <c r="AA211" t="s">
        <v>691</v>
      </c>
      <c r="AB211" t="s">
        <v>691</v>
      </c>
      <c r="AC211" t="s">
        <v>691</v>
      </c>
      <c r="AD211" t="s">
        <v>691</v>
      </c>
      <c r="AE211" t="s">
        <v>691</v>
      </c>
      <c r="AF211" t="s">
        <v>691</v>
      </c>
      <c r="AG211" t="s">
        <v>691</v>
      </c>
      <c r="AH211" t="s">
        <v>691</v>
      </c>
      <c r="AI211" t="s">
        <v>691</v>
      </c>
      <c r="AJ211" t="s">
        <v>691</v>
      </c>
      <c r="AK211" t="s">
        <v>691</v>
      </c>
      <c r="AL211" t="s">
        <v>691</v>
      </c>
      <c r="AM211" t="s">
        <v>691</v>
      </c>
      <c r="AW211"/>
      <c r="AY211">
        <v>0</v>
      </c>
      <c r="AZ211" s="269"/>
      <c r="BA211" s="269"/>
      <c r="BB211" s="269"/>
      <c r="BC211" s="269"/>
      <c r="BD211" s="269"/>
      <c r="BE211" s="269"/>
    </row>
    <row r="212" spans="1:83" ht="14.4" x14ac:dyDescent="0.3">
      <c r="A212">
        <v>522552</v>
      </c>
      <c r="B212" t="s">
        <v>473</v>
      </c>
      <c r="C212" t="s">
        <v>691</v>
      </c>
      <c r="D212" t="s">
        <v>691</v>
      </c>
      <c r="E212" t="s">
        <v>691</v>
      </c>
      <c r="F212" t="s">
        <v>691</v>
      </c>
      <c r="G212" t="s">
        <v>691</v>
      </c>
      <c r="H212" t="s">
        <v>691</v>
      </c>
      <c r="I212" t="s">
        <v>691</v>
      </c>
      <c r="J212" t="s">
        <v>691</v>
      </c>
      <c r="K212" t="s">
        <v>691</v>
      </c>
      <c r="L212" t="s">
        <v>691</v>
      </c>
      <c r="M212" t="s">
        <v>691</v>
      </c>
      <c r="N212" t="s">
        <v>691</v>
      </c>
      <c r="O212" t="s">
        <v>691</v>
      </c>
      <c r="P212" t="s">
        <v>691</v>
      </c>
      <c r="Q212" t="s">
        <v>691</v>
      </c>
      <c r="R212" t="s">
        <v>691</v>
      </c>
      <c r="S212" t="s">
        <v>691</v>
      </c>
      <c r="T212" t="s">
        <v>691</v>
      </c>
      <c r="U212" t="s">
        <v>691</v>
      </c>
      <c r="V212" t="s">
        <v>691</v>
      </c>
      <c r="W212" t="s">
        <v>691</v>
      </c>
      <c r="X212" t="s">
        <v>691</v>
      </c>
      <c r="Y212" t="s">
        <v>691</v>
      </c>
      <c r="Z212" t="s">
        <v>691</v>
      </c>
      <c r="AA212" t="s">
        <v>691</v>
      </c>
      <c r="AB212" t="s">
        <v>691</v>
      </c>
      <c r="AC212" t="s">
        <v>691</v>
      </c>
      <c r="AD212" t="s">
        <v>691</v>
      </c>
      <c r="AE212" t="s">
        <v>691</v>
      </c>
      <c r="AF212" t="s">
        <v>691</v>
      </c>
      <c r="AG212" t="s">
        <v>691</v>
      </c>
      <c r="AH212" t="s">
        <v>691</v>
      </c>
      <c r="AI212" t="s">
        <v>691</v>
      </c>
      <c r="AJ212" t="s">
        <v>691</v>
      </c>
      <c r="AK212" t="s">
        <v>691</v>
      </c>
      <c r="AL212" t="s">
        <v>691</v>
      </c>
      <c r="AM212" t="s">
        <v>691</v>
      </c>
      <c r="AW212"/>
      <c r="AY212">
        <v>0</v>
      </c>
      <c r="AZ212" s="250"/>
      <c r="BA212" s="250"/>
      <c r="BB212" s="250"/>
      <c r="BC212" s="250"/>
      <c r="BD212" s="250"/>
      <c r="BE212" s="26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8"/>
      <c r="BW212" s="249"/>
      <c r="BX212" s="249"/>
      <c r="BY212" s="249"/>
      <c r="BZ212" s="249"/>
      <c r="CA212" s="242"/>
      <c r="CB212" s="242"/>
      <c r="CC212" s="242"/>
      <c r="CD212" s="242"/>
      <c r="CE212" s="249"/>
    </row>
    <row r="213" spans="1:83" ht="14.4" x14ac:dyDescent="0.3">
      <c r="A213">
        <v>522559</v>
      </c>
      <c r="B213" t="s">
        <v>473</v>
      </c>
      <c r="C213" t="s">
        <v>692</v>
      </c>
      <c r="D213" t="s">
        <v>692</v>
      </c>
      <c r="E213" t="s">
        <v>692</v>
      </c>
      <c r="F213" t="s">
        <v>692</v>
      </c>
      <c r="G213" t="s">
        <v>692</v>
      </c>
      <c r="H213" t="s">
        <v>692</v>
      </c>
      <c r="I213" t="s">
        <v>692</v>
      </c>
      <c r="J213" t="s">
        <v>692</v>
      </c>
      <c r="K213" t="s">
        <v>692</v>
      </c>
      <c r="L213" t="s">
        <v>692</v>
      </c>
      <c r="M213" t="s">
        <v>692</v>
      </c>
      <c r="N213" t="s">
        <v>692</v>
      </c>
      <c r="O213" t="s">
        <v>692</v>
      </c>
      <c r="P213" t="s">
        <v>692</v>
      </c>
      <c r="Q213" t="s">
        <v>692</v>
      </c>
      <c r="R213" t="s">
        <v>692</v>
      </c>
      <c r="S213" t="s">
        <v>692</v>
      </c>
      <c r="T213" t="s">
        <v>692</v>
      </c>
      <c r="U213" t="s">
        <v>692</v>
      </c>
      <c r="V213" t="s">
        <v>692</v>
      </c>
      <c r="W213" t="s">
        <v>692</v>
      </c>
      <c r="X213" t="s">
        <v>692</v>
      </c>
      <c r="Y213" t="s">
        <v>692</v>
      </c>
      <c r="Z213" t="s">
        <v>692</v>
      </c>
      <c r="AA213" t="s">
        <v>692</v>
      </c>
      <c r="AB213" t="s">
        <v>692</v>
      </c>
      <c r="AC213" t="s">
        <v>692</v>
      </c>
      <c r="AD213" t="s">
        <v>692</v>
      </c>
      <c r="AE213" t="s">
        <v>692</v>
      </c>
      <c r="AF213" t="s">
        <v>692</v>
      </c>
      <c r="AG213" t="s">
        <v>692</v>
      </c>
      <c r="AH213" t="s">
        <v>692</v>
      </c>
      <c r="AI213" t="s">
        <v>692</v>
      </c>
      <c r="AJ213" t="s">
        <v>692</v>
      </c>
      <c r="AK213" t="s">
        <v>692</v>
      </c>
      <c r="AL213" t="s">
        <v>692</v>
      </c>
      <c r="AM213" t="s">
        <v>692</v>
      </c>
      <c r="AW213"/>
      <c r="AX213" t="s">
        <v>3519</v>
      </c>
      <c r="AY213">
        <v>0</v>
      </c>
      <c r="AZ213" s="269"/>
      <c r="BA213" s="269"/>
      <c r="BB213" s="269"/>
      <c r="BC213" s="269"/>
      <c r="BD213" s="269"/>
      <c r="BE213" s="26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8"/>
      <c r="BW213" s="249"/>
      <c r="BX213" s="249"/>
      <c r="BY213" s="249"/>
      <c r="BZ213" s="249"/>
      <c r="CA213" s="242"/>
      <c r="CB213" s="242"/>
      <c r="CC213" s="242"/>
      <c r="CD213" s="242"/>
      <c r="CE213" s="249"/>
    </row>
    <row r="214" spans="1:83" ht="14.4" x14ac:dyDescent="0.3">
      <c r="A214">
        <v>522566</v>
      </c>
      <c r="B214" t="s">
        <v>473</v>
      </c>
      <c r="C214" t="s">
        <v>692</v>
      </c>
      <c r="D214" t="s">
        <v>692</v>
      </c>
      <c r="E214" t="s">
        <v>692</v>
      </c>
      <c r="F214" t="s">
        <v>692</v>
      </c>
      <c r="G214" t="s">
        <v>692</v>
      </c>
      <c r="H214" t="s">
        <v>692</v>
      </c>
      <c r="I214" t="s">
        <v>692</v>
      </c>
      <c r="J214" t="s">
        <v>692</v>
      </c>
      <c r="K214" t="s">
        <v>692</v>
      </c>
      <c r="L214" t="s">
        <v>692</v>
      </c>
      <c r="M214" t="s">
        <v>692</v>
      </c>
      <c r="N214" t="s">
        <v>692</v>
      </c>
      <c r="O214" t="s">
        <v>692</v>
      </c>
      <c r="P214" t="s">
        <v>692</v>
      </c>
      <c r="Q214" t="s">
        <v>692</v>
      </c>
      <c r="R214" t="s">
        <v>692</v>
      </c>
      <c r="S214" t="s">
        <v>692</v>
      </c>
      <c r="T214" t="s">
        <v>692</v>
      </c>
      <c r="U214" t="s">
        <v>692</v>
      </c>
      <c r="V214" t="s">
        <v>692</v>
      </c>
      <c r="W214" t="s">
        <v>692</v>
      </c>
      <c r="X214" t="s">
        <v>692</v>
      </c>
      <c r="Y214" t="s">
        <v>692</v>
      </c>
      <c r="Z214" t="s">
        <v>692</v>
      </c>
      <c r="AA214" t="s">
        <v>692</v>
      </c>
      <c r="AB214" t="s">
        <v>692</v>
      </c>
      <c r="AC214" t="s">
        <v>692</v>
      </c>
      <c r="AD214" t="s">
        <v>692</v>
      </c>
      <c r="AE214" t="s">
        <v>692</v>
      </c>
      <c r="AF214" t="s">
        <v>692</v>
      </c>
      <c r="AG214" t="s">
        <v>692</v>
      </c>
      <c r="AH214" t="s">
        <v>692</v>
      </c>
      <c r="AI214" t="s">
        <v>692</v>
      </c>
      <c r="AJ214" t="s">
        <v>692</v>
      </c>
      <c r="AK214" t="s">
        <v>692</v>
      </c>
      <c r="AL214" t="s">
        <v>692</v>
      </c>
      <c r="AM214" t="s">
        <v>692</v>
      </c>
      <c r="AW214"/>
      <c r="AX214" t="s">
        <v>3536</v>
      </c>
      <c r="AY214" t="s">
        <v>3536</v>
      </c>
      <c r="AZ214" s="269"/>
      <c r="BA214" s="269"/>
      <c r="BB214" s="269"/>
      <c r="BC214" s="269"/>
      <c r="BD214" s="269"/>
      <c r="BE214" s="269"/>
    </row>
    <row r="215" spans="1:83" ht="14.4" x14ac:dyDescent="0.3">
      <c r="A215">
        <v>522575</v>
      </c>
      <c r="B215" t="s">
        <v>473</v>
      </c>
      <c r="C215" t="s">
        <v>691</v>
      </c>
      <c r="D215" t="s">
        <v>691</v>
      </c>
      <c r="E215" t="s">
        <v>691</v>
      </c>
      <c r="F215" t="s">
        <v>691</v>
      </c>
      <c r="G215" t="s">
        <v>691</v>
      </c>
      <c r="H215" t="s">
        <v>691</v>
      </c>
      <c r="I215" t="s">
        <v>691</v>
      </c>
      <c r="J215" t="s">
        <v>691</v>
      </c>
      <c r="K215" t="s">
        <v>691</v>
      </c>
      <c r="L215" t="s">
        <v>691</v>
      </c>
      <c r="M215" t="s">
        <v>691</v>
      </c>
      <c r="N215" t="s">
        <v>691</v>
      </c>
      <c r="O215" t="s">
        <v>691</v>
      </c>
      <c r="P215" t="s">
        <v>691</v>
      </c>
      <c r="Q215" t="s">
        <v>691</v>
      </c>
      <c r="R215" t="s">
        <v>691</v>
      </c>
      <c r="S215" t="s">
        <v>691</v>
      </c>
      <c r="T215" t="s">
        <v>691</v>
      </c>
      <c r="U215" t="s">
        <v>691</v>
      </c>
      <c r="V215" t="s">
        <v>691</v>
      </c>
      <c r="W215" t="s">
        <v>691</v>
      </c>
      <c r="X215" t="s">
        <v>691</v>
      </c>
      <c r="Y215" t="s">
        <v>691</v>
      </c>
      <c r="Z215" t="s">
        <v>691</v>
      </c>
      <c r="AA215" t="s">
        <v>691</v>
      </c>
      <c r="AB215" t="s">
        <v>691</v>
      </c>
      <c r="AC215" t="s">
        <v>691</v>
      </c>
      <c r="AD215" t="s">
        <v>691</v>
      </c>
      <c r="AE215" t="s">
        <v>691</v>
      </c>
      <c r="AF215" t="s">
        <v>691</v>
      </c>
      <c r="AG215" t="s">
        <v>691</v>
      </c>
      <c r="AH215" t="s">
        <v>691</v>
      </c>
      <c r="AI215" t="s">
        <v>691</v>
      </c>
      <c r="AJ215" t="s">
        <v>691</v>
      </c>
      <c r="AK215" t="s">
        <v>691</v>
      </c>
      <c r="AL215" t="s">
        <v>691</v>
      </c>
      <c r="AM215" t="s">
        <v>691</v>
      </c>
      <c r="AW215"/>
      <c r="AY215">
        <v>0</v>
      </c>
      <c r="AZ215" s="269"/>
      <c r="BA215" s="269"/>
      <c r="BB215" s="269"/>
      <c r="BC215" s="269"/>
      <c r="BD215" s="269"/>
      <c r="BE215" s="269"/>
    </row>
    <row r="216" spans="1:83" ht="14.4" x14ac:dyDescent="0.3">
      <c r="A216">
        <v>522616</v>
      </c>
      <c r="B216" t="s">
        <v>473</v>
      </c>
      <c r="C216" t="s">
        <v>691</v>
      </c>
      <c r="D216" t="s">
        <v>691</v>
      </c>
      <c r="E216" t="s">
        <v>691</v>
      </c>
      <c r="F216" t="s">
        <v>691</v>
      </c>
      <c r="G216" t="s">
        <v>691</v>
      </c>
      <c r="H216" t="s">
        <v>691</v>
      </c>
      <c r="I216" t="s">
        <v>691</v>
      </c>
      <c r="J216" t="s">
        <v>691</v>
      </c>
      <c r="K216" t="s">
        <v>691</v>
      </c>
      <c r="L216" t="s">
        <v>691</v>
      </c>
      <c r="M216" t="s">
        <v>691</v>
      </c>
      <c r="N216" t="s">
        <v>691</v>
      </c>
      <c r="O216" t="s">
        <v>691</v>
      </c>
      <c r="P216" t="s">
        <v>691</v>
      </c>
      <c r="Q216" t="s">
        <v>691</v>
      </c>
      <c r="R216" t="s">
        <v>691</v>
      </c>
      <c r="S216" t="s">
        <v>691</v>
      </c>
      <c r="T216" t="s">
        <v>691</v>
      </c>
      <c r="U216" t="s">
        <v>691</v>
      </c>
      <c r="V216" t="s">
        <v>691</v>
      </c>
      <c r="W216" t="s">
        <v>691</v>
      </c>
      <c r="X216" t="s">
        <v>691</v>
      </c>
      <c r="Y216" t="s">
        <v>691</v>
      </c>
      <c r="Z216" t="s">
        <v>691</v>
      </c>
      <c r="AA216" t="s">
        <v>691</v>
      </c>
      <c r="AB216" t="s">
        <v>691</v>
      </c>
      <c r="AC216" t="s">
        <v>691</v>
      </c>
      <c r="AD216" t="s">
        <v>691</v>
      </c>
      <c r="AE216" t="s">
        <v>691</v>
      </c>
      <c r="AF216" t="s">
        <v>691</v>
      </c>
      <c r="AG216" t="s">
        <v>691</v>
      </c>
      <c r="AH216" t="s">
        <v>691</v>
      </c>
      <c r="AI216" t="s">
        <v>691</v>
      </c>
      <c r="AJ216" t="s">
        <v>691</v>
      </c>
      <c r="AK216" t="s">
        <v>691</v>
      </c>
      <c r="AL216" t="s">
        <v>691</v>
      </c>
      <c r="AM216" t="s">
        <v>691</v>
      </c>
      <c r="AW216"/>
      <c r="AY216">
        <v>0</v>
      </c>
      <c r="AZ216" s="269"/>
      <c r="BA216" s="269"/>
      <c r="BB216" s="269"/>
      <c r="BC216" s="269"/>
      <c r="BD216" s="269"/>
      <c r="BE216" s="269"/>
    </row>
    <row r="217" spans="1:83" ht="14.4" x14ac:dyDescent="0.3">
      <c r="A217">
        <v>522619</v>
      </c>
      <c r="B217" t="s">
        <v>473</v>
      </c>
      <c r="C217" t="s">
        <v>691</v>
      </c>
      <c r="D217" t="s">
        <v>691</v>
      </c>
      <c r="E217" t="s">
        <v>691</v>
      </c>
      <c r="F217" t="s">
        <v>691</v>
      </c>
      <c r="G217" t="s">
        <v>691</v>
      </c>
      <c r="H217" t="s">
        <v>691</v>
      </c>
      <c r="I217" t="s">
        <v>691</v>
      </c>
      <c r="J217" t="s">
        <v>691</v>
      </c>
      <c r="K217" t="s">
        <v>691</v>
      </c>
      <c r="L217" t="s">
        <v>691</v>
      </c>
      <c r="M217" t="s">
        <v>691</v>
      </c>
      <c r="N217" t="s">
        <v>691</v>
      </c>
      <c r="O217" t="s">
        <v>691</v>
      </c>
      <c r="P217" t="s">
        <v>691</v>
      </c>
      <c r="Q217" t="s">
        <v>691</v>
      </c>
      <c r="R217" t="s">
        <v>691</v>
      </c>
      <c r="S217" t="s">
        <v>691</v>
      </c>
      <c r="T217" t="s">
        <v>691</v>
      </c>
      <c r="U217" t="s">
        <v>691</v>
      </c>
      <c r="V217" t="s">
        <v>691</v>
      </c>
      <c r="W217" t="s">
        <v>691</v>
      </c>
      <c r="X217" t="s">
        <v>691</v>
      </c>
      <c r="Y217" t="s">
        <v>691</v>
      </c>
      <c r="Z217" t="s">
        <v>691</v>
      </c>
      <c r="AA217" t="s">
        <v>691</v>
      </c>
      <c r="AB217" t="s">
        <v>691</v>
      </c>
      <c r="AC217" t="s">
        <v>691</v>
      </c>
      <c r="AD217" t="s">
        <v>691</v>
      </c>
      <c r="AE217" t="s">
        <v>691</v>
      </c>
      <c r="AF217" t="s">
        <v>691</v>
      </c>
      <c r="AG217" t="s">
        <v>691</v>
      </c>
      <c r="AH217" t="s">
        <v>691</v>
      </c>
      <c r="AI217" t="s">
        <v>691</v>
      </c>
      <c r="AJ217" t="s">
        <v>691</v>
      </c>
      <c r="AK217" t="s">
        <v>691</v>
      </c>
      <c r="AL217" t="s">
        <v>691</v>
      </c>
      <c r="AM217" t="s">
        <v>691</v>
      </c>
      <c r="AW217"/>
      <c r="AY217">
        <v>0</v>
      </c>
      <c r="AZ217" s="269"/>
      <c r="BA217" s="269"/>
      <c r="BB217" s="269"/>
      <c r="BC217" s="269"/>
      <c r="BD217" s="269"/>
      <c r="BE217" s="269"/>
    </row>
    <row r="218" spans="1:83" ht="14.4" x14ac:dyDescent="0.3">
      <c r="A218">
        <v>522644</v>
      </c>
      <c r="B218" t="s">
        <v>473</v>
      </c>
      <c r="C218" t="s">
        <v>691</v>
      </c>
      <c r="D218" t="s">
        <v>691</v>
      </c>
      <c r="E218" t="s">
        <v>691</v>
      </c>
      <c r="F218" t="s">
        <v>691</v>
      </c>
      <c r="G218" t="s">
        <v>691</v>
      </c>
      <c r="H218" t="s">
        <v>691</v>
      </c>
      <c r="I218" t="s">
        <v>691</v>
      </c>
      <c r="J218" t="s">
        <v>691</v>
      </c>
      <c r="K218" t="s">
        <v>691</v>
      </c>
      <c r="L218" t="s">
        <v>691</v>
      </c>
      <c r="M218" t="s">
        <v>691</v>
      </c>
      <c r="N218" t="s">
        <v>691</v>
      </c>
      <c r="O218" t="s">
        <v>691</v>
      </c>
      <c r="P218" t="s">
        <v>691</v>
      </c>
      <c r="Q218" t="s">
        <v>691</v>
      </c>
      <c r="R218" t="s">
        <v>691</v>
      </c>
      <c r="S218" t="s">
        <v>691</v>
      </c>
      <c r="T218" t="s">
        <v>691</v>
      </c>
      <c r="U218" t="s">
        <v>691</v>
      </c>
      <c r="V218" t="s">
        <v>691</v>
      </c>
      <c r="W218" t="s">
        <v>691</v>
      </c>
      <c r="X218" t="s">
        <v>691</v>
      </c>
      <c r="Y218" t="s">
        <v>691</v>
      </c>
      <c r="Z218" t="s">
        <v>691</v>
      </c>
      <c r="AA218" t="s">
        <v>691</v>
      </c>
      <c r="AB218" t="s">
        <v>691</v>
      </c>
      <c r="AC218" t="s">
        <v>691</v>
      </c>
      <c r="AD218" t="s">
        <v>691</v>
      </c>
      <c r="AE218" t="s">
        <v>691</v>
      </c>
      <c r="AF218" t="s">
        <v>691</v>
      </c>
      <c r="AG218" t="s">
        <v>691</v>
      </c>
      <c r="AH218" t="s">
        <v>691</v>
      </c>
      <c r="AI218" t="s">
        <v>691</v>
      </c>
      <c r="AJ218" t="s">
        <v>691</v>
      </c>
      <c r="AK218" t="s">
        <v>691</v>
      </c>
      <c r="AL218" t="s">
        <v>691</v>
      </c>
      <c r="AM218" t="s">
        <v>691</v>
      </c>
      <c r="AW218"/>
      <c r="AY218">
        <v>0</v>
      </c>
      <c r="AZ218" s="250"/>
      <c r="BA218" s="250"/>
      <c r="BB218" s="250"/>
      <c r="BC218" s="250"/>
      <c r="BD218" s="250"/>
      <c r="BE218" s="269"/>
    </row>
    <row r="219" spans="1:83" ht="14.4" x14ac:dyDescent="0.3">
      <c r="A219">
        <v>522647</v>
      </c>
      <c r="B219" t="s">
        <v>473</v>
      </c>
      <c r="C219" t="s">
        <v>692</v>
      </c>
      <c r="D219" t="s">
        <v>692</v>
      </c>
      <c r="E219" t="s">
        <v>692</v>
      </c>
      <c r="F219" t="s">
        <v>692</v>
      </c>
      <c r="G219" t="s">
        <v>692</v>
      </c>
      <c r="H219" t="s">
        <v>692</v>
      </c>
      <c r="I219" t="s">
        <v>692</v>
      </c>
      <c r="J219" t="s">
        <v>692</v>
      </c>
      <c r="K219" t="s">
        <v>692</v>
      </c>
      <c r="L219" t="s">
        <v>692</v>
      </c>
      <c r="M219" t="s">
        <v>692</v>
      </c>
      <c r="N219" t="s">
        <v>692</v>
      </c>
      <c r="O219" t="s">
        <v>692</v>
      </c>
      <c r="P219" t="s">
        <v>692</v>
      </c>
      <c r="Q219" t="s">
        <v>692</v>
      </c>
      <c r="R219" t="s">
        <v>692</v>
      </c>
      <c r="S219" t="s">
        <v>692</v>
      </c>
      <c r="T219" t="s">
        <v>692</v>
      </c>
      <c r="U219" t="s">
        <v>692</v>
      </c>
      <c r="V219" t="s">
        <v>692</v>
      </c>
      <c r="W219" t="s">
        <v>692</v>
      </c>
      <c r="X219" t="s">
        <v>692</v>
      </c>
      <c r="Y219" t="s">
        <v>692</v>
      </c>
      <c r="Z219" t="s">
        <v>692</v>
      </c>
      <c r="AA219" t="s">
        <v>692</v>
      </c>
      <c r="AB219" t="s">
        <v>692</v>
      </c>
      <c r="AC219" t="s">
        <v>692</v>
      </c>
      <c r="AD219" t="s">
        <v>692</v>
      </c>
      <c r="AE219" t="s">
        <v>692</v>
      </c>
      <c r="AF219" t="s">
        <v>692</v>
      </c>
      <c r="AG219" t="s">
        <v>692</v>
      </c>
      <c r="AH219" t="s">
        <v>692</v>
      </c>
      <c r="AI219" t="s">
        <v>692</v>
      </c>
      <c r="AJ219" t="s">
        <v>692</v>
      </c>
      <c r="AK219" t="s">
        <v>692</v>
      </c>
      <c r="AL219" t="s">
        <v>692</v>
      </c>
      <c r="AM219" t="s">
        <v>692</v>
      </c>
      <c r="AW219"/>
      <c r="AX219" t="s">
        <v>3519</v>
      </c>
      <c r="AY219">
        <v>0</v>
      </c>
      <c r="AZ219" s="269"/>
      <c r="BA219" s="269"/>
      <c r="BB219" s="269"/>
      <c r="BC219" s="269"/>
      <c r="BD219" s="269"/>
      <c r="BE219" s="269"/>
    </row>
    <row r="220" spans="1:83" ht="14.4" x14ac:dyDescent="0.3">
      <c r="A220">
        <v>522655</v>
      </c>
      <c r="B220" t="s">
        <v>473</v>
      </c>
      <c r="C220" t="s">
        <v>692</v>
      </c>
      <c r="D220" t="s">
        <v>692</v>
      </c>
      <c r="E220" t="s">
        <v>692</v>
      </c>
      <c r="F220" t="s">
        <v>692</v>
      </c>
      <c r="G220" t="s">
        <v>692</v>
      </c>
      <c r="H220" t="s">
        <v>692</v>
      </c>
      <c r="I220" t="s">
        <v>692</v>
      </c>
      <c r="J220" t="s">
        <v>692</v>
      </c>
      <c r="K220" t="s">
        <v>692</v>
      </c>
      <c r="L220" t="s">
        <v>692</v>
      </c>
      <c r="M220" t="s">
        <v>692</v>
      </c>
      <c r="N220" t="s">
        <v>692</v>
      </c>
      <c r="O220" t="s">
        <v>692</v>
      </c>
      <c r="P220" t="s">
        <v>692</v>
      </c>
      <c r="Q220" t="s">
        <v>692</v>
      </c>
      <c r="R220" t="s">
        <v>692</v>
      </c>
      <c r="S220" t="s">
        <v>692</v>
      </c>
      <c r="T220" t="s">
        <v>692</v>
      </c>
      <c r="U220" t="s">
        <v>692</v>
      </c>
      <c r="V220" t="s">
        <v>692</v>
      </c>
      <c r="W220" t="s">
        <v>692</v>
      </c>
      <c r="X220" t="s">
        <v>692</v>
      </c>
      <c r="Y220" t="s">
        <v>692</v>
      </c>
      <c r="Z220" t="s">
        <v>692</v>
      </c>
      <c r="AA220" t="s">
        <v>692</v>
      </c>
      <c r="AB220" t="s">
        <v>692</v>
      </c>
      <c r="AC220" t="s">
        <v>692</v>
      </c>
      <c r="AD220" t="s">
        <v>692</v>
      </c>
      <c r="AE220" t="s">
        <v>692</v>
      </c>
      <c r="AF220" t="s">
        <v>692</v>
      </c>
      <c r="AG220" t="s">
        <v>692</v>
      </c>
      <c r="AH220" t="s">
        <v>692</v>
      </c>
      <c r="AI220" t="s">
        <v>692</v>
      </c>
      <c r="AJ220" t="s">
        <v>692</v>
      </c>
      <c r="AK220" t="s">
        <v>692</v>
      </c>
      <c r="AL220" t="s">
        <v>692</v>
      </c>
      <c r="AM220" t="s">
        <v>692</v>
      </c>
      <c r="AW220"/>
      <c r="AX220" t="s">
        <v>3519</v>
      </c>
      <c r="AY220" t="s">
        <v>3519</v>
      </c>
      <c r="AZ220" s="269"/>
      <c r="BA220" s="269"/>
      <c r="BB220" s="269"/>
      <c r="BC220" s="269"/>
      <c r="BD220" s="269"/>
      <c r="BE220" s="26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8"/>
      <c r="BW220" s="249"/>
      <c r="BX220" s="249"/>
      <c r="BY220" s="249"/>
      <c r="BZ220" s="249"/>
      <c r="CA220" s="242"/>
      <c r="CB220" s="242"/>
      <c r="CC220" s="242"/>
      <c r="CD220" s="242"/>
      <c r="CE220" s="249"/>
    </row>
    <row r="221" spans="1:83" ht="14.4" x14ac:dyDescent="0.3">
      <c r="A221">
        <v>522684</v>
      </c>
      <c r="B221" t="s">
        <v>473</v>
      </c>
      <c r="C221" t="s">
        <v>691</v>
      </c>
      <c r="D221" t="s">
        <v>691</v>
      </c>
      <c r="E221" t="s">
        <v>691</v>
      </c>
      <c r="F221" t="s">
        <v>691</v>
      </c>
      <c r="G221" t="s">
        <v>691</v>
      </c>
      <c r="H221" t="s">
        <v>691</v>
      </c>
      <c r="I221" t="s">
        <v>691</v>
      </c>
      <c r="J221" t="s">
        <v>691</v>
      </c>
      <c r="K221" t="s">
        <v>691</v>
      </c>
      <c r="L221" t="s">
        <v>691</v>
      </c>
      <c r="M221" t="s">
        <v>691</v>
      </c>
      <c r="N221" t="s">
        <v>691</v>
      </c>
      <c r="O221" t="s">
        <v>691</v>
      </c>
      <c r="P221" t="s">
        <v>691</v>
      </c>
      <c r="Q221" t="s">
        <v>691</v>
      </c>
      <c r="R221" t="s">
        <v>691</v>
      </c>
      <c r="S221" t="s">
        <v>691</v>
      </c>
      <c r="T221" t="s">
        <v>691</v>
      </c>
      <c r="U221" t="s">
        <v>691</v>
      </c>
      <c r="V221" t="s">
        <v>691</v>
      </c>
      <c r="W221" t="s">
        <v>691</v>
      </c>
      <c r="X221" t="s">
        <v>691</v>
      </c>
      <c r="Y221" t="s">
        <v>691</v>
      </c>
      <c r="Z221" t="s">
        <v>691</v>
      </c>
      <c r="AA221" t="s">
        <v>691</v>
      </c>
      <c r="AB221" t="s">
        <v>691</v>
      </c>
      <c r="AC221" t="s">
        <v>691</v>
      </c>
      <c r="AD221" t="s">
        <v>691</v>
      </c>
      <c r="AE221" t="s">
        <v>691</v>
      </c>
      <c r="AF221" t="s">
        <v>691</v>
      </c>
      <c r="AG221" t="s">
        <v>691</v>
      </c>
      <c r="AH221" t="s">
        <v>691</v>
      </c>
      <c r="AI221" t="s">
        <v>691</v>
      </c>
      <c r="AJ221" t="s">
        <v>691</v>
      </c>
      <c r="AK221" t="s">
        <v>691</v>
      </c>
      <c r="AL221" t="s">
        <v>691</v>
      </c>
      <c r="AM221" t="s">
        <v>691</v>
      </c>
      <c r="AW221"/>
      <c r="AY221">
        <v>0</v>
      </c>
      <c r="AZ221" s="269"/>
      <c r="BA221" s="269"/>
      <c r="BB221" s="269"/>
      <c r="BC221" s="269"/>
      <c r="BD221" s="269"/>
      <c r="BE221" s="26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8"/>
      <c r="BW221" s="249"/>
      <c r="BX221" s="249"/>
      <c r="BY221" s="249"/>
      <c r="BZ221" s="249"/>
      <c r="CA221" s="242"/>
      <c r="CB221" s="242"/>
      <c r="CC221" s="242"/>
      <c r="CD221" s="242"/>
      <c r="CE221" s="249"/>
    </row>
    <row r="222" spans="1:83" ht="14.4" x14ac:dyDescent="0.3">
      <c r="A222">
        <v>522816</v>
      </c>
      <c r="B222" t="s">
        <v>473</v>
      </c>
      <c r="C222" t="s">
        <v>691</v>
      </c>
      <c r="D222" t="s">
        <v>691</v>
      </c>
      <c r="E222" t="s">
        <v>691</v>
      </c>
      <c r="F222" t="s">
        <v>691</v>
      </c>
      <c r="G222" t="s">
        <v>691</v>
      </c>
      <c r="H222" t="s">
        <v>691</v>
      </c>
      <c r="I222" t="s">
        <v>691</v>
      </c>
      <c r="J222" t="s">
        <v>691</v>
      </c>
      <c r="K222" t="s">
        <v>691</v>
      </c>
      <c r="L222" t="s">
        <v>691</v>
      </c>
      <c r="M222" t="s">
        <v>691</v>
      </c>
      <c r="N222" t="s">
        <v>691</v>
      </c>
      <c r="O222" t="s">
        <v>691</v>
      </c>
      <c r="P222" t="s">
        <v>691</v>
      </c>
      <c r="Q222" t="s">
        <v>691</v>
      </c>
      <c r="R222" t="s">
        <v>691</v>
      </c>
      <c r="S222" t="s">
        <v>691</v>
      </c>
      <c r="T222" t="s">
        <v>691</v>
      </c>
      <c r="U222" t="s">
        <v>691</v>
      </c>
      <c r="V222" t="s">
        <v>691</v>
      </c>
      <c r="W222" t="s">
        <v>691</v>
      </c>
      <c r="X222" t="s">
        <v>691</v>
      </c>
      <c r="Y222" t="s">
        <v>691</v>
      </c>
      <c r="Z222" t="s">
        <v>691</v>
      </c>
      <c r="AA222" t="s">
        <v>691</v>
      </c>
      <c r="AB222" t="s">
        <v>691</v>
      </c>
      <c r="AC222" t="s">
        <v>691</v>
      </c>
      <c r="AD222" t="s">
        <v>691</v>
      </c>
      <c r="AE222" t="s">
        <v>691</v>
      </c>
      <c r="AF222" t="s">
        <v>691</v>
      </c>
      <c r="AG222" t="s">
        <v>691</v>
      </c>
      <c r="AH222" t="s">
        <v>691</v>
      </c>
      <c r="AI222" t="s">
        <v>691</v>
      </c>
      <c r="AJ222" t="s">
        <v>691</v>
      </c>
      <c r="AK222" t="s">
        <v>691</v>
      </c>
      <c r="AL222" t="s">
        <v>691</v>
      </c>
      <c r="AM222" t="s">
        <v>691</v>
      </c>
      <c r="AW222"/>
      <c r="AY222">
        <v>0</v>
      </c>
      <c r="AZ222" s="269"/>
      <c r="BA222" s="269"/>
      <c r="BB222" s="269"/>
      <c r="BC222" s="269"/>
      <c r="BD222" s="269"/>
      <c r="BE222" s="26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8"/>
      <c r="BW222" s="249"/>
      <c r="BX222" s="249"/>
      <c r="BY222" s="249"/>
      <c r="BZ222" s="249"/>
      <c r="CA222" s="242"/>
      <c r="CB222" s="242"/>
      <c r="CC222" s="242"/>
      <c r="CD222" s="242"/>
      <c r="CE222" s="249"/>
    </row>
    <row r="223" spans="1:83" ht="14.4" x14ac:dyDescent="0.3">
      <c r="A223">
        <v>522839</v>
      </c>
      <c r="B223" t="s">
        <v>473</v>
      </c>
      <c r="C223" t="s">
        <v>692</v>
      </c>
      <c r="D223" t="s">
        <v>692</v>
      </c>
      <c r="E223" t="s">
        <v>692</v>
      </c>
      <c r="F223" t="s">
        <v>692</v>
      </c>
      <c r="G223" t="s">
        <v>692</v>
      </c>
      <c r="H223" t="s">
        <v>692</v>
      </c>
      <c r="I223" t="s">
        <v>692</v>
      </c>
      <c r="J223" t="s">
        <v>692</v>
      </c>
      <c r="K223" t="s">
        <v>692</v>
      </c>
      <c r="L223" t="s">
        <v>692</v>
      </c>
      <c r="M223" t="s">
        <v>692</v>
      </c>
      <c r="N223" t="s">
        <v>692</v>
      </c>
      <c r="O223" t="s">
        <v>692</v>
      </c>
      <c r="P223" t="s">
        <v>692</v>
      </c>
      <c r="Q223" t="s">
        <v>692</v>
      </c>
      <c r="R223" t="s">
        <v>692</v>
      </c>
      <c r="S223" t="s">
        <v>692</v>
      </c>
      <c r="T223" t="s">
        <v>692</v>
      </c>
      <c r="U223" t="s">
        <v>692</v>
      </c>
      <c r="V223" t="s">
        <v>692</v>
      </c>
      <c r="W223" t="s">
        <v>692</v>
      </c>
      <c r="X223" t="s">
        <v>692</v>
      </c>
      <c r="Y223" t="s">
        <v>692</v>
      </c>
      <c r="Z223" t="s">
        <v>692</v>
      </c>
      <c r="AA223" t="s">
        <v>692</v>
      </c>
      <c r="AB223" t="s">
        <v>692</v>
      </c>
      <c r="AC223" t="s">
        <v>692</v>
      </c>
      <c r="AD223" t="s">
        <v>692</v>
      </c>
      <c r="AE223" t="s">
        <v>692</v>
      </c>
      <c r="AF223" t="s">
        <v>692</v>
      </c>
      <c r="AG223" t="s">
        <v>692</v>
      </c>
      <c r="AH223" t="s">
        <v>692</v>
      </c>
      <c r="AI223" t="s">
        <v>692</v>
      </c>
      <c r="AJ223" t="s">
        <v>692</v>
      </c>
      <c r="AK223" t="s">
        <v>692</v>
      </c>
      <c r="AL223" t="s">
        <v>692</v>
      </c>
      <c r="AM223" t="s">
        <v>692</v>
      </c>
      <c r="AW223"/>
      <c r="AY223" t="s">
        <v>3519</v>
      </c>
      <c r="AZ223" s="269"/>
      <c r="BA223" s="269"/>
      <c r="BB223" s="269"/>
      <c r="BC223" s="269"/>
      <c r="BD223" s="269"/>
      <c r="BE223" s="269"/>
    </row>
    <row r="224" spans="1:83" ht="14.4" x14ac:dyDescent="0.3">
      <c r="A224">
        <v>522879</v>
      </c>
      <c r="B224" t="s">
        <v>473</v>
      </c>
      <c r="C224" t="s">
        <v>691</v>
      </c>
      <c r="D224" t="s">
        <v>691</v>
      </c>
      <c r="E224" t="s">
        <v>691</v>
      </c>
      <c r="F224" t="s">
        <v>691</v>
      </c>
      <c r="G224" t="s">
        <v>691</v>
      </c>
      <c r="H224" t="s">
        <v>691</v>
      </c>
      <c r="I224" t="s">
        <v>691</v>
      </c>
      <c r="J224" t="s">
        <v>691</v>
      </c>
      <c r="K224" t="s">
        <v>691</v>
      </c>
      <c r="L224" t="s">
        <v>691</v>
      </c>
      <c r="M224" t="s">
        <v>691</v>
      </c>
      <c r="N224" t="s">
        <v>691</v>
      </c>
      <c r="O224" t="s">
        <v>691</v>
      </c>
      <c r="P224" t="s">
        <v>691</v>
      </c>
      <c r="Q224" t="s">
        <v>691</v>
      </c>
      <c r="R224" t="s">
        <v>691</v>
      </c>
      <c r="S224" t="s">
        <v>691</v>
      </c>
      <c r="T224" t="s">
        <v>691</v>
      </c>
      <c r="U224" t="s">
        <v>691</v>
      </c>
      <c r="V224" t="s">
        <v>691</v>
      </c>
      <c r="W224" t="s">
        <v>691</v>
      </c>
      <c r="X224" t="s">
        <v>691</v>
      </c>
      <c r="Y224" t="s">
        <v>691</v>
      </c>
      <c r="Z224" t="s">
        <v>691</v>
      </c>
      <c r="AA224" t="s">
        <v>691</v>
      </c>
      <c r="AB224" t="s">
        <v>691</v>
      </c>
      <c r="AC224" t="s">
        <v>691</v>
      </c>
      <c r="AD224" t="s">
        <v>691</v>
      </c>
      <c r="AE224" t="s">
        <v>691</v>
      </c>
      <c r="AF224" t="s">
        <v>691</v>
      </c>
      <c r="AG224" t="s">
        <v>691</v>
      </c>
      <c r="AH224" t="s">
        <v>691</v>
      </c>
      <c r="AI224" t="s">
        <v>691</v>
      </c>
      <c r="AJ224" t="s">
        <v>691</v>
      </c>
      <c r="AK224" t="s">
        <v>691</v>
      </c>
      <c r="AL224" t="s">
        <v>691</v>
      </c>
      <c r="AM224" t="s">
        <v>691</v>
      </c>
      <c r="AW224"/>
      <c r="AY224">
        <v>0</v>
      </c>
      <c r="AZ224" s="269"/>
      <c r="BA224" s="269"/>
      <c r="BB224" s="269"/>
      <c r="BC224" s="269"/>
      <c r="BD224" s="269"/>
      <c r="BE224" s="269"/>
    </row>
    <row r="225" spans="1:83" ht="14.4" x14ac:dyDescent="0.3">
      <c r="A225">
        <v>522925</v>
      </c>
      <c r="B225" t="s">
        <v>473</v>
      </c>
      <c r="C225" t="s">
        <v>691</v>
      </c>
      <c r="D225" t="s">
        <v>691</v>
      </c>
      <c r="E225" t="s">
        <v>691</v>
      </c>
      <c r="F225" t="s">
        <v>691</v>
      </c>
      <c r="G225" t="s">
        <v>691</v>
      </c>
      <c r="H225" t="s">
        <v>691</v>
      </c>
      <c r="I225" t="s">
        <v>691</v>
      </c>
      <c r="J225" t="s">
        <v>691</v>
      </c>
      <c r="K225" t="s">
        <v>691</v>
      </c>
      <c r="L225" t="s">
        <v>691</v>
      </c>
      <c r="M225" t="s">
        <v>691</v>
      </c>
      <c r="N225" t="s">
        <v>691</v>
      </c>
      <c r="O225" t="s">
        <v>691</v>
      </c>
      <c r="P225" t="s">
        <v>691</v>
      </c>
      <c r="Q225" t="s">
        <v>691</v>
      </c>
      <c r="R225" t="s">
        <v>691</v>
      </c>
      <c r="S225" t="s">
        <v>691</v>
      </c>
      <c r="T225" t="s">
        <v>691</v>
      </c>
      <c r="U225" t="s">
        <v>691</v>
      </c>
      <c r="V225" t="s">
        <v>691</v>
      </c>
      <c r="W225" t="s">
        <v>691</v>
      </c>
      <c r="X225" t="s">
        <v>691</v>
      </c>
      <c r="Y225" t="s">
        <v>691</v>
      </c>
      <c r="Z225" t="s">
        <v>691</v>
      </c>
      <c r="AA225" t="s">
        <v>691</v>
      </c>
      <c r="AB225" t="s">
        <v>691</v>
      </c>
      <c r="AC225" t="s">
        <v>691</v>
      </c>
      <c r="AD225" t="s">
        <v>691</v>
      </c>
      <c r="AE225" t="s">
        <v>691</v>
      </c>
      <c r="AF225" t="s">
        <v>691</v>
      </c>
      <c r="AG225" t="s">
        <v>691</v>
      </c>
      <c r="AH225" t="s">
        <v>691</v>
      </c>
      <c r="AI225" t="s">
        <v>691</v>
      </c>
      <c r="AJ225" t="s">
        <v>691</v>
      </c>
      <c r="AK225" t="s">
        <v>691</v>
      </c>
      <c r="AL225" t="s">
        <v>691</v>
      </c>
      <c r="AM225" t="s">
        <v>691</v>
      </c>
      <c r="AW225"/>
      <c r="AY225">
        <v>0</v>
      </c>
      <c r="AZ225" s="269"/>
      <c r="BA225" s="269"/>
      <c r="BB225" s="269"/>
      <c r="BC225" s="269"/>
      <c r="BD225" s="269"/>
      <c r="BE225" s="269"/>
    </row>
    <row r="226" spans="1:83" ht="14.4" x14ac:dyDescent="0.3">
      <c r="A226">
        <v>522959</v>
      </c>
      <c r="B226" t="s">
        <v>473</v>
      </c>
      <c r="C226" t="s">
        <v>691</v>
      </c>
      <c r="D226" t="s">
        <v>691</v>
      </c>
      <c r="E226" t="s">
        <v>691</v>
      </c>
      <c r="F226" t="s">
        <v>691</v>
      </c>
      <c r="G226" t="s">
        <v>691</v>
      </c>
      <c r="H226" t="s">
        <v>691</v>
      </c>
      <c r="I226" t="s">
        <v>691</v>
      </c>
      <c r="J226" t="s">
        <v>691</v>
      </c>
      <c r="K226" t="s">
        <v>691</v>
      </c>
      <c r="L226" t="s">
        <v>691</v>
      </c>
      <c r="M226" t="s">
        <v>691</v>
      </c>
      <c r="N226" t="s">
        <v>691</v>
      </c>
      <c r="O226" t="s">
        <v>691</v>
      </c>
      <c r="P226" t="s">
        <v>691</v>
      </c>
      <c r="Q226" t="s">
        <v>691</v>
      </c>
      <c r="R226" t="s">
        <v>691</v>
      </c>
      <c r="S226" t="s">
        <v>691</v>
      </c>
      <c r="T226" t="s">
        <v>691</v>
      </c>
      <c r="U226" t="s">
        <v>691</v>
      </c>
      <c r="V226" t="s">
        <v>691</v>
      </c>
      <c r="W226" t="s">
        <v>691</v>
      </c>
      <c r="X226" t="s">
        <v>691</v>
      </c>
      <c r="Y226" t="s">
        <v>691</v>
      </c>
      <c r="Z226" t="s">
        <v>691</v>
      </c>
      <c r="AA226" t="s">
        <v>691</v>
      </c>
      <c r="AB226" t="s">
        <v>691</v>
      </c>
      <c r="AC226" t="s">
        <v>691</v>
      </c>
      <c r="AD226" t="s">
        <v>691</v>
      </c>
      <c r="AE226" t="s">
        <v>691</v>
      </c>
      <c r="AF226" t="s">
        <v>691</v>
      </c>
      <c r="AG226" t="s">
        <v>691</v>
      </c>
      <c r="AH226" t="s">
        <v>691</v>
      </c>
      <c r="AI226" t="s">
        <v>691</v>
      </c>
      <c r="AJ226" t="s">
        <v>691</v>
      </c>
      <c r="AK226" t="s">
        <v>691</v>
      </c>
      <c r="AL226" t="s">
        <v>691</v>
      </c>
      <c r="AM226" t="s">
        <v>691</v>
      </c>
      <c r="AW226"/>
      <c r="AY226">
        <v>0</v>
      </c>
      <c r="AZ226" s="269"/>
      <c r="BA226" s="269"/>
      <c r="BB226" s="269"/>
      <c r="BC226" s="269"/>
      <c r="BD226" s="269"/>
      <c r="BE226" s="26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8"/>
      <c r="BW226" s="249"/>
      <c r="BX226" s="249"/>
      <c r="BY226" s="249"/>
      <c r="BZ226" s="249"/>
      <c r="CA226" s="242"/>
      <c r="CB226" s="242"/>
      <c r="CC226" s="242"/>
      <c r="CD226" s="242"/>
      <c r="CE226" s="249"/>
    </row>
    <row r="227" spans="1:83" ht="14.4" x14ac:dyDescent="0.3">
      <c r="A227">
        <v>522965</v>
      </c>
      <c r="B227" t="s">
        <v>473</v>
      </c>
      <c r="C227" t="s">
        <v>691</v>
      </c>
      <c r="D227" t="s">
        <v>691</v>
      </c>
      <c r="E227" t="s">
        <v>691</v>
      </c>
      <c r="F227" t="s">
        <v>691</v>
      </c>
      <c r="G227" t="s">
        <v>691</v>
      </c>
      <c r="H227" t="s">
        <v>691</v>
      </c>
      <c r="I227" t="s">
        <v>691</v>
      </c>
      <c r="J227" t="s">
        <v>691</v>
      </c>
      <c r="K227" t="s">
        <v>691</v>
      </c>
      <c r="L227" t="s">
        <v>691</v>
      </c>
      <c r="M227" t="s">
        <v>691</v>
      </c>
      <c r="N227" t="s">
        <v>691</v>
      </c>
      <c r="O227" t="s">
        <v>691</v>
      </c>
      <c r="P227" t="s">
        <v>691</v>
      </c>
      <c r="Q227" t="s">
        <v>691</v>
      </c>
      <c r="R227" t="s">
        <v>691</v>
      </c>
      <c r="S227" t="s">
        <v>691</v>
      </c>
      <c r="T227" t="s">
        <v>691</v>
      </c>
      <c r="U227" t="s">
        <v>691</v>
      </c>
      <c r="V227" t="s">
        <v>691</v>
      </c>
      <c r="W227" t="s">
        <v>691</v>
      </c>
      <c r="X227" t="s">
        <v>691</v>
      </c>
      <c r="Y227" t="s">
        <v>691</v>
      </c>
      <c r="Z227" t="s">
        <v>691</v>
      </c>
      <c r="AA227" t="s">
        <v>691</v>
      </c>
      <c r="AB227" t="s">
        <v>691</v>
      </c>
      <c r="AC227" t="s">
        <v>691</v>
      </c>
      <c r="AD227" t="s">
        <v>691</v>
      </c>
      <c r="AE227" t="s">
        <v>691</v>
      </c>
      <c r="AF227" t="s">
        <v>691</v>
      </c>
      <c r="AG227" t="s">
        <v>691</v>
      </c>
      <c r="AH227" t="s">
        <v>691</v>
      </c>
      <c r="AI227" t="s">
        <v>691</v>
      </c>
      <c r="AJ227" t="s">
        <v>691</v>
      </c>
      <c r="AK227" t="s">
        <v>691</v>
      </c>
      <c r="AL227" t="s">
        <v>691</v>
      </c>
      <c r="AM227" t="s">
        <v>691</v>
      </c>
      <c r="AW227"/>
      <c r="AY227">
        <v>0</v>
      </c>
      <c r="AZ227" s="269"/>
      <c r="BA227" s="269"/>
      <c r="BB227" s="269"/>
      <c r="BC227" s="269"/>
      <c r="BD227" s="269"/>
      <c r="BE227" s="269"/>
    </row>
    <row r="228" spans="1:83" ht="14.4" x14ac:dyDescent="0.3">
      <c r="A228">
        <v>522996</v>
      </c>
      <c r="B228" t="s">
        <v>473</v>
      </c>
      <c r="C228" t="s">
        <v>691</v>
      </c>
      <c r="D228" t="s">
        <v>691</v>
      </c>
      <c r="E228" t="s">
        <v>691</v>
      </c>
      <c r="F228" t="s">
        <v>691</v>
      </c>
      <c r="G228" t="s">
        <v>691</v>
      </c>
      <c r="H228" t="s">
        <v>691</v>
      </c>
      <c r="I228" t="s">
        <v>691</v>
      </c>
      <c r="J228" t="s">
        <v>691</v>
      </c>
      <c r="K228" t="s">
        <v>691</v>
      </c>
      <c r="L228" t="s">
        <v>691</v>
      </c>
      <c r="M228" t="s">
        <v>691</v>
      </c>
      <c r="N228" t="s">
        <v>691</v>
      </c>
      <c r="O228" t="s">
        <v>691</v>
      </c>
      <c r="P228" t="s">
        <v>691</v>
      </c>
      <c r="Q228" t="s">
        <v>691</v>
      </c>
      <c r="R228" t="s">
        <v>691</v>
      </c>
      <c r="S228" t="s">
        <v>691</v>
      </c>
      <c r="T228" t="s">
        <v>691</v>
      </c>
      <c r="U228" t="s">
        <v>691</v>
      </c>
      <c r="V228" t="s">
        <v>691</v>
      </c>
      <c r="W228" t="s">
        <v>691</v>
      </c>
      <c r="X228" t="s">
        <v>691</v>
      </c>
      <c r="Y228" t="s">
        <v>691</v>
      </c>
      <c r="Z228" t="s">
        <v>691</v>
      </c>
      <c r="AA228" t="s">
        <v>691</v>
      </c>
      <c r="AB228" t="s">
        <v>691</v>
      </c>
      <c r="AC228" t="s">
        <v>691</v>
      </c>
      <c r="AD228" t="s">
        <v>691</v>
      </c>
      <c r="AE228" t="s">
        <v>691</v>
      </c>
      <c r="AF228" t="s">
        <v>691</v>
      </c>
      <c r="AG228" t="s">
        <v>691</v>
      </c>
      <c r="AH228" t="s">
        <v>691</v>
      </c>
      <c r="AI228" t="s">
        <v>691</v>
      </c>
      <c r="AJ228" t="s">
        <v>691</v>
      </c>
      <c r="AK228" t="s">
        <v>691</v>
      </c>
      <c r="AL228" t="s">
        <v>691</v>
      </c>
      <c r="AM228" t="s">
        <v>691</v>
      </c>
      <c r="AW228"/>
      <c r="AY228">
        <v>0</v>
      </c>
      <c r="AZ228" s="269"/>
      <c r="BA228" s="269"/>
      <c r="BB228" s="269"/>
      <c r="BC228" s="269"/>
      <c r="BD228" s="269"/>
      <c r="BE228" s="269"/>
    </row>
    <row r="229" spans="1:83" ht="14.4" x14ac:dyDescent="0.3">
      <c r="A229">
        <v>523015</v>
      </c>
      <c r="B229" t="s">
        <v>473</v>
      </c>
      <c r="C229" t="s">
        <v>691</v>
      </c>
      <c r="D229" t="s">
        <v>691</v>
      </c>
      <c r="E229" t="s">
        <v>691</v>
      </c>
      <c r="F229" t="s">
        <v>691</v>
      </c>
      <c r="G229" t="s">
        <v>691</v>
      </c>
      <c r="H229" t="s">
        <v>691</v>
      </c>
      <c r="I229" t="s">
        <v>691</v>
      </c>
      <c r="J229" t="s">
        <v>691</v>
      </c>
      <c r="K229" t="s">
        <v>691</v>
      </c>
      <c r="L229" t="s">
        <v>691</v>
      </c>
      <c r="M229" t="s">
        <v>691</v>
      </c>
      <c r="N229" t="s">
        <v>691</v>
      </c>
      <c r="O229" t="s">
        <v>691</v>
      </c>
      <c r="P229" t="s">
        <v>691</v>
      </c>
      <c r="Q229" t="s">
        <v>691</v>
      </c>
      <c r="R229" t="s">
        <v>691</v>
      </c>
      <c r="S229" t="s">
        <v>691</v>
      </c>
      <c r="T229" t="s">
        <v>691</v>
      </c>
      <c r="U229" t="s">
        <v>691</v>
      </c>
      <c r="V229" t="s">
        <v>691</v>
      </c>
      <c r="W229" t="s">
        <v>691</v>
      </c>
      <c r="X229" t="s">
        <v>691</v>
      </c>
      <c r="Y229" t="s">
        <v>691</v>
      </c>
      <c r="Z229" t="s">
        <v>691</v>
      </c>
      <c r="AA229" t="s">
        <v>691</v>
      </c>
      <c r="AB229" t="s">
        <v>691</v>
      </c>
      <c r="AC229" t="s">
        <v>691</v>
      </c>
      <c r="AD229" t="s">
        <v>691</v>
      </c>
      <c r="AE229" t="s">
        <v>691</v>
      </c>
      <c r="AF229" t="s">
        <v>691</v>
      </c>
      <c r="AG229" t="s">
        <v>691</v>
      </c>
      <c r="AH229" t="s">
        <v>691</v>
      </c>
      <c r="AI229" t="s">
        <v>691</v>
      </c>
      <c r="AJ229" t="s">
        <v>691</v>
      </c>
      <c r="AK229" t="s">
        <v>691</v>
      </c>
      <c r="AL229" t="s">
        <v>691</v>
      </c>
      <c r="AM229" t="s">
        <v>691</v>
      </c>
      <c r="AW229"/>
      <c r="AY229">
        <v>0</v>
      </c>
      <c r="AZ229" s="269"/>
      <c r="BA229" s="269"/>
      <c r="BB229" s="269"/>
      <c r="BC229" s="269"/>
      <c r="BD229" s="269"/>
      <c r="BE229" s="269"/>
    </row>
    <row r="230" spans="1:83" ht="14.4" x14ac:dyDescent="0.3">
      <c r="A230">
        <v>523016</v>
      </c>
      <c r="B230" t="s">
        <v>473</v>
      </c>
      <c r="C230" t="s">
        <v>692</v>
      </c>
      <c r="D230" t="s">
        <v>692</v>
      </c>
      <c r="E230" t="s">
        <v>692</v>
      </c>
      <c r="F230" t="s">
        <v>692</v>
      </c>
      <c r="G230" t="s">
        <v>692</v>
      </c>
      <c r="H230" t="s">
        <v>692</v>
      </c>
      <c r="I230" t="s">
        <v>692</v>
      </c>
      <c r="J230" t="s">
        <v>692</v>
      </c>
      <c r="K230" t="s">
        <v>692</v>
      </c>
      <c r="L230" t="s">
        <v>692</v>
      </c>
      <c r="M230" t="s">
        <v>692</v>
      </c>
      <c r="N230" t="s">
        <v>692</v>
      </c>
      <c r="O230" t="s">
        <v>692</v>
      </c>
      <c r="P230" t="s">
        <v>692</v>
      </c>
      <c r="Q230" t="s">
        <v>692</v>
      </c>
      <c r="R230" t="s">
        <v>692</v>
      </c>
      <c r="S230" t="s">
        <v>692</v>
      </c>
      <c r="T230" t="s">
        <v>692</v>
      </c>
      <c r="U230" t="s">
        <v>692</v>
      </c>
      <c r="V230" t="s">
        <v>692</v>
      </c>
      <c r="W230" t="s">
        <v>692</v>
      </c>
      <c r="X230" t="s">
        <v>692</v>
      </c>
      <c r="Y230" t="s">
        <v>692</v>
      </c>
      <c r="Z230" t="s">
        <v>692</v>
      </c>
      <c r="AA230" t="s">
        <v>692</v>
      </c>
      <c r="AB230" t="s">
        <v>692</v>
      </c>
      <c r="AC230" t="s">
        <v>692</v>
      </c>
      <c r="AD230" t="s">
        <v>692</v>
      </c>
      <c r="AE230" t="s">
        <v>692</v>
      </c>
      <c r="AF230" t="s">
        <v>692</v>
      </c>
      <c r="AG230" t="s">
        <v>692</v>
      </c>
      <c r="AH230" t="s">
        <v>692</v>
      </c>
      <c r="AI230" t="s">
        <v>692</v>
      </c>
      <c r="AJ230" t="s">
        <v>692</v>
      </c>
      <c r="AK230" t="s">
        <v>692</v>
      </c>
      <c r="AL230" t="s">
        <v>692</v>
      </c>
      <c r="AM230" t="s">
        <v>692</v>
      </c>
      <c r="AW230"/>
      <c r="AY230" t="s">
        <v>3519</v>
      </c>
      <c r="AZ230" s="269"/>
      <c r="BA230" s="269"/>
      <c r="BB230" s="269"/>
      <c r="BC230" s="269"/>
      <c r="BD230" s="269"/>
      <c r="BE230" s="269"/>
    </row>
    <row r="231" spans="1:83" ht="14.4" x14ac:dyDescent="0.3">
      <c r="A231">
        <v>523036</v>
      </c>
      <c r="B231" t="s">
        <v>473</v>
      </c>
      <c r="C231" t="s">
        <v>692</v>
      </c>
      <c r="D231" t="s">
        <v>692</v>
      </c>
      <c r="E231" t="s">
        <v>692</v>
      </c>
      <c r="F231" t="s">
        <v>692</v>
      </c>
      <c r="G231" t="s">
        <v>692</v>
      </c>
      <c r="H231" t="s">
        <v>692</v>
      </c>
      <c r="I231" t="s">
        <v>692</v>
      </c>
      <c r="J231" t="s">
        <v>692</v>
      </c>
      <c r="K231" t="s">
        <v>692</v>
      </c>
      <c r="L231" t="s">
        <v>692</v>
      </c>
      <c r="M231" t="s">
        <v>692</v>
      </c>
      <c r="N231" t="s">
        <v>692</v>
      </c>
      <c r="O231" t="s">
        <v>692</v>
      </c>
      <c r="P231" t="s">
        <v>692</v>
      </c>
      <c r="Q231" t="s">
        <v>692</v>
      </c>
      <c r="R231" t="s">
        <v>692</v>
      </c>
      <c r="S231" t="s">
        <v>692</v>
      </c>
      <c r="T231" t="s">
        <v>692</v>
      </c>
      <c r="U231" t="s">
        <v>692</v>
      </c>
      <c r="V231" t="s">
        <v>692</v>
      </c>
      <c r="W231" t="s">
        <v>692</v>
      </c>
      <c r="X231" t="s">
        <v>692</v>
      </c>
      <c r="Y231" t="s">
        <v>692</v>
      </c>
      <c r="Z231" t="s">
        <v>692</v>
      </c>
      <c r="AA231" t="s">
        <v>692</v>
      </c>
      <c r="AB231" t="s">
        <v>692</v>
      </c>
      <c r="AC231" t="s">
        <v>692</v>
      </c>
      <c r="AD231" t="s">
        <v>692</v>
      </c>
      <c r="AE231" t="s">
        <v>692</v>
      </c>
      <c r="AF231" t="s">
        <v>692</v>
      </c>
      <c r="AG231" t="s">
        <v>692</v>
      </c>
      <c r="AH231" t="s">
        <v>692</v>
      </c>
      <c r="AI231" t="s">
        <v>692</v>
      </c>
      <c r="AJ231" t="s">
        <v>692</v>
      </c>
      <c r="AK231" t="s">
        <v>692</v>
      </c>
      <c r="AL231" t="s">
        <v>692</v>
      </c>
      <c r="AM231" t="s">
        <v>692</v>
      </c>
      <c r="AW231"/>
      <c r="AX231" t="s">
        <v>3536</v>
      </c>
      <c r="AY231" t="s">
        <v>3536</v>
      </c>
      <c r="AZ231" s="269"/>
      <c r="BA231" s="269"/>
      <c r="BB231" s="269"/>
      <c r="BC231" s="269"/>
      <c r="BD231" s="269"/>
      <c r="BE231" s="269"/>
    </row>
    <row r="232" spans="1:83" ht="14.4" x14ac:dyDescent="0.3">
      <c r="A232">
        <v>523046</v>
      </c>
      <c r="B232" t="s">
        <v>473</v>
      </c>
      <c r="C232" t="s">
        <v>691</v>
      </c>
      <c r="D232" t="s">
        <v>691</v>
      </c>
      <c r="E232" t="s">
        <v>691</v>
      </c>
      <c r="F232" t="s">
        <v>691</v>
      </c>
      <c r="G232" t="s">
        <v>691</v>
      </c>
      <c r="H232" t="s">
        <v>691</v>
      </c>
      <c r="I232" t="s">
        <v>691</v>
      </c>
      <c r="J232" t="s">
        <v>691</v>
      </c>
      <c r="K232" t="s">
        <v>691</v>
      </c>
      <c r="L232" t="s">
        <v>691</v>
      </c>
      <c r="M232" t="s">
        <v>691</v>
      </c>
      <c r="N232" t="s">
        <v>691</v>
      </c>
      <c r="O232" t="s">
        <v>691</v>
      </c>
      <c r="P232" t="s">
        <v>691</v>
      </c>
      <c r="Q232" t="s">
        <v>691</v>
      </c>
      <c r="R232" t="s">
        <v>691</v>
      </c>
      <c r="S232" t="s">
        <v>691</v>
      </c>
      <c r="T232" t="s">
        <v>691</v>
      </c>
      <c r="U232" t="s">
        <v>691</v>
      </c>
      <c r="V232" t="s">
        <v>691</v>
      </c>
      <c r="W232" t="s">
        <v>691</v>
      </c>
      <c r="X232" t="s">
        <v>691</v>
      </c>
      <c r="Y232" t="s">
        <v>691</v>
      </c>
      <c r="Z232" t="s">
        <v>691</v>
      </c>
      <c r="AA232" t="s">
        <v>691</v>
      </c>
      <c r="AB232" t="s">
        <v>691</v>
      </c>
      <c r="AC232" t="s">
        <v>691</v>
      </c>
      <c r="AD232" t="s">
        <v>691</v>
      </c>
      <c r="AE232" t="s">
        <v>691</v>
      </c>
      <c r="AF232" t="s">
        <v>691</v>
      </c>
      <c r="AG232" t="s">
        <v>691</v>
      </c>
      <c r="AH232" t="s">
        <v>691</v>
      </c>
      <c r="AI232" t="s">
        <v>691</v>
      </c>
      <c r="AJ232" t="s">
        <v>691</v>
      </c>
      <c r="AK232" t="s">
        <v>691</v>
      </c>
      <c r="AL232" t="s">
        <v>691</v>
      </c>
      <c r="AM232" t="s">
        <v>691</v>
      </c>
      <c r="AW232"/>
      <c r="AY232">
        <v>0</v>
      </c>
      <c r="AZ232" s="269"/>
      <c r="BA232" s="269"/>
      <c r="BB232" s="269"/>
      <c r="BC232" s="269"/>
      <c r="BD232" s="269"/>
      <c r="BE232" s="269"/>
    </row>
    <row r="233" spans="1:83" ht="14.4" x14ac:dyDescent="0.3">
      <c r="A233">
        <v>523055</v>
      </c>
      <c r="B233" t="s">
        <v>473</v>
      </c>
      <c r="C233" t="s">
        <v>691</v>
      </c>
      <c r="D233" t="s">
        <v>691</v>
      </c>
      <c r="E233" t="s">
        <v>691</v>
      </c>
      <c r="F233" t="s">
        <v>691</v>
      </c>
      <c r="G233" t="s">
        <v>691</v>
      </c>
      <c r="H233" t="s">
        <v>691</v>
      </c>
      <c r="I233" t="s">
        <v>691</v>
      </c>
      <c r="J233" t="s">
        <v>691</v>
      </c>
      <c r="K233" t="s">
        <v>691</v>
      </c>
      <c r="L233" t="s">
        <v>691</v>
      </c>
      <c r="M233" t="s">
        <v>691</v>
      </c>
      <c r="N233" t="s">
        <v>691</v>
      </c>
      <c r="O233" t="s">
        <v>691</v>
      </c>
      <c r="P233" t="s">
        <v>691</v>
      </c>
      <c r="Q233" t="s">
        <v>691</v>
      </c>
      <c r="R233" t="s">
        <v>691</v>
      </c>
      <c r="S233" t="s">
        <v>691</v>
      </c>
      <c r="T233" t="s">
        <v>691</v>
      </c>
      <c r="U233" t="s">
        <v>691</v>
      </c>
      <c r="V233" t="s">
        <v>691</v>
      </c>
      <c r="W233" t="s">
        <v>691</v>
      </c>
      <c r="X233" t="s">
        <v>691</v>
      </c>
      <c r="Y233" t="s">
        <v>691</v>
      </c>
      <c r="Z233" t="s">
        <v>691</v>
      </c>
      <c r="AA233" t="s">
        <v>691</v>
      </c>
      <c r="AB233" t="s">
        <v>691</v>
      </c>
      <c r="AC233" t="s">
        <v>691</v>
      </c>
      <c r="AD233" t="s">
        <v>691</v>
      </c>
      <c r="AE233" t="s">
        <v>691</v>
      </c>
      <c r="AF233" t="s">
        <v>691</v>
      </c>
      <c r="AG233" t="s">
        <v>691</v>
      </c>
      <c r="AH233" t="s">
        <v>691</v>
      </c>
      <c r="AI233" t="s">
        <v>691</v>
      </c>
      <c r="AJ233" t="s">
        <v>691</v>
      </c>
      <c r="AK233" t="s">
        <v>691</v>
      </c>
      <c r="AL233" t="s">
        <v>691</v>
      </c>
      <c r="AM233" t="s">
        <v>691</v>
      </c>
      <c r="AW233"/>
      <c r="AY233">
        <v>0</v>
      </c>
      <c r="AZ233" s="269"/>
      <c r="BA233" s="269"/>
      <c r="BB233" s="269"/>
      <c r="BC233" s="269"/>
      <c r="BD233" s="269"/>
      <c r="BE233" s="269"/>
    </row>
    <row r="234" spans="1:83" ht="14.4" x14ac:dyDescent="0.3">
      <c r="A234">
        <v>523056</v>
      </c>
      <c r="B234" t="s">
        <v>473</v>
      </c>
      <c r="C234" t="s">
        <v>692</v>
      </c>
      <c r="D234" t="s">
        <v>692</v>
      </c>
      <c r="E234" t="s">
        <v>692</v>
      </c>
      <c r="F234" t="s">
        <v>692</v>
      </c>
      <c r="G234" t="s">
        <v>692</v>
      </c>
      <c r="H234" t="s">
        <v>692</v>
      </c>
      <c r="I234" t="s">
        <v>692</v>
      </c>
      <c r="J234" t="s">
        <v>692</v>
      </c>
      <c r="K234" t="s">
        <v>692</v>
      </c>
      <c r="L234" t="s">
        <v>692</v>
      </c>
      <c r="M234" t="s">
        <v>692</v>
      </c>
      <c r="N234" t="s">
        <v>692</v>
      </c>
      <c r="O234" t="s">
        <v>692</v>
      </c>
      <c r="P234" t="s">
        <v>692</v>
      </c>
      <c r="Q234" t="s">
        <v>692</v>
      </c>
      <c r="R234" t="s">
        <v>692</v>
      </c>
      <c r="S234" t="s">
        <v>692</v>
      </c>
      <c r="T234" t="s">
        <v>692</v>
      </c>
      <c r="U234" t="s">
        <v>692</v>
      </c>
      <c r="V234" t="s">
        <v>692</v>
      </c>
      <c r="W234" t="s">
        <v>692</v>
      </c>
      <c r="X234" t="s">
        <v>692</v>
      </c>
      <c r="Y234" t="s">
        <v>692</v>
      </c>
      <c r="Z234" t="s">
        <v>692</v>
      </c>
      <c r="AA234" t="s">
        <v>692</v>
      </c>
      <c r="AB234" t="s">
        <v>692</v>
      </c>
      <c r="AC234" t="s">
        <v>692</v>
      </c>
      <c r="AD234" t="s">
        <v>692</v>
      </c>
      <c r="AE234" t="s">
        <v>692</v>
      </c>
      <c r="AF234" t="s">
        <v>692</v>
      </c>
      <c r="AG234" t="s">
        <v>692</v>
      </c>
      <c r="AH234" t="s">
        <v>692</v>
      </c>
      <c r="AI234" t="s">
        <v>692</v>
      </c>
      <c r="AJ234" t="s">
        <v>692</v>
      </c>
      <c r="AK234" t="s">
        <v>692</v>
      </c>
      <c r="AL234" t="s">
        <v>692</v>
      </c>
      <c r="AM234" t="s">
        <v>692</v>
      </c>
      <c r="AW234"/>
      <c r="AX234" t="s">
        <v>3519</v>
      </c>
      <c r="AY234" t="s">
        <v>3519</v>
      </c>
      <c r="AZ234" s="269"/>
      <c r="BA234" s="269"/>
      <c r="BB234" s="269"/>
      <c r="BC234" s="269"/>
      <c r="BD234" s="269"/>
      <c r="BE234" s="269"/>
    </row>
    <row r="235" spans="1:83" ht="14.4" x14ac:dyDescent="0.3">
      <c r="A235">
        <v>523063</v>
      </c>
      <c r="B235" t="s">
        <v>473</v>
      </c>
      <c r="C235" t="s">
        <v>691</v>
      </c>
      <c r="D235" t="s">
        <v>691</v>
      </c>
      <c r="E235" t="s">
        <v>691</v>
      </c>
      <c r="F235" t="s">
        <v>691</v>
      </c>
      <c r="G235" t="s">
        <v>691</v>
      </c>
      <c r="H235" t="s">
        <v>691</v>
      </c>
      <c r="I235" t="s">
        <v>691</v>
      </c>
      <c r="J235" t="s">
        <v>691</v>
      </c>
      <c r="K235" t="s">
        <v>691</v>
      </c>
      <c r="L235" t="s">
        <v>691</v>
      </c>
      <c r="M235" t="s">
        <v>691</v>
      </c>
      <c r="N235" t="s">
        <v>691</v>
      </c>
      <c r="O235" t="s">
        <v>691</v>
      </c>
      <c r="P235" t="s">
        <v>691</v>
      </c>
      <c r="Q235" t="s">
        <v>691</v>
      </c>
      <c r="R235" t="s">
        <v>691</v>
      </c>
      <c r="S235" t="s">
        <v>691</v>
      </c>
      <c r="T235" t="s">
        <v>691</v>
      </c>
      <c r="U235" t="s">
        <v>691</v>
      </c>
      <c r="V235" t="s">
        <v>691</v>
      </c>
      <c r="W235" t="s">
        <v>691</v>
      </c>
      <c r="X235" t="s">
        <v>691</v>
      </c>
      <c r="Y235" t="s">
        <v>691</v>
      </c>
      <c r="Z235" t="s">
        <v>691</v>
      </c>
      <c r="AA235" t="s">
        <v>691</v>
      </c>
      <c r="AB235" t="s">
        <v>691</v>
      </c>
      <c r="AC235" t="s">
        <v>691</v>
      </c>
      <c r="AD235" t="s">
        <v>691</v>
      </c>
      <c r="AE235" t="s">
        <v>691</v>
      </c>
      <c r="AF235" t="s">
        <v>691</v>
      </c>
      <c r="AG235" t="s">
        <v>691</v>
      </c>
      <c r="AH235" t="s">
        <v>691</v>
      </c>
      <c r="AI235" t="s">
        <v>691</v>
      </c>
      <c r="AJ235" t="s">
        <v>691</v>
      </c>
      <c r="AK235" t="s">
        <v>691</v>
      </c>
      <c r="AL235" t="s">
        <v>691</v>
      </c>
      <c r="AM235" t="s">
        <v>691</v>
      </c>
      <c r="AW235"/>
      <c r="AY235">
        <v>0</v>
      </c>
      <c r="AZ235" s="269"/>
      <c r="BA235" s="269"/>
      <c r="BB235" s="269"/>
      <c r="BC235" s="269"/>
      <c r="BD235" s="269"/>
      <c r="BE235" s="269"/>
    </row>
    <row r="236" spans="1:83" ht="14.4" x14ac:dyDescent="0.3">
      <c r="A236">
        <v>523089</v>
      </c>
      <c r="B236" t="s">
        <v>473</v>
      </c>
      <c r="C236" t="s">
        <v>691</v>
      </c>
      <c r="D236" t="s">
        <v>691</v>
      </c>
      <c r="E236" t="s">
        <v>691</v>
      </c>
      <c r="F236" t="s">
        <v>691</v>
      </c>
      <c r="G236" t="s">
        <v>691</v>
      </c>
      <c r="H236" t="s">
        <v>691</v>
      </c>
      <c r="I236" t="s">
        <v>691</v>
      </c>
      <c r="J236" t="s">
        <v>691</v>
      </c>
      <c r="K236" t="s">
        <v>691</v>
      </c>
      <c r="L236" t="s">
        <v>691</v>
      </c>
      <c r="M236" t="s">
        <v>691</v>
      </c>
      <c r="N236" t="s">
        <v>691</v>
      </c>
      <c r="O236" t="s">
        <v>691</v>
      </c>
      <c r="P236" t="s">
        <v>691</v>
      </c>
      <c r="Q236" t="s">
        <v>691</v>
      </c>
      <c r="R236" t="s">
        <v>691</v>
      </c>
      <c r="S236" t="s">
        <v>691</v>
      </c>
      <c r="T236" t="s">
        <v>691</v>
      </c>
      <c r="U236" t="s">
        <v>691</v>
      </c>
      <c r="V236" t="s">
        <v>691</v>
      </c>
      <c r="W236" t="s">
        <v>691</v>
      </c>
      <c r="X236" t="s">
        <v>691</v>
      </c>
      <c r="Y236" t="s">
        <v>691</v>
      </c>
      <c r="Z236" t="s">
        <v>691</v>
      </c>
      <c r="AA236" t="s">
        <v>691</v>
      </c>
      <c r="AB236" t="s">
        <v>691</v>
      </c>
      <c r="AC236" t="s">
        <v>691</v>
      </c>
      <c r="AD236" t="s">
        <v>691</v>
      </c>
      <c r="AE236" t="s">
        <v>691</v>
      </c>
      <c r="AF236" t="s">
        <v>691</v>
      </c>
      <c r="AG236" t="s">
        <v>691</v>
      </c>
      <c r="AH236" t="s">
        <v>691</v>
      </c>
      <c r="AI236" t="s">
        <v>691</v>
      </c>
      <c r="AJ236" t="s">
        <v>691</v>
      </c>
      <c r="AK236" t="s">
        <v>691</v>
      </c>
      <c r="AL236" t="s">
        <v>691</v>
      </c>
      <c r="AM236" t="s">
        <v>691</v>
      </c>
      <c r="AW236"/>
      <c r="AY236">
        <v>0</v>
      </c>
      <c r="AZ236" s="269"/>
      <c r="BA236" s="269"/>
      <c r="BB236" s="269"/>
      <c r="BC236" s="269"/>
      <c r="BD236" s="269"/>
      <c r="BE236" s="269"/>
    </row>
    <row r="237" spans="1:83" ht="14.4" x14ac:dyDescent="0.3">
      <c r="A237">
        <v>523091</v>
      </c>
      <c r="B237" t="s">
        <v>473</v>
      </c>
      <c r="C237" t="s">
        <v>692</v>
      </c>
      <c r="D237" t="s">
        <v>692</v>
      </c>
      <c r="E237" t="s">
        <v>692</v>
      </c>
      <c r="F237" t="s">
        <v>692</v>
      </c>
      <c r="G237" t="s">
        <v>692</v>
      </c>
      <c r="H237" t="s">
        <v>692</v>
      </c>
      <c r="I237" t="s">
        <v>692</v>
      </c>
      <c r="J237" t="s">
        <v>692</v>
      </c>
      <c r="K237" t="s">
        <v>692</v>
      </c>
      <c r="L237" t="s">
        <v>692</v>
      </c>
      <c r="M237" t="s">
        <v>692</v>
      </c>
      <c r="N237" t="s">
        <v>692</v>
      </c>
      <c r="O237" t="s">
        <v>692</v>
      </c>
      <c r="P237" t="s">
        <v>692</v>
      </c>
      <c r="Q237" t="s">
        <v>692</v>
      </c>
      <c r="R237" t="s">
        <v>692</v>
      </c>
      <c r="S237" t="s">
        <v>692</v>
      </c>
      <c r="T237" t="s">
        <v>692</v>
      </c>
      <c r="U237" t="s">
        <v>692</v>
      </c>
      <c r="V237" t="s">
        <v>692</v>
      </c>
      <c r="W237" t="s">
        <v>692</v>
      </c>
      <c r="X237" t="s">
        <v>692</v>
      </c>
      <c r="Y237" t="s">
        <v>692</v>
      </c>
      <c r="Z237" t="s">
        <v>692</v>
      </c>
      <c r="AA237" t="s">
        <v>692</v>
      </c>
      <c r="AB237" t="s">
        <v>692</v>
      </c>
      <c r="AC237" t="s">
        <v>692</v>
      </c>
      <c r="AD237" t="s">
        <v>692</v>
      </c>
      <c r="AE237" t="s">
        <v>692</v>
      </c>
      <c r="AF237" t="s">
        <v>692</v>
      </c>
      <c r="AG237" t="s">
        <v>692</v>
      </c>
      <c r="AH237" t="s">
        <v>692</v>
      </c>
      <c r="AI237" t="s">
        <v>692</v>
      </c>
      <c r="AJ237" t="s">
        <v>692</v>
      </c>
      <c r="AK237" t="s">
        <v>692</v>
      </c>
      <c r="AL237" t="s">
        <v>692</v>
      </c>
      <c r="AM237" t="s">
        <v>692</v>
      </c>
      <c r="AW237"/>
      <c r="AX237" t="s">
        <v>3536</v>
      </c>
      <c r="AY237" t="s">
        <v>3536</v>
      </c>
      <c r="AZ237" s="250"/>
      <c r="BA237" s="250"/>
      <c r="BB237" s="250"/>
      <c r="BC237" s="250"/>
      <c r="BD237" s="250"/>
      <c r="BE237" s="26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8"/>
      <c r="BW237" s="249"/>
      <c r="BX237" s="249"/>
      <c r="BY237" s="249"/>
      <c r="BZ237" s="249"/>
      <c r="CA237" s="242"/>
      <c r="CB237" s="242"/>
      <c r="CC237" s="242"/>
      <c r="CD237" s="242"/>
      <c r="CE237" s="249"/>
    </row>
    <row r="238" spans="1:83" ht="14.4" x14ac:dyDescent="0.3">
      <c r="A238">
        <v>523111</v>
      </c>
      <c r="B238" t="s">
        <v>473</v>
      </c>
      <c r="C238" t="s">
        <v>691</v>
      </c>
      <c r="D238" t="s">
        <v>691</v>
      </c>
      <c r="E238" t="s">
        <v>691</v>
      </c>
      <c r="F238" t="s">
        <v>691</v>
      </c>
      <c r="G238" t="s">
        <v>691</v>
      </c>
      <c r="H238" t="s">
        <v>691</v>
      </c>
      <c r="I238" t="s">
        <v>691</v>
      </c>
      <c r="J238" t="s">
        <v>691</v>
      </c>
      <c r="K238" t="s">
        <v>691</v>
      </c>
      <c r="L238" t="s">
        <v>691</v>
      </c>
      <c r="M238" t="s">
        <v>691</v>
      </c>
      <c r="N238" t="s">
        <v>691</v>
      </c>
      <c r="O238" t="s">
        <v>691</v>
      </c>
      <c r="P238" t="s">
        <v>691</v>
      </c>
      <c r="Q238" t="s">
        <v>691</v>
      </c>
      <c r="R238" t="s">
        <v>691</v>
      </c>
      <c r="S238" t="s">
        <v>691</v>
      </c>
      <c r="T238" t="s">
        <v>691</v>
      </c>
      <c r="U238" t="s">
        <v>691</v>
      </c>
      <c r="V238" t="s">
        <v>691</v>
      </c>
      <c r="W238" t="s">
        <v>691</v>
      </c>
      <c r="X238" t="s">
        <v>691</v>
      </c>
      <c r="Y238" t="s">
        <v>691</v>
      </c>
      <c r="Z238" t="s">
        <v>691</v>
      </c>
      <c r="AA238" t="s">
        <v>691</v>
      </c>
      <c r="AB238" t="s">
        <v>691</v>
      </c>
      <c r="AC238" t="s">
        <v>691</v>
      </c>
      <c r="AD238" t="s">
        <v>691</v>
      </c>
      <c r="AE238" t="s">
        <v>691</v>
      </c>
      <c r="AF238" t="s">
        <v>691</v>
      </c>
      <c r="AG238" t="s">
        <v>691</v>
      </c>
      <c r="AH238" t="s">
        <v>691</v>
      </c>
      <c r="AI238" t="s">
        <v>691</v>
      </c>
      <c r="AJ238" t="s">
        <v>691</v>
      </c>
      <c r="AK238" t="s">
        <v>691</v>
      </c>
      <c r="AL238" t="s">
        <v>691</v>
      </c>
      <c r="AM238" t="s">
        <v>691</v>
      </c>
      <c r="AW238"/>
      <c r="AY238">
        <v>0</v>
      </c>
      <c r="AZ238" s="269"/>
      <c r="BA238" s="269"/>
      <c r="BB238" s="269"/>
      <c r="BC238" s="269"/>
      <c r="BD238" s="269"/>
      <c r="BE238" s="26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8"/>
      <c r="BW238" s="249"/>
      <c r="BX238" s="249"/>
      <c r="BY238" s="249"/>
      <c r="BZ238" s="249"/>
      <c r="CA238" s="242"/>
      <c r="CB238" s="242"/>
      <c r="CC238" s="242"/>
      <c r="CD238" s="242"/>
      <c r="CE238" s="249"/>
    </row>
    <row r="239" spans="1:83" ht="14.4" x14ac:dyDescent="0.3">
      <c r="A239">
        <v>523120</v>
      </c>
      <c r="B239" t="s">
        <v>473</v>
      </c>
      <c r="C239" t="s">
        <v>691</v>
      </c>
      <c r="D239" t="s">
        <v>691</v>
      </c>
      <c r="E239" t="s">
        <v>691</v>
      </c>
      <c r="F239" t="s">
        <v>691</v>
      </c>
      <c r="G239" t="s">
        <v>691</v>
      </c>
      <c r="H239" t="s">
        <v>691</v>
      </c>
      <c r="I239" t="s">
        <v>691</v>
      </c>
      <c r="J239" t="s">
        <v>691</v>
      </c>
      <c r="K239" t="s">
        <v>691</v>
      </c>
      <c r="L239" t="s">
        <v>691</v>
      </c>
      <c r="M239" t="s">
        <v>691</v>
      </c>
      <c r="N239" t="s">
        <v>691</v>
      </c>
      <c r="O239" t="s">
        <v>691</v>
      </c>
      <c r="P239" t="s">
        <v>691</v>
      </c>
      <c r="Q239" t="s">
        <v>691</v>
      </c>
      <c r="R239" t="s">
        <v>691</v>
      </c>
      <c r="S239" t="s">
        <v>691</v>
      </c>
      <c r="T239" t="s">
        <v>691</v>
      </c>
      <c r="U239" t="s">
        <v>691</v>
      </c>
      <c r="V239" t="s">
        <v>691</v>
      </c>
      <c r="W239" t="s">
        <v>691</v>
      </c>
      <c r="X239" t="s">
        <v>691</v>
      </c>
      <c r="Y239" t="s">
        <v>691</v>
      </c>
      <c r="Z239" t="s">
        <v>691</v>
      </c>
      <c r="AA239" t="s">
        <v>691</v>
      </c>
      <c r="AB239" t="s">
        <v>691</v>
      </c>
      <c r="AC239" t="s">
        <v>691</v>
      </c>
      <c r="AD239" t="s">
        <v>691</v>
      </c>
      <c r="AE239" t="s">
        <v>691</v>
      </c>
      <c r="AF239" t="s">
        <v>691</v>
      </c>
      <c r="AG239" t="s">
        <v>691</v>
      </c>
      <c r="AH239" t="s">
        <v>691</v>
      </c>
      <c r="AI239" t="s">
        <v>691</v>
      </c>
      <c r="AJ239" t="s">
        <v>691</v>
      </c>
      <c r="AK239" t="s">
        <v>691</v>
      </c>
      <c r="AL239" t="s">
        <v>691</v>
      </c>
      <c r="AM239" t="s">
        <v>691</v>
      </c>
      <c r="AW239"/>
      <c r="AY239">
        <v>0</v>
      </c>
      <c r="AZ239" s="269"/>
      <c r="BA239" s="269"/>
      <c r="BB239" s="269"/>
      <c r="BC239" s="269"/>
      <c r="BD239" s="269"/>
      <c r="BE239" s="269"/>
    </row>
    <row r="240" spans="1:83" ht="14.4" x14ac:dyDescent="0.3">
      <c r="A240">
        <v>523139</v>
      </c>
      <c r="B240" t="s">
        <v>473</v>
      </c>
      <c r="C240" t="s">
        <v>691</v>
      </c>
      <c r="D240" t="s">
        <v>691</v>
      </c>
      <c r="E240" t="s">
        <v>691</v>
      </c>
      <c r="F240" t="s">
        <v>691</v>
      </c>
      <c r="G240" t="s">
        <v>691</v>
      </c>
      <c r="H240" t="s">
        <v>691</v>
      </c>
      <c r="I240" t="s">
        <v>691</v>
      </c>
      <c r="J240" t="s">
        <v>691</v>
      </c>
      <c r="K240" t="s">
        <v>691</v>
      </c>
      <c r="L240" t="s">
        <v>691</v>
      </c>
      <c r="M240" t="s">
        <v>691</v>
      </c>
      <c r="N240" t="s">
        <v>691</v>
      </c>
      <c r="O240" t="s">
        <v>691</v>
      </c>
      <c r="P240" t="s">
        <v>691</v>
      </c>
      <c r="Q240" t="s">
        <v>691</v>
      </c>
      <c r="R240" t="s">
        <v>691</v>
      </c>
      <c r="S240" t="s">
        <v>691</v>
      </c>
      <c r="T240" t="s">
        <v>691</v>
      </c>
      <c r="U240" t="s">
        <v>691</v>
      </c>
      <c r="V240" t="s">
        <v>691</v>
      </c>
      <c r="W240" t="s">
        <v>691</v>
      </c>
      <c r="X240" t="s">
        <v>691</v>
      </c>
      <c r="Y240" t="s">
        <v>691</v>
      </c>
      <c r="Z240" t="s">
        <v>691</v>
      </c>
      <c r="AA240" t="s">
        <v>691</v>
      </c>
      <c r="AB240" t="s">
        <v>691</v>
      </c>
      <c r="AC240" t="s">
        <v>691</v>
      </c>
      <c r="AD240" t="s">
        <v>691</v>
      </c>
      <c r="AE240" t="s">
        <v>691</v>
      </c>
      <c r="AF240" t="s">
        <v>691</v>
      </c>
      <c r="AG240" t="s">
        <v>691</v>
      </c>
      <c r="AH240" t="s">
        <v>691</v>
      </c>
      <c r="AI240" t="s">
        <v>691</v>
      </c>
      <c r="AJ240" t="s">
        <v>691</v>
      </c>
      <c r="AK240" t="s">
        <v>691</v>
      </c>
      <c r="AL240" t="s">
        <v>691</v>
      </c>
      <c r="AM240" t="s">
        <v>691</v>
      </c>
      <c r="AW240"/>
      <c r="AY240">
        <v>0</v>
      </c>
      <c r="AZ240" s="269"/>
      <c r="BA240" s="269"/>
      <c r="BB240" s="269"/>
      <c r="BC240" s="269"/>
      <c r="BD240" s="269"/>
      <c r="BE240" s="269"/>
    </row>
    <row r="241" spans="1:83" ht="14.4" x14ac:dyDescent="0.3">
      <c r="A241">
        <v>523160</v>
      </c>
      <c r="B241" t="s">
        <v>473</v>
      </c>
      <c r="C241" t="s">
        <v>692</v>
      </c>
      <c r="D241" t="s">
        <v>692</v>
      </c>
      <c r="E241" t="s">
        <v>692</v>
      </c>
      <c r="F241" t="s">
        <v>692</v>
      </c>
      <c r="G241" t="s">
        <v>692</v>
      </c>
      <c r="H241" t="s">
        <v>692</v>
      </c>
      <c r="I241" t="s">
        <v>692</v>
      </c>
      <c r="J241" t="s">
        <v>692</v>
      </c>
      <c r="K241" t="s">
        <v>692</v>
      </c>
      <c r="L241" t="s">
        <v>692</v>
      </c>
      <c r="M241" t="s">
        <v>692</v>
      </c>
      <c r="N241" t="s">
        <v>692</v>
      </c>
      <c r="O241" t="s">
        <v>692</v>
      </c>
      <c r="P241" t="s">
        <v>692</v>
      </c>
      <c r="Q241" t="s">
        <v>692</v>
      </c>
      <c r="R241" t="s">
        <v>692</v>
      </c>
      <c r="S241" t="s">
        <v>692</v>
      </c>
      <c r="T241" t="s">
        <v>692</v>
      </c>
      <c r="U241" t="s">
        <v>692</v>
      </c>
      <c r="V241" t="s">
        <v>692</v>
      </c>
      <c r="W241" t="s">
        <v>692</v>
      </c>
      <c r="X241" t="s">
        <v>692</v>
      </c>
      <c r="Y241" t="s">
        <v>692</v>
      </c>
      <c r="Z241" t="s">
        <v>692</v>
      </c>
      <c r="AA241" t="s">
        <v>692</v>
      </c>
      <c r="AB241" t="s">
        <v>692</v>
      </c>
      <c r="AC241" t="s">
        <v>692</v>
      </c>
      <c r="AD241" t="s">
        <v>692</v>
      </c>
      <c r="AE241" t="s">
        <v>692</v>
      </c>
      <c r="AF241" t="s">
        <v>692</v>
      </c>
      <c r="AG241" t="s">
        <v>692</v>
      </c>
      <c r="AH241" t="s">
        <v>692</v>
      </c>
      <c r="AI241" t="s">
        <v>692</v>
      </c>
      <c r="AJ241" t="s">
        <v>692</v>
      </c>
      <c r="AK241" t="s">
        <v>692</v>
      </c>
      <c r="AL241" t="s">
        <v>692</v>
      </c>
      <c r="AM241" t="s">
        <v>692</v>
      </c>
      <c r="AW241"/>
      <c r="AX241" t="s">
        <v>3536</v>
      </c>
      <c r="AY241" t="s">
        <v>3536</v>
      </c>
      <c r="AZ241" s="269"/>
      <c r="BA241" s="269"/>
      <c r="BB241" s="269"/>
      <c r="BC241" s="269"/>
      <c r="BD241" s="269"/>
      <c r="BE241" s="269"/>
    </row>
    <row r="242" spans="1:83" ht="14.4" x14ac:dyDescent="0.3">
      <c r="A242">
        <v>523174</v>
      </c>
      <c r="B242" t="s">
        <v>473</v>
      </c>
      <c r="C242" t="s">
        <v>691</v>
      </c>
      <c r="D242" t="s">
        <v>691</v>
      </c>
      <c r="E242" t="s">
        <v>691</v>
      </c>
      <c r="F242" t="s">
        <v>691</v>
      </c>
      <c r="G242" t="s">
        <v>691</v>
      </c>
      <c r="H242" t="s">
        <v>691</v>
      </c>
      <c r="I242" t="s">
        <v>691</v>
      </c>
      <c r="J242" t="s">
        <v>691</v>
      </c>
      <c r="K242" t="s">
        <v>691</v>
      </c>
      <c r="L242" t="s">
        <v>691</v>
      </c>
      <c r="M242" t="s">
        <v>691</v>
      </c>
      <c r="N242" t="s">
        <v>691</v>
      </c>
      <c r="O242" t="s">
        <v>691</v>
      </c>
      <c r="P242" t="s">
        <v>691</v>
      </c>
      <c r="Q242" t="s">
        <v>691</v>
      </c>
      <c r="R242" t="s">
        <v>691</v>
      </c>
      <c r="S242" t="s">
        <v>691</v>
      </c>
      <c r="T242" t="s">
        <v>691</v>
      </c>
      <c r="U242" t="s">
        <v>691</v>
      </c>
      <c r="V242" t="s">
        <v>691</v>
      </c>
      <c r="W242" t="s">
        <v>691</v>
      </c>
      <c r="X242" t="s">
        <v>691</v>
      </c>
      <c r="Y242" t="s">
        <v>691</v>
      </c>
      <c r="Z242" t="s">
        <v>691</v>
      </c>
      <c r="AA242" t="s">
        <v>691</v>
      </c>
      <c r="AB242" t="s">
        <v>691</v>
      </c>
      <c r="AC242" t="s">
        <v>691</v>
      </c>
      <c r="AD242" t="s">
        <v>691</v>
      </c>
      <c r="AE242" t="s">
        <v>691</v>
      </c>
      <c r="AF242" t="s">
        <v>691</v>
      </c>
      <c r="AG242" t="s">
        <v>691</v>
      </c>
      <c r="AH242" t="s">
        <v>691</v>
      </c>
      <c r="AI242" t="s">
        <v>691</v>
      </c>
      <c r="AJ242" t="s">
        <v>691</v>
      </c>
      <c r="AK242" t="s">
        <v>691</v>
      </c>
      <c r="AL242" t="s">
        <v>691</v>
      </c>
      <c r="AM242" t="s">
        <v>691</v>
      </c>
      <c r="AW242"/>
      <c r="AY242">
        <v>0</v>
      </c>
      <c r="AZ242" s="269"/>
      <c r="BA242" s="269"/>
      <c r="BB242" s="269"/>
      <c r="BC242" s="269"/>
      <c r="BD242" s="269"/>
      <c r="BE242" s="269"/>
    </row>
    <row r="243" spans="1:83" ht="14.4" x14ac:dyDescent="0.3">
      <c r="A243">
        <v>523186</v>
      </c>
      <c r="B243" t="s">
        <v>473</v>
      </c>
      <c r="C243" t="s">
        <v>691</v>
      </c>
      <c r="D243" t="s">
        <v>691</v>
      </c>
      <c r="E243" t="s">
        <v>691</v>
      </c>
      <c r="F243" t="s">
        <v>691</v>
      </c>
      <c r="G243" t="s">
        <v>691</v>
      </c>
      <c r="H243" t="s">
        <v>691</v>
      </c>
      <c r="I243" t="s">
        <v>691</v>
      </c>
      <c r="J243" t="s">
        <v>691</v>
      </c>
      <c r="K243" t="s">
        <v>691</v>
      </c>
      <c r="L243" t="s">
        <v>691</v>
      </c>
      <c r="M243" t="s">
        <v>691</v>
      </c>
      <c r="N243" t="s">
        <v>691</v>
      </c>
      <c r="O243" t="s">
        <v>691</v>
      </c>
      <c r="P243" t="s">
        <v>691</v>
      </c>
      <c r="Q243" t="s">
        <v>691</v>
      </c>
      <c r="R243" t="s">
        <v>691</v>
      </c>
      <c r="S243" t="s">
        <v>691</v>
      </c>
      <c r="T243" t="s">
        <v>691</v>
      </c>
      <c r="U243" t="s">
        <v>691</v>
      </c>
      <c r="V243" t="s">
        <v>691</v>
      </c>
      <c r="W243" t="s">
        <v>691</v>
      </c>
      <c r="X243" t="s">
        <v>691</v>
      </c>
      <c r="Y243" t="s">
        <v>691</v>
      </c>
      <c r="Z243" t="s">
        <v>691</v>
      </c>
      <c r="AA243" t="s">
        <v>691</v>
      </c>
      <c r="AB243" t="s">
        <v>691</v>
      </c>
      <c r="AC243" t="s">
        <v>691</v>
      </c>
      <c r="AD243" t="s">
        <v>691</v>
      </c>
      <c r="AE243" t="s">
        <v>691</v>
      </c>
      <c r="AF243" t="s">
        <v>691</v>
      </c>
      <c r="AG243" t="s">
        <v>691</v>
      </c>
      <c r="AH243" t="s">
        <v>691</v>
      </c>
      <c r="AI243" t="s">
        <v>691</v>
      </c>
      <c r="AJ243" t="s">
        <v>691</v>
      </c>
      <c r="AK243" t="s">
        <v>691</v>
      </c>
      <c r="AL243" t="s">
        <v>691</v>
      </c>
      <c r="AM243" t="s">
        <v>691</v>
      </c>
      <c r="AW243"/>
      <c r="AY243">
        <v>0</v>
      </c>
      <c r="AZ243" s="269"/>
      <c r="BA243" s="269"/>
      <c r="BB243" s="269"/>
      <c r="BC243" s="269"/>
      <c r="BD243" s="269"/>
      <c r="BE243" s="26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8"/>
      <c r="BW243" s="249"/>
      <c r="BX243" s="249"/>
      <c r="BY243" s="249"/>
      <c r="BZ243" s="249"/>
      <c r="CA243" s="242"/>
      <c r="CB243" s="242"/>
      <c r="CC243" s="242"/>
      <c r="CD243" s="242"/>
      <c r="CE243" s="249"/>
    </row>
    <row r="244" spans="1:83" ht="14.4" x14ac:dyDescent="0.3">
      <c r="A244">
        <v>523188</v>
      </c>
      <c r="B244" t="s">
        <v>473</v>
      </c>
      <c r="C244" t="s">
        <v>691</v>
      </c>
      <c r="D244" t="s">
        <v>691</v>
      </c>
      <c r="E244" t="s">
        <v>691</v>
      </c>
      <c r="F244" t="s">
        <v>691</v>
      </c>
      <c r="G244" t="s">
        <v>691</v>
      </c>
      <c r="H244" t="s">
        <v>691</v>
      </c>
      <c r="I244" t="s">
        <v>691</v>
      </c>
      <c r="J244" t="s">
        <v>691</v>
      </c>
      <c r="K244" t="s">
        <v>691</v>
      </c>
      <c r="L244" t="s">
        <v>691</v>
      </c>
      <c r="M244" t="s">
        <v>691</v>
      </c>
      <c r="N244" t="s">
        <v>691</v>
      </c>
      <c r="O244" t="s">
        <v>691</v>
      </c>
      <c r="P244" t="s">
        <v>691</v>
      </c>
      <c r="Q244" t="s">
        <v>691</v>
      </c>
      <c r="R244" t="s">
        <v>691</v>
      </c>
      <c r="S244" t="s">
        <v>691</v>
      </c>
      <c r="T244" t="s">
        <v>691</v>
      </c>
      <c r="U244" t="s">
        <v>691</v>
      </c>
      <c r="V244" t="s">
        <v>691</v>
      </c>
      <c r="W244" t="s">
        <v>691</v>
      </c>
      <c r="X244" t="s">
        <v>691</v>
      </c>
      <c r="Y244" t="s">
        <v>691</v>
      </c>
      <c r="Z244" t="s">
        <v>691</v>
      </c>
      <c r="AA244" t="s">
        <v>691</v>
      </c>
      <c r="AB244" t="s">
        <v>691</v>
      </c>
      <c r="AC244" t="s">
        <v>691</v>
      </c>
      <c r="AD244" t="s">
        <v>691</v>
      </c>
      <c r="AE244" t="s">
        <v>691</v>
      </c>
      <c r="AF244" t="s">
        <v>691</v>
      </c>
      <c r="AG244" t="s">
        <v>691</v>
      </c>
      <c r="AH244" t="s">
        <v>691</v>
      </c>
      <c r="AI244" t="s">
        <v>691</v>
      </c>
      <c r="AJ244" t="s">
        <v>691</v>
      </c>
      <c r="AK244" t="s">
        <v>691</v>
      </c>
      <c r="AL244" t="s">
        <v>691</v>
      </c>
      <c r="AM244" t="s">
        <v>691</v>
      </c>
      <c r="AW244"/>
      <c r="AY244">
        <v>0</v>
      </c>
      <c r="AZ244" s="269"/>
      <c r="BA244" s="269"/>
      <c r="BB244" s="269"/>
      <c r="BC244" s="269"/>
      <c r="BD244" s="269"/>
      <c r="BE244" s="269"/>
    </row>
    <row r="245" spans="1:83" ht="14.4" x14ac:dyDescent="0.3">
      <c r="A245">
        <v>523191</v>
      </c>
      <c r="B245" t="s">
        <v>473</v>
      </c>
      <c r="C245" t="s">
        <v>691</v>
      </c>
      <c r="D245" t="s">
        <v>691</v>
      </c>
      <c r="E245" t="s">
        <v>691</v>
      </c>
      <c r="F245" t="s">
        <v>691</v>
      </c>
      <c r="G245" t="s">
        <v>691</v>
      </c>
      <c r="H245" t="s">
        <v>691</v>
      </c>
      <c r="I245" t="s">
        <v>691</v>
      </c>
      <c r="J245" t="s">
        <v>691</v>
      </c>
      <c r="K245" t="s">
        <v>691</v>
      </c>
      <c r="L245" t="s">
        <v>691</v>
      </c>
      <c r="M245" t="s">
        <v>691</v>
      </c>
      <c r="N245" t="s">
        <v>691</v>
      </c>
      <c r="O245" t="s">
        <v>691</v>
      </c>
      <c r="P245" t="s">
        <v>691</v>
      </c>
      <c r="Q245" t="s">
        <v>691</v>
      </c>
      <c r="R245" t="s">
        <v>691</v>
      </c>
      <c r="S245" t="s">
        <v>691</v>
      </c>
      <c r="T245" t="s">
        <v>691</v>
      </c>
      <c r="U245" t="s">
        <v>691</v>
      </c>
      <c r="V245" t="s">
        <v>691</v>
      </c>
      <c r="W245" t="s">
        <v>691</v>
      </c>
      <c r="X245" t="s">
        <v>691</v>
      </c>
      <c r="Y245" t="s">
        <v>691</v>
      </c>
      <c r="Z245" t="s">
        <v>691</v>
      </c>
      <c r="AA245" t="s">
        <v>691</v>
      </c>
      <c r="AB245" t="s">
        <v>691</v>
      </c>
      <c r="AC245" t="s">
        <v>691</v>
      </c>
      <c r="AD245" t="s">
        <v>691</v>
      </c>
      <c r="AE245" t="s">
        <v>691</v>
      </c>
      <c r="AF245" t="s">
        <v>691</v>
      </c>
      <c r="AG245" t="s">
        <v>691</v>
      </c>
      <c r="AH245" t="s">
        <v>691</v>
      </c>
      <c r="AI245" t="s">
        <v>691</v>
      </c>
      <c r="AJ245" t="s">
        <v>691</v>
      </c>
      <c r="AK245" t="s">
        <v>691</v>
      </c>
      <c r="AL245" t="s">
        <v>691</v>
      </c>
      <c r="AM245" t="s">
        <v>691</v>
      </c>
      <c r="AW245"/>
      <c r="AY245">
        <v>0</v>
      </c>
      <c r="AZ245" s="269"/>
      <c r="BA245" s="269"/>
      <c r="BB245" s="269"/>
      <c r="BC245" s="269"/>
      <c r="BD245" s="269"/>
      <c r="BE245" s="269"/>
    </row>
    <row r="246" spans="1:83" ht="14.4" x14ac:dyDescent="0.3">
      <c r="A246">
        <v>523194</v>
      </c>
      <c r="B246" t="s">
        <v>473</v>
      </c>
      <c r="C246" t="s">
        <v>691</v>
      </c>
      <c r="D246" t="s">
        <v>691</v>
      </c>
      <c r="E246" t="s">
        <v>691</v>
      </c>
      <c r="F246" t="s">
        <v>691</v>
      </c>
      <c r="G246" t="s">
        <v>691</v>
      </c>
      <c r="H246" t="s">
        <v>691</v>
      </c>
      <c r="I246" t="s">
        <v>691</v>
      </c>
      <c r="J246" t="s">
        <v>691</v>
      </c>
      <c r="K246" t="s">
        <v>691</v>
      </c>
      <c r="L246" t="s">
        <v>691</v>
      </c>
      <c r="M246" t="s">
        <v>691</v>
      </c>
      <c r="N246" t="s">
        <v>691</v>
      </c>
      <c r="O246" t="s">
        <v>691</v>
      </c>
      <c r="P246" t="s">
        <v>691</v>
      </c>
      <c r="Q246" t="s">
        <v>691</v>
      </c>
      <c r="R246" t="s">
        <v>691</v>
      </c>
      <c r="S246" t="s">
        <v>691</v>
      </c>
      <c r="T246" t="s">
        <v>691</v>
      </c>
      <c r="U246" t="s">
        <v>691</v>
      </c>
      <c r="V246" t="s">
        <v>691</v>
      </c>
      <c r="W246" t="s">
        <v>691</v>
      </c>
      <c r="X246" t="s">
        <v>691</v>
      </c>
      <c r="Y246" t="s">
        <v>691</v>
      </c>
      <c r="Z246" t="s">
        <v>691</v>
      </c>
      <c r="AA246" t="s">
        <v>691</v>
      </c>
      <c r="AB246" t="s">
        <v>691</v>
      </c>
      <c r="AC246" t="s">
        <v>691</v>
      </c>
      <c r="AD246" t="s">
        <v>691</v>
      </c>
      <c r="AE246" t="s">
        <v>691</v>
      </c>
      <c r="AF246" t="s">
        <v>691</v>
      </c>
      <c r="AG246" t="s">
        <v>691</v>
      </c>
      <c r="AH246" t="s">
        <v>691</v>
      </c>
      <c r="AI246" t="s">
        <v>691</v>
      </c>
      <c r="AJ246" t="s">
        <v>691</v>
      </c>
      <c r="AK246" t="s">
        <v>691</v>
      </c>
      <c r="AL246" t="s">
        <v>691</v>
      </c>
      <c r="AM246" t="s">
        <v>691</v>
      </c>
      <c r="AW246"/>
      <c r="AY246">
        <v>0</v>
      </c>
      <c r="AZ246" s="269"/>
      <c r="BA246" s="269"/>
      <c r="BB246" s="269"/>
      <c r="BC246" s="269"/>
      <c r="BD246" s="269"/>
      <c r="BE246" s="269"/>
    </row>
    <row r="247" spans="1:83" ht="14.4" x14ac:dyDescent="0.3">
      <c r="A247">
        <v>523197</v>
      </c>
      <c r="B247" t="s">
        <v>474</v>
      </c>
      <c r="C247" t="s">
        <v>691</v>
      </c>
      <c r="D247" t="s">
        <v>691</v>
      </c>
      <c r="E247" t="s">
        <v>691</v>
      </c>
      <c r="F247" t="s">
        <v>691</v>
      </c>
      <c r="G247" t="s">
        <v>691</v>
      </c>
      <c r="H247" t="s">
        <v>691</v>
      </c>
      <c r="I247" t="s">
        <v>691</v>
      </c>
      <c r="J247" t="s">
        <v>691</v>
      </c>
      <c r="K247" t="s">
        <v>691</v>
      </c>
      <c r="L247" t="s">
        <v>691</v>
      </c>
      <c r="M247" t="s">
        <v>691</v>
      </c>
      <c r="N247" t="s">
        <v>691</v>
      </c>
      <c r="O247" t="s">
        <v>691</v>
      </c>
      <c r="P247" t="s">
        <v>691</v>
      </c>
      <c r="Q247" t="s">
        <v>691</v>
      </c>
      <c r="R247" t="s">
        <v>691</v>
      </c>
      <c r="S247" t="s">
        <v>691</v>
      </c>
      <c r="T247" t="s">
        <v>691</v>
      </c>
      <c r="U247" t="s">
        <v>691</v>
      </c>
      <c r="V247" t="s">
        <v>691</v>
      </c>
      <c r="W247" t="s">
        <v>691</v>
      </c>
      <c r="X247" t="s">
        <v>691</v>
      </c>
      <c r="Y247" t="s">
        <v>691</v>
      </c>
      <c r="Z247" t="s">
        <v>691</v>
      </c>
      <c r="AA247" t="s">
        <v>691</v>
      </c>
      <c r="AB247" t="s">
        <v>691</v>
      </c>
      <c r="AC247" t="s">
        <v>691</v>
      </c>
      <c r="AD247" t="s">
        <v>691</v>
      </c>
      <c r="AE247" t="s">
        <v>691</v>
      </c>
      <c r="AF247" t="s">
        <v>691</v>
      </c>
      <c r="AG247" t="s">
        <v>691</v>
      </c>
      <c r="AW247"/>
      <c r="AY247" t="s">
        <v>1462</v>
      </c>
      <c r="AZ247" s="269"/>
      <c r="BA247" s="269"/>
      <c r="BB247" s="269"/>
      <c r="BC247" s="269"/>
      <c r="BD247" s="269"/>
      <c r="BE247" s="269"/>
    </row>
    <row r="248" spans="1:83" ht="14.4" x14ac:dyDescent="0.3">
      <c r="A248">
        <v>523206</v>
      </c>
      <c r="B248" t="s">
        <v>473</v>
      </c>
      <c r="C248" t="s">
        <v>691</v>
      </c>
      <c r="D248" t="s">
        <v>691</v>
      </c>
      <c r="E248" t="s">
        <v>691</v>
      </c>
      <c r="F248" t="s">
        <v>691</v>
      </c>
      <c r="G248" t="s">
        <v>691</v>
      </c>
      <c r="H248" t="s">
        <v>691</v>
      </c>
      <c r="I248" t="s">
        <v>691</v>
      </c>
      <c r="J248" t="s">
        <v>691</v>
      </c>
      <c r="K248" t="s">
        <v>691</v>
      </c>
      <c r="L248" t="s">
        <v>691</v>
      </c>
      <c r="M248" t="s">
        <v>691</v>
      </c>
      <c r="N248" t="s">
        <v>691</v>
      </c>
      <c r="O248" t="s">
        <v>691</v>
      </c>
      <c r="P248" t="s">
        <v>691</v>
      </c>
      <c r="Q248" t="s">
        <v>691</v>
      </c>
      <c r="R248" t="s">
        <v>691</v>
      </c>
      <c r="S248" t="s">
        <v>691</v>
      </c>
      <c r="T248" t="s">
        <v>691</v>
      </c>
      <c r="U248" t="s">
        <v>691</v>
      </c>
      <c r="V248" t="s">
        <v>691</v>
      </c>
      <c r="W248" t="s">
        <v>691</v>
      </c>
      <c r="X248" t="s">
        <v>691</v>
      </c>
      <c r="Y248" t="s">
        <v>691</v>
      </c>
      <c r="Z248" t="s">
        <v>691</v>
      </c>
      <c r="AA248" t="s">
        <v>691</v>
      </c>
      <c r="AB248" t="s">
        <v>691</v>
      </c>
      <c r="AC248" t="s">
        <v>691</v>
      </c>
      <c r="AD248" t="s">
        <v>691</v>
      </c>
      <c r="AE248" t="s">
        <v>691</v>
      </c>
      <c r="AF248" t="s">
        <v>691</v>
      </c>
      <c r="AG248" t="s">
        <v>691</v>
      </c>
      <c r="AH248" t="s">
        <v>691</v>
      </c>
      <c r="AI248" t="s">
        <v>691</v>
      </c>
      <c r="AJ248" t="s">
        <v>691</v>
      </c>
      <c r="AK248" t="s">
        <v>691</v>
      </c>
      <c r="AL248" t="s">
        <v>691</v>
      </c>
      <c r="AM248" t="s">
        <v>691</v>
      </c>
      <c r="AW248"/>
      <c r="AY248">
        <v>0</v>
      </c>
      <c r="AZ248" s="269"/>
      <c r="BA248" s="269"/>
      <c r="BB248" s="269"/>
      <c r="BC248" s="269"/>
      <c r="BD248" s="269"/>
      <c r="BE248" s="269"/>
    </row>
    <row r="249" spans="1:83" ht="14.4" x14ac:dyDescent="0.3">
      <c r="A249">
        <v>523213</v>
      </c>
      <c r="B249" t="s">
        <v>473</v>
      </c>
      <c r="C249" t="s">
        <v>691</v>
      </c>
      <c r="D249" t="s">
        <v>691</v>
      </c>
      <c r="E249" t="s">
        <v>691</v>
      </c>
      <c r="F249" t="s">
        <v>691</v>
      </c>
      <c r="G249" t="s">
        <v>691</v>
      </c>
      <c r="H249" t="s">
        <v>691</v>
      </c>
      <c r="I249" t="s">
        <v>691</v>
      </c>
      <c r="J249" t="s">
        <v>691</v>
      </c>
      <c r="K249" t="s">
        <v>691</v>
      </c>
      <c r="L249" t="s">
        <v>691</v>
      </c>
      <c r="M249" t="s">
        <v>691</v>
      </c>
      <c r="N249" t="s">
        <v>691</v>
      </c>
      <c r="O249" t="s">
        <v>691</v>
      </c>
      <c r="P249" t="s">
        <v>691</v>
      </c>
      <c r="Q249" t="s">
        <v>691</v>
      </c>
      <c r="R249" t="s">
        <v>691</v>
      </c>
      <c r="S249" t="s">
        <v>691</v>
      </c>
      <c r="T249" t="s">
        <v>691</v>
      </c>
      <c r="U249" t="s">
        <v>691</v>
      </c>
      <c r="V249" t="s">
        <v>691</v>
      </c>
      <c r="W249" t="s">
        <v>691</v>
      </c>
      <c r="X249" t="s">
        <v>691</v>
      </c>
      <c r="Y249" t="s">
        <v>691</v>
      </c>
      <c r="Z249" t="s">
        <v>691</v>
      </c>
      <c r="AA249" t="s">
        <v>691</v>
      </c>
      <c r="AB249" t="s">
        <v>691</v>
      </c>
      <c r="AC249" t="s">
        <v>691</v>
      </c>
      <c r="AD249" t="s">
        <v>691</v>
      </c>
      <c r="AE249" t="s">
        <v>691</v>
      </c>
      <c r="AF249" t="s">
        <v>691</v>
      </c>
      <c r="AG249" t="s">
        <v>691</v>
      </c>
      <c r="AH249" t="s">
        <v>691</v>
      </c>
      <c r="AI249" t="s">
        <v>691</v>
      </c>
      <c r="AJ249" t="s">
        <v>691</v>
      </c>
      <c r="AK249" t="s">
        <v>691</v>
      </c>
      <c r="AL249" t="s">
        <v>691</v>
      </c>
      <c r="AM249" t="s">
        <v>691</v>
      </c>
      <c r="AW249"/>
      <c r="AY249">
        <v>0</v>
      </c>
      <c r="AZ249" s="269"/>
      <c r="BA249" s="269"/>
      <c r="BB249" s="269"/>
      <c r="BC249" s="269"/>
      <c r="BD249" s="269"/>
      <c r="BE249" s="269"/>
      <c r="BH249" s="249"/>
      <c r="BI249" s="249"/>
      <c r="BJ249" s="249"/>
      <c r="BK249" s="249"/>
      <c r="BL249" s="249"/>
      <c r="BM249" s="249"/>
      <c r="BN249" s="249"/>
      <c r="BO249" s="249"/>
      <c r="BP249" s="249"/>
      <c r="BQ249" s="249"/>
      <c r="BR249" s="249"/>
      <c r="BS249" s="249"/>
      <c r="BT249" s="249"/>
      <c r="BU249" s="249"/>
      <c r="BV249" s="248"/>
      <c r="BW249" s="249"/>
      <c r="BX249" s="249"/>
      <c r="BY249" s="249"/>
      <c r="BZ249" s="249"/>
      <c r="CA249" s="242"/>
      <c r="CB249" s="242"/>
      <c r="CC249" s="242"/>
      <c r="CD249" s="242"/>
      <c r="CE249" s="249"/>
    </row>
    <row r="250" spans="1:83" ht="14.4" x14ac:dyDescent="0.3">
      <c r="A250">
        <v>523222</v>
      </c>
      <c r="B250" t="s">
        <v>473</v>
      </c>
      <c r="C250" t="s">
        <v>691</v>
      </c>
      <c r="D250" t="s">
        <v>691</v>
      </c>
      <c r="E250" t="s">
        <v>691</v>
      </c>
      <c r="F250" t="s">
        <v>691</v>
      </c>
      <c r="G250" t="s">
        <v>691</v>
      </c>
      <c r="H250" t="s">
        <v>691</v>
      </c>
      <c r="I250" t="s">
        <v>691</v>
      </c>
      <c r="J250" t="s">
        <v>691</v>
      </c>
      <c r="K250" t="s">
        <v>691</v>
      </c>
      <c r="L250" t="s">
        <v>691</v>
      </c>
      <c r="M250" t="s">
        <v>691</v>
      </c>
      <c r="N250" t="s">
        <v>691</v>
      </c>
      <c r="O250" t="s">
        <v>691</v>
      </c>
      <c r="P250" t="s">
        <v>691</v>
      </c>
      <c r="Q250" t="s">
        <v>691</v>
      </c>
      <c r="R250" t="s">
        <v>691</v>
      </c>
      <c r="S250" t="s">
        <v>691</v>
      </c>
      <c r="T250" t="s">
        <v>691</v>
      </c>
      <c r="U250" t="s">
        <v>691</v>
      </c>
      <c r="V250" t="s">
        <v>691</v>
      </c>
      <c r="W250" t="s">
        <v>691</v>
      </c>
      <c r="X250" t="s">
        <v>691</v>
      </c>
      <c r="Y250" t="s">
        <v>691</v>
      </c>
      <c r="Z250" t="s">
        <v>691</v>
      </c>
      <c r="AA250" t="s">
        <v>691</v>
      </c>
      <c r="AB250" t="s">
        <v>691</v>
      </c>
      <c r="AC250" t="s">
        <v>691</v>
      </c>
      <c r="AD250" t="s">
        <v>691</v>
      </c>
      <c r="AE250" t="s">
        <v>691</v>
      </c>
      <c r="AF250" t="s">
        <v>691</v>
      </c>
      <c r="AG250" t="s">
        <v>691</v>
      </c>
      <c r="AH250" t="s">
        <v>691</v>
      </c>
      <c r="AI250" t="s">
        <v>691</v>
      </c>
      <c r="AJ250" t="s">
        <v>691</v>
      </c>
      <c r="AK250" t="s">
        <v>691</v>
      </c>
      <c r="AL250" t="s">
        <v>691</v>
      </c>
      <c r="AM250" t="s">
        <v>691</v>
      </c>
      <c r="AW250"/>
      <c r="AY250">
        <v>0</v>
      </c>
      <c r="AZ250" s="269"/>
      <c r="BA250" s="269"/>
      <c r="BB250" s="269"/>
      <c r="BC250" s="269"/>
      <c r="BD250" s="269"/>
      <c r="BE250" s="269"/>
    </row>
    <row r="251" spans="1:83" ht="14.4" x14ac:dyDescent="0.3">
      <c r="A251">
        <v>523234</v>
      </c>
      <c r="B251" t="s">
        <v>473</v>
      </c>
      <c r="C251" t="s">
        <v>692</v>
      </c>
      <c r="D251" t="s">
        <v>692</v>
      </c>
      <c r="E251" t="s">
        <v>692</v>
      </c>
      <c r="F251" t="s">
        <v>692</v>
      </c>
      <c r="G251" t="s">
        <v>692</v>
      </c>
      <c r="H251" t="s">
        <v>692</v>
      </c>
      <c r="I251" t="s">
        <v>692</v>
      </c>
      <c r="J251" t="s">
        <v>692</v>
      </c>
      <c r="K251" t="s">
        <v>692</v>
      </c>
      <c r="L251" t="s">
        <v>692</v>
      </c>
      <c r="M251" t="s">
        <v>692</v>
      </c>
      <c r="N251" t="s">
        <v>692</v>
      </c>
      <c r="O251" t="s">
        <v>692</v>
      </c>
      <c r="P251" t="s">
        <v>692</v>
      </c>
      <c r="Q251" t="s">
        <v>692</v>
      </c>
      <c r="R251" t="s">
        <v>692</v>
      </c>
      <c r="S251" t="s">
        <v>692</v>
      </c>
      <c r="T251" t="s">
        <v>692</v>
      </c>
      <c r="U251" t="s">
        <v>692</v>
      </c>
      <c r="V251" t="s">
        <v>692</v>
      </c>
      <c r="W251" t="s">
        <v>692</v>
      </c>
      <c r="X251" t="s">
        <v>692</v>
      </c>
      <c r="Y251" t="s">
        <v>692</v>
      </c>
      <c r="Z251" t="s">
        <v>692</v>
      </c>
      <c r="AA251" t="s">
        <v>692</v>
      </c>
      <c r="AB251" t="s">
        <v>692</v>
      </c>
      <c r="AC251" t="s">
        <v>692</v>
      </c>
      <c r="AD251" t="s">
        <v>692</v>
      </c>
      <c r="AE251" t="s">
        <v>692</v>
      </c>
      <c r="AF251" t="s">
        <v>692</v>
      </c>
      <c r="AG251" t="s">
        <v>692</v>
      </c>
      <c r="AH251" t="s">
        <v>692</v>
      </c>
      <c r="AI251" t="s">
        <v>692</v>
      </c>
      <c r="AJ251" t="s">
        <v>692</v>
      </c>
      <c r="AK251" t="s">
        <v>692</v>
      </c>
      <c r="AL251" t="s">
        <v>692</v>
      </c>
      <c r="AM251" t="s">
        <v>692</v>
      </c>
      <c r="AW251"/>
      <c r="AX251" t="s">
        <v>3536</v>
      </c>
      <c r="AY251" t="s">
        <v>3536</v>
      </c>
      <c r="AZ251" s="250"/>
      <c r="BA251" s="250"/>
      <c r="BB251" s="250"/>
      <c r="BC251" s="250"/>
      <c r="BD251" s="250"/>
      <c r="BE251" s="269"/>
      <c r="BH251" s="249"/>
      <c r="BI251" s="249"/>
      <c r="BJ251" s="249"/>
      <c r="BK251" s="249"/>
      <c r="BL251" s="249"/>
      <c r="BM251" s="249"/>
      <c r="BN251" s="249"/>
      <c r="BO251" s="249"/>
      <c r="BP251" s="249"/>
      <c r="BQ251" s="249"/>
      <c r="BR251" s="249"/>
      <c r="BS251" s="249"/>
      <c r="BT251" s="249"/>
      <c r="BU251" s="249"/>
      <c r="BV251" s="248"/>
      <c r="BW251" s="249"/>
      <c r="BX251" s="249"/>
      <c r="BY251" s="249"/>
      <c r="BZ251" s="249"/>
      <c r="CA251" s="242"/>
      <c r="CB251" s="242"/>
      <c r="CC251" s="242"/>
      <c r="CD251" s="242"/>
      <c r="CE251" s="249"/>
    </row>
    <row r="252" spans="1:83" ht="14.4" x14ac:dyDescent="0.3">
      <c r="A252">
        <v>523252</v>
      </c>
      <c r="B252" t="s">
        <v>473</v>
      </c>
      <c r="C252" t="s">
        <v>691</v>
      </c>
      <c r="D252" t="s">
        <v>691</v>
      </c>
      <c r="E252" t="s">
        <v>691</v>
      </c>
      <c r="F252" t="s">
        <v>691</v>
      </c>
      <c r="G252" t="s">
        <v>691</v>
      </c>
      <c r="H252" t="s">
        <v>691</v>
      </c>
      <c r="I252" t="s">
        <v>691</v>
      </c>
      <c r="J252" t="s">
        <v>691</v>
      </c>
      <c r="K252" t="s">
        <v>691</v>
      </c>
      <c r="L252" t="s">
        <v>691</v>
      </c>
      <c r="M252" t="s">
        <v>691</v>
      </c>
      <c r="N252" t="s">
        <v>691</v>
      </c>
      <c r="O252" t="s">
        <v>691</v>
      </c>
      <c r="P252" t="s">
        <v>691</v>
      </c>
      <c r="Q252" t="s">
        <v>691</v>
      </c>
      <c r="R252" t="s">
        <v>691</v>
      </c>
      <c r="S252" t="s">
        <v>691</v>
      </c>
      <c r="T252" t="s">
        <v>691</v>
      </c>
      <c r="U252" t="s">
        <v>691</v>
      </c>
      <c r="V252" t="s">
        <v>691</v>
      </c>
      <c r="W252" t="s">
        <v>691</v>
      </c>
      <c r="X252" t="s">
        <v>691</v>
      </c>
      <c r="Y252" t="s">
        <v>691</v>
      </c>
      <c r="Z252" t="s">
        <v>691</v>
      </c>
      <c r="AA252" t="s">
        <v>691</v>
      </c>
      <c r="AB252" t="s">
        <v>691</v>
      </c>
      <c r="AC252" t="s">
        <v>691</v>
      </c>
      <c r="AD252" t="s">
        <v>691</v>
      </c>
      <c r="AE252" t="s">
        <v>691</v>
      </c>
      <c r="AF252" t="s">
        <v>691</v>
      </c>
      <c r="AG252" t="s">
        <v>691</v>
      </c>
      <c r="AH252" t="s">
        <v>691</v>
      </c>
      <c r="AI252" t="s">
        <v>691</v>
      </c>
      <c r="AJ252" t="s">
        <v>691</v>
      </c>
      <c r="AK252" t="s">
        <v>691</v>
      </c>
      <c r="AL252" t="s">
        <v>691</v>
      </c>
      <c r="AM252" t="s">
        <v>691</v>
      </c>
      <c r="AW252"/>
      <c r="AY252">
        <v>0</v>
      </c>
      <c r="AZ252" s="269"/>
      <c r="BA252" s="269"/>
      <c r="BB252" s="269"/>
      <c r="BC252" s="269"/>
      <c r="BD252" s="269"/>
      <c r="BE252" s="269"/>
      <c r="BH252" s="249"/>
      <c r="BI252" s="249"/>
      <c r="BJ252" s="249"/>
      <c r="BK252" s="249"/>
      <c r="BL252" s="249"/>
      <c r="BM252" s="249"/>
      <c r="BN252" s="249"/>
      <c r="BO252" s="249"/>
      <c r="BP252" s="249"/>
      <c r="BQ252" s="249"/>
      <c r="BR252" s="249"/>
      <c r="BS252" s="249"/>
      <c r="BT252" s="249"/>
      <c r="BU252" s="249"/>
      <c r="BV252" s="248"/>
      <c r="BW252" s="249"/>
      <c r="BX252" s="249"/>
      <c r="BY252" s="249"/>
      <c r="BZ252" s="249"/>
      <c r="CA252" s="242"/>
      <c r="CB252" s="242"/>
      <c r="CC252" s="242"/>
      <c r="CD252" s="242"/>
      <c r="CE252" s="249"/>
    </row>
    <row r="253" spans="1:83" ht="14.4" x14ac:dyDescent="0.3">
      <c r="A253">
        <v>523255</v>
      </c>
      <c r="B253" t="s">
        <v>473</v>
      </c>
      <c r="C253" t="s">
        <v>691</v>
      </c>
      <c r="D253" t="s">
        <v>691</v>
      </c>
      <c r="E253" t="s">
        <v>691</v>
      </c>
      <c r="F253" t="s">
        <v>691</v>
      </c>
      <c r="G253" t="s">
        <v>691</v>
      </c>
      <c r="H253" t="s">
        <v>691</v>
      </c>
      <c r="I253" t="s">
        <v>691</v>
      </c>
      <c r="J253" t="s">
        <v>691</v>
      </c>
      <c r="K253" t="s">
        <v>691</v>
      </c>
      <c r="L253" t="s">
        <v>691</v>
      </c>
      <c r="M253" t="s">
        <v>691</v>
      </c>
      <c r="N253" t="s">
        <v>691</v>
      </c>
      <c r="O253" t="s">
        <v>691</v>
      </c>
      <c r="P253" t="s">
        <v>691</v>
      </c>
      <c r="Q253" t="s">
        <v>691</v>
      </c>
      <c r="R253" t="s">
        <v>691</v>
      </c>
      <c r="S253" t="s">
        <v>691</v>
      </c>
      <c r="T253" t="s">
        <v>691</v>
      </c>
      <c r="U253" t="s">
        <v>691</v>
      </c>
      <c r="V253" t="s">
        <v>691</v>
      </c>
      <c r="W253" t="s">
        <v>691</v>
      </c>
      <c r="X253" t="s">
        <v>691</v>
      </c>
      <c r="Y253" t="s">
        <v>691</v>
      </c>
      <c r="Z253" t="s">
        <v>691</v>
      </c>
      <c r="AA253" t="s">
        <v>691</v>
      </c>
      <c r="AB253" t="s">
        <v>691</v>
      </c>
      <c r="AC253" t="s">
        <v>691</v>
      </c>
      <c r="AD253" t="s">
        <v>691</v>
      </c>
      <c r="AE253" t="s">
        <v>691</v>
      </c>
      <c r="AF253" t="s">
        <v>691</v>
      </c>
      <c r="AG253" t="s">
        <v>691</v>
      </c>
      <c r="AH253" t="s">
        <v>691</v>
      </c>
      <c r="AI253" t="s">
        <v>691</v>
      </c>
      <c r="AJ253" t="s">
        <v>691</v>
      </c>
      <c r="AK253" t="s">
        <v>691</v>
      </c>
      <c r="AL253" t="s">
        <v>691</v>
      </c>
      <c r="AM253" t="s">
        <v>691</v>
      </c>
      <c r="AW253"/>
      <c r="AY253">
        <v>0</v>
      </c>
      <c r="AZ253" s="269"/>
      <c r="BA253" s="269"/>
      <c r="BB253" s="269"/>
      <c r="BC253" s="269"/>
      <c r="BD253" s="269"/>
      <c r="BE253" s="269"/>
      <c r="BH253" s="249"/>
      <c r="BI253" s="249"/>
      <c r="BJ253" s="249"/>
      <c r="BK253" s="249"/>
      <c r="BL253" s="249"/>
      <c r="BM253" s="249"/>
      <c r="BN253" s="249"/>
      <c r="BO253" s="249"/>
      <c r="BP253" s="249"/>
      <c r="BQ253" s="249"/>
      <c r="BR253" s="249"/>
      <c r="BS253" s="249"/>
      <c r="BT253" s="249"/>
      <c r="BU253" s="249"/>
      <c r="BV253" s="248"/>
      <c r="BW253" s="249"/>
      <c r="BX253" s="249"/>
      <c r="BY253" s="249"/>
      <c r="BZ253" s="249"/>
      <c r="CA253" s="242"/>
      <c r="CB253" s="242"/>
      <c r="CC253" s="242"/>
      <c r="CD253" s="242"/>
      <c r="CE253" s="249"/>
    </row>
    <row r="254" spans="1:83" ht="21.6" x14ac:dyDescent="0.65">
      <c r="A254" s="284">
        <v>523267</v>
      </c>
      <c r="B254" s="284" t="s">
        <v>473</v>
      </c>
      <c r="C254" t="s">
        <v>691</v>
      </c>
      <c r="D254" t="s">
        <v>691</v>
      </c>
      <c r="E254" t="s">
        <v>691</v>
      </c>
      <c r="F254" t="s">
        <v>691</v>
      </c>
      <c r="G254" t="s">
        <v>691</v>
      </c>
      <c r="H254" t="s">
        <v>691</v>
      </c>
      <c r="I254" t="s">
        <v>691</v>
      </c>
      <c r="J254" t="s">
        <v>691</v>
      </c>
      <c r="K254" t="s">
        <v>691</v>
      </c>
      <c r="L254" t="s">
        <v>691</v>
      </c>
      <c r="M254" t="s">
        <v>691</v>
      </c>
      <c r="N254" t="s">
        <v>691</v>
      </c>
      <c r="O254" t="s">
        <v>691</v>
      </c>
      <c r="P254" t="s">
        <v>691</v>
      </c>
      <c r="Q254" t="s">
        <v>691</v>
      </c>
      <c r="R254" t="s">
        <v>691</v>
      </c>
      <c r="S254" t="s">
        <v>691</v>
      </c>
      <c r="T254" t="s">
        <v>691</v>
      </c>
      <c r="U254" t="s">
        <v>691</v>
      </c>
      <c r="V254" t="s">
        <v>691</v>
      </c>
      <c r="W254" t="s">
        <v>691</v>
      </c>
      <c r="X254" t="s">
        <v>691</v>
      </c>
      <c r="Y254" t="s">
        <v>691</v>
      </c>
      <c r="Z254" t="s">
        <v>691</v>
      </c>
      <c r="AA254" t="s">
        <v>691</v>
      </c>
      <c r="AB254" t="s">
        <v>691</v>
      </c>
      <c r="AC254" t="s">
        <v>691</v>
      </c>
      <c r="AD254" t="s">
        <v>691</v>
      </c>
      <c r="AE254" t="s">
        <v>691</v>
      </c>
      <c r="AF254" t="s">
        <v>691</v>
      </c>
      <c r="AG254" t="s">
        <v>691</v>
      </c>
      <c r="AH254" t="s">
        <v>691</v>
      </c>
      <c r="AI254" t="s">
        <v>691</v>
      </c>
      <c r="AJ254" t="s">
        <v>691</v>
      </c>
      <c r="AK254" t="s">
        <v>691</v>
      </c>
      <c r="AL254" t="s">
        <v>691</v>
      </c>
      <c r="AM254" t="s">
        <v>691</v>
      </c>
      <c r="AW254"/>
      <c r="AY254">
        <v>0</v>
      </c>
      <c r="AZ254" s="269"/>
      <c r="BA254" s="269"/>
      <c r="BB254" s="269"/>
      <c r="BC254" s="269"/>
      <c r="BD254" s="269"/>
      <c r="BE254" s="269"/>
    </row>
    <row r="255" spans="1:83" ht="14.4" x14ac:dyDescent="0.3">
      <c r="A255">
        <v>523269</v>
      </c>
      <c r="B255" t="s">
        <v>473</v>
      </c>
      <c r="C255" t="s">
        <v>691</v>
      </c>
      <c r="D255" t="s">
        <v>691</v>
      </c>
      <c r="E255" t="s">
        <v>691</v>
      </c>
      <c r="F255" t="s">
        <v>691</v>
      </c>
      <c r="G255" t="s">
        <v>691</v>
      </c>
      <c r="H255" t="s">
        <v>691</v>
      </c>
      <c r="I255" t="s">
        <v>691</v>
      </c>
      <c r="J255" t="s">
        <v>691</v>
      </c>
      <c r="K255" t="s">
        <v>691</v>
      </c>
      <c r="L255" t="s">
        <v>691</v>
      </c>
      <c r="M255" t="s">
        <v>691</v>
      </c>
      <c r="N255" t="s">
        <v>691</v>
      </c>
      <c r="O255" t="s">
        <v>691</v>
      </c>
      <c r="P255" t="s">
        <v>691</v>
      </c>
      <c r="Q255" t="s">
        <v>691</v>
      </c>
      <c r="R255" t="s">
        <v>691</v>
      </c>
      <c r="S255" t="s">
        <v>691</v>
      </c>
      <c r="T255" t="s">
        <v>691</v>
      </c>
      <c r="U255" t="s">
        <v>691</v>
      </c>
      <c r="V255" t="s">
        <v>691</v>
      </c>
      <c r="W255" t="s">
        <v>691</v>
      </c>
      <c r="X255" t="s">
        <v>691</v>
      </c>
      <c r="Y255" t="s">
        <v>691</v>
      </c>
      <c r="Z255" t="s">
        <v>691</v>
      </c>
      <c r="AA255" t="s">
        <v>691</v>
      </c>
      <c r="AB255" t="s">
        <v>691</v>
      </c>
      <c r="AC255" t="s">
        <v>691</v>
      </c>
      <c r="AD255" t="s">
        <v>691</v>
      </c>
      <c r="AE255" t="s">
        <v>691</v>
      </c>
      <c r="AF255" t="s">
        <v>691</v>
      </c>
      <c r="AG255" t="s">
        <v>691</v>
      </c>
      <c r="AH255" t="s">
        <v>691</v>
      </c>
      <c r="AI255" t="s">
        <v>691</v>
      </c>
      <c r="AJ255" t="s">
        <v>691</v>
      </c>
      <c r="AK255" t="s">
        <v>691</v>
      </c>
      <c r="AL255" t="s">
        <v>691</v>
      </c>
      <c r="AM255" t="s">
        <v>691</v>
      </c>
      <c r="AW255"/>
      <c r="AY255">
        <v>0</v>
      </c>
      <c r="AZ255" s="269"/>
      <c r="BA255" s="269"/>
      <c r="BB255" s="269"/>
      <c r="BC255" s="269"/>
      <c r="BD255" s="269"/>
      <c r="BE255" s="269"/>
    </row>
    <row r="256" spans="1:83" ht="14.4" x14ac:dyDescent="0.3">
      <c r="A256">
        <v>523302</v>
      </c>
      <c r="B256" t="s">
        <v>473</v>
      </c>
      <c r="C256" t="s">
        <v>692</v>
      </c>
      <c r="D256" t="s">
        <v>692</v>
      </c>
      <c r="E256" t="s">
        <v>692</v>
      </c>
      <c r="F256" t="s">
        <v>692</v>
      </c>
      <c r="G256" t="s">
        <v>692</v>
      </c>
      <c r="H256" t="s">
        <v>692</v>
      </c>
      <c r="I256" t="s">
        <v>692</v>
      </c>
      <c r="J256" t="s">
        <v>692</v>
      </c>
      <c r="K256" t="s">
        <v>692</v>
      </c>
      <c r="L256" t="s">
        <v>692</v>
      </c>
      <c r="M256" t="s">
        <v>692</v>
      </c>
      <c r="N256" t="s">
        <v>692</v>
      </c>
      <c r="O256" t="s">
        <v>692</v>
      </c>
      <c r="P256" t="s">
        <v>692</v>
      </c>
      <c r="Q256" t="s">
        <v>692</v>
      </c>
      <c r="R256" t="s">
        <v>692</v>
      </c>
      <c r="S256" t="s">
        <v>692</v>
      </c>
      <c r="T256" t="s">
        <v>692</v>
      </c>
      <c r="U256" t="s">
        <v>692</v>
      </c>
      <c r="V256" t="s">
        <v>692</v>
      </c>
      <c r="W256" t="s">
        <v>692</v>
      </c>
      <c r="X256" t="s">
        <v>692</v>
      </c>
      <c r="Y256" t="s">
        <v>692</v>
      </c>
      <c r="Z256" t="s">
        <v>692</v>
      </c>
      <c r="AA256" t="s">
        <v>692</v>
      </c>
      <c r="AB256" t="s">
        <v>692</v>
      </c>
      <c r="AC256" t="s">
        <v>692</v>
      </c>
      <c r="AD256" t="s">
        <v>692</v>
      </c>
      <c r="AE256" t="s">
        <v>692</v>
      </c>
      <c r="AF256" t="s">
        <v>692</v>
      </c>
      <c r="AG256" t="s">
        <v>692</v>
      </c>
      <c r="AH256" t="s">
        <v>692</v>
      </c>
      <c r="AI256" t="s">
        <v>692</v>
      </c>
      <c r="AJ256" t="s">
        <v>692</v>
      </c>
      <c r="AK256" t="s">
        <v>692</v>
      </c>
      <c r="AL256" t="s">
        <v>692</v>
      </c>
      <c r="AM256" t="s">
        <v>692</v>
      </c>
      <c r="AW256"/>
      <c r="AX256" t="s">
        <v>3536</v>
      </c>
      <c r="AY256" t="s">
        <v>3536</v>
      </c>
      <c r="AZ256" s="269"/>
      <c r="BA256" s="269"/>
      <c r="BB256" s="269"/>
      <c r="BC256" s="269"/>
      <c r="BD256" s="269"/>
      <c r="BE256" s="269"/>
    </row>
    <row r="257" spans="1:83" ht="14.4" x14ac:dyDescent="0.3">
      <c r="A257">
        <v>523332</v>
      </c>
      <c r="B257" t="s">
        <v>473</v>
      </c>
      <c r="C257" t="s">
        <v>691</v>
      </c>
      <c r="D257" t="s">
        <v>691</v>
      </c>
      <c r="E257" t="s">
        <v>691</v>
      </c>
      <c r="F257" t="s">
        <v>691</v>
      </c>
      <c r="G257" t="s">
        <v>691</v>
      </c>
      <c r="H257" t="s">
        <v>691</v>
      </c>
      <c r="I257" t="s">
        <v>691</v>
      </c>
      <c r="J257" t="s">
        <v>691</v>
      </c>
      <c r="K257" t="s">
        <v>691</v>
      </c>
      <c r="L257" t="s">
        <v>691</v>
      </c>
      <c r="M257" t="s">
        <v>691</v>
      </c>
      <c r="N257" t="s">
        <v>691</v>
      </c>
      <c r="O257" t="s">
        <v>691</v>
      </c>
      <c r="P257" t="s">
        <v>691</v>
      </c>
      <c r="Q257" t="s">
        <v>691</v>
      </c>
      <c r="R257" t="s">
        <v>691</v>
      </c>
      <c r="S257" t="s">
        <v>691</v>
      </c>
      <c r="T257" t="s">
        <v>691</v>
      </c>
      <c r="U257" t="s">
        <v>691</v>
      </c>
      <c r="V257" t="s">
        <v>691</v>
      </c>
      <c r="W257" t="s">
        <v>691</v>
      </c>
      <c r="X257" t="s">
        <v>691</v>
      </c>
      <c r="Y257" t="s">
        <v>691</v>
      </c>
      <c r="Z257" t="s">
        <v>691</v>
      </c>
      <c r="AA257" t="s">
        <v>691</v>
      </c>
      <c r="AB257" t="s">
        <v>691</v>
      </c>
      <c r="AC257" t="s">
        <v>691</v>
      </c>
      <c r="AD257" t="s">
        <v>691</v>
      </c>
      <c r="AE257" t="s">
        <v>691</v>
      </c>
      <c r="AF257" t="s">
        <v>691</v>
      </c>
      <c r="AG257" t="s">
        <v>691</v>
      </c>
      <c r="AH257" t="s">
        <v>691</v>
      </c>
      <c r="AI257" t="s">
        <v>691</v>
      </c>
      <c r="AJ257" t="s">
        <v>691</v>
      </c>
      <c r="AK257" t="s">
        <v>691</v>
      </c>
      <c r="AL257" t="s">
        <v>691</v>
      </c>
      <c r="AM257" t="s">
        <v>691</v>
      </c>
      <c r="AW257"/>
      <c r="AY257">
        <v>0</v>
      </c>
      <c r="AZ257" s="269"/>
      <c r="BA257" s="269"/>
      <c r="BB257" s="269"/>
      <c r="BC257" s="269"/>
      <c r="BD257" s="269"/>
      <c r="BE257" s="269"/>
      <c r="BH257" s="249"/>
      <c r="BI257" s="249"/>
      <c r="BJ257" s="249"/>
      <c r="BK257" s="249"/>
      <c r="BL257" s="249"/>
      <c r="BM257" s="249"/>
      <c r="BN257" s="249"/>
      <c r="BO257" s="249"/>
      <c r="BP257" s="249"/>
      <c r="BQ257" s="249"/>
      <c r="BR257" s="249"/>
      <c r="BS257" s="249"/>
      <c r="BT257" s="249"/>
      <c r="BU257" s="249"/>
      <c r="BV257" s="248"/>
      <c r="BW257" s="249"/>
      <c r="BX257" s="249"/>
      <c r="BY257" s="249"/>
      <c r="BZ257" s="249"/>
      <c r="CA257" s="242"/>
      <c r="CB257" s="242"/>
      <c r="CC257" s="242"/>
      <c r="CD257" s="242"/>
      <c r="CE257" s="249"/>
    </row>
    <row r="258" spans="1:83" ht="14.4" x14ac:dyDescent="0.3">
      <c r="A258">
        <v>523372</v>
      </c>
      <c r="B258" t="s">
        <v>473</v>
      </c>
      <c r="C258" t="s">
        <v>692</v>
      </c>
      <c r="D258" t="s">
        <v>692</v>
      </c>
      <c r="E258" t="s">
        <v>692</v>
      </c>
      <c r="F258" t="s">
        <v>692</v>
      </c>
      <c r="G258" t="s">
        <v>692</v>
      </c>
      <c r="H258" t="s">
        <v>692</v>
      </c>
      <c r="I258" t="s">
        <v>692</v>
      </c>
      <c r="J258" t="s">
        <v>692</v>
      </c>
      <c r="K258" t="s">
        <v>692</v>
      </c>
      <c r="L258" t="s">
        <v>692</v>
      </c>
      <c r="M258" t="s">
        <v>692</v>
      </c>
      <c r="N258" t="s">
        <v>692</v>
      </c>
      <c r="O258" t="s">
        <v>692</v>
      </c>
      <c r="P258" t="s">
        <v>692</v>
      </c>
      <c r="Q258" t="s">
        <v>692</v>
      </c>
      <c r="R258" t="s">
        <v>692</v>
      </c>
      <c r="S258" t="s">
        <v>692</v>
      </c>
      <c r="T258" t="s">
        <v>692</v>
      </c>
      <c r="U258" t="s">
        <v>692</v>
      </c>
      <c r="V258" t="s">
        <v>692</v>
      </c>
      <c r="W258" t="s">
        <v>692</v>
      </c>
      <c r="X258" t="s">
        <v>692</v>
      </c>
      <c r="Y258" t="s">
        <v>692</v>
      </c>
      <c r="Z258" t="s">
        <v>692</v>
      </c>
      <c r="AA258" t="s">
        <v>692</v>
      </c>
      <c r="AB258" t="s">
        <v>692</v>
      </c>
      <c r="AC258" t="s">
        <v>692</v>
      </c>
      <c r="AD258" t="s">
        <v>692</v>
      </c>
      <c r="AE258" t="s">
        <v>692</v>
      </c>
      <c r="AF258" t="s">
        <v>692</v>
      </c>
      <c r="AG258" t="s">
        <v>692</v>
      </c>
      <c r="AH258" t="s">
        <v>692</v>
      </c>
      <c r="AI258" t="s">
        <v>692</v>
      </c>
      <c r="AJ258" t="s">
        <v>692</v>
      </c>
      <c r="AK258" t="s">
        <v>692</v>
      </c>
      <c r="AL258" t="s">
        <v>692</v>
      </c>
      <c r="AM258" t="s">
        <v>692</v>
      </c>
      <c r="AW258"/>
      <c r="AX258" t="s">
        <v>3536</v>
      </c>
      <c r="AY258" t="s">
        <v>3536</v>
      </c>
      <c r="AZ258" s="269"/>
      <c r="BA258" s="269"/>
      <c r="BB258" s="269"/>
      <c r="BC258" s="269"/>
      <c r="BD258" s="269"/>
      <c r="BE258" s="269"/>
    </row>
    <row r="259" spans="1:83" ht="14.4" x14ac:dyDescent="0.3">
      <c r="A259">
        <v>523376</v>
      </c>
      <c r="B259" t="s">
        <v>473</v>
      </c>
      <c r="C259" t="s">
        <v>692</v>
      </c>
      <c r="D259" t="s">
        <v>692</v>
      </c>
      <c r="E259" t="s">
        <v>692</v>
      </c>
      <c r="F259" t="s">
        <v>692</v>
      </c>
      <c r="G259" t="s">
        <v>692</v>
      </c>
      <c r="H259" t="s">
        <v>692</v>
      </c>
      <c r="I259" t="s">
        <v>692</v>
      </c>
      <c r="J259" t="s">
        <v>692</v>
      </c>
      <c r="K259" t="s">
        <v>692</v>
      </c>
      <c r="L259" t="s">
        <v>692</v>
      </c>
      <c r="M259" t="s">
        <v>692</v>
      </c>
      <c r="N259" t="s">
        <v>692</v>
      </c>
      <c r="O259" t="s">
        <v>692</v>
      </c>
      <c r="P259" t="s">
        <v>692</v>
      </c>
      <c r="Q259" t="s">
        <v>692</v>
      </c>
      <c r="R259" t="s">
        <v>692</v>
      </c>
      <c r="S259" t="s">
        <v>692</v>
      </c>
      <c r="T259" t="s">
        <v>692</v>
      </c>
      <c r="U259" t="s">
        <v>692</v>
      </c>
      <c r="V259" t="s">
        <v>692</v>
      </c>
      <c r="W259" t="s">
        <v>692</v>
      </c>
      <c r="X259" t="s">
        <v>692</v>
      </c>
      <c r="Y259" t="s">
        <v>692</v>
      </c>
      <c r="Z259" t="s">
        <v>692</v>
      </c>
      <c r="AA259" t="s">
        <v>692</v>
      </c>
      <c r="AB259" t="s">
        <v>692</v>
      </c>
      <c r="AC259" t="s">
        <v>692</v>
      </c>
      <c r="AD259" t="s">
        <v>692</v>
      </c>
      <c r="AE259" t="s">
        <v>692</v>
      </c>
      <c r="AF259" t="s">
        <v>692</v>
      </c>
      <c r="AG259" t="s">
        <v>692</v>
      </c>
      <c r="AH259" t="s">
        <v>692</v>
      </c>
      <c r="AI259" t="s">
        <v>692</v>
      </c>
      <c r="AJ259" t="s">
        <v>692</v>
      </c>
      <c r="AK259" t="s">
        <v>692</v>
      </c>
      <c r="AL259" t="s">
        <v>692</v>
      </c>
      <c r="AM259" t="s">
        <v>692</v>
      </c>
      <c r="AW259"/>
      <c r="AX259" t="s">
        <v>3536</v>
      </c>
      <c r="AY259" t="s">
        <v>3536</v>
      </c>
      <c r="AZ259" s="269"/>
      <c r="BA259" s="269"/>
      <c r="BB259" s="269"/>
      <c r="BC259" s="269"/>
      <c r="BD259" s="269"/>
      <c r="BE259" s="269"/>
    </row>
    <row r="260" spans="1:83" ht="14.4" x14ac:dyDescent="0.3">
      <c r="A260">
        <v>523377</v>
      </c>
      <c r="B260" t="s">
        <v>473</v>
      </c>
      <c r="C260" t="s">
        <v>691</v>
      </c>
      <c r="D260" t="s">
        <v>691</v>
      </c>
      <c r="E260" t="s">
        <v>691</v>
      </c>
      <c r="F260" t="s">
        <v>691</v>
      </c>
      <c r="G260" t="s">
        <v>691</v>
      </c>
      <c r="H260" t="s">
        <v>691</v>
      </c>
      <c r="I260" t="s">
        <v>691</v>
      </c>
      <c r="J260" t="s">
        <v>691</v>
      </c>
      <c r="K260" t="s">
        <v>691</v>
      </c>
      <c r="L260" t="s">
        <v>691</v>
      </c>
      <c r="M260" t="s">
        <v>691</v>
      </c>
      <c r="N260" t="s">
        <v>691</v>
      </c>
      <c r="O260" t="s">
        <v>691</v>
      </c>
      <c r="P260" t="s">
        <v>691</v>
      </c>
      <c r="Q260" t="s">
        <v>691</v>
      </c>
      <c r="R260" t="s">
        <v>691</v>
      </c>
      <c r="S260" t="s">
        <v>691</v>
      </c>
      <c r="T260" t="s">
        <v>691</v>
      </c>
      <c r="U260" t="s">
        <v>691</v>
      </c>
      <c r="V260" t="s">
        <v>691</v>
      </c>
      <c r="W260" t="s">
        <v>691</v>
      </c>
      <c r="X260" t="s">
        <v>691</v>
      </c>
      <c r="Y260" t="s">
        <v>691</v>
      </c>
      <c r="Z260" t="s">
        <v>691</v>
      </c>
      <c r="AA260" t="s">
        <v>691</v>
      </c>
      <c r="AB260" t="s">
        <v>691</v>
      </c>
      <c r="AC260" t="s">
        <v>691</v>
      </c>
      <c r="AD260" t="s">
        <v>691</v>
      </c>
      <c r="AE260" t="s">
        <v>691</v>
      </c>
      <c r="AF260" t="s">
        <v>691</v>
      </c>
      <c r="AG260" t="s">
        <v>691</v>
      </c>
      <c r="AH260" t="s">
        <v>691</v>
      </c>
      <c r="AI260" t="s">
        <v>691</v>
      </c>
      <c r="AJ260" t="s">
        <v>691</v>
      </c>
      <c r="AK260" t="s">
        <v>691</v>
      </c>
      <c r="AL260" t="s">
        <v>691</v>
      </c>
      <c r="AM260" t="s">
        <v>691</v>
      </c>
      <c r="AW260"/>
      <c r="AY260">
        <v>0</v>
      </c>
      <c r="AZ260" s="269"/>
      <c r="BA260" s="269"/>
      <c r="BB260" s="269"/>
      <c r="BC260" s="269"/>
      <c r="BD260" s="269"/>
      <c r="BE260" s="269"/>
    </row>
    <row r="261" spans="1:83" ht="14.4" x14ac:dyDescent="0.3">
      <c r="A261">
        <v>523379</v>
      </c>
      <c r="B261" t="s">
        <v>473</v>
      </c>
      <c r="C261" t="s">
        <v>691</v>
      </c>
      <c r="D261" t="s">
        <v>691</v>
      </c>
      <c r="E261" t="s">
        <v>691</v>
      </c>
      <c r="F261" t="s">
        <v>691</v>
      </c>
      <c r="G261" t="s">
        <v>691</v>
      </c>
      <c r="H261" t="s">
        <v>691</v>
      </c>
      <c r="I261" t="s">
        <v>691</v>
      </c>
      <c r="J261" t="s">
        <v>691</v>
      </c>
      <c r="K261" t="s">
        <v>691</v>
      </c>
      <c r="L261" t="s">
        <v>691</v>
      </c>
      <c r="M261" t="s">
        <v>691</v>
      </c>
      <c r="N261" t="s">
        <v>691</v>
      </c>
      <c r="O261" t="s">
        <v>691</v>
      </c>
      <c r="P261" t="s">
        <v>691</v>
      </c>
      <c r="Q261" t="s">
        <v>691</v>
      </c>
      <c r="R261" t="s">
        <v>691</v>
      </c>
      <c r="S261" t="s">
        <v>691</v>
      </c>
      <c r="T261" t="s">
        <v>691</v>
      </c>
      <c r="U261" t="s">
        <v>691</v>
      </c>
      <c r="V261" t="s">
        <v>691</v>
      </c>
      <c r="W261" t="s">
        <v>691</v>
      </c>
      <c r="X261" t="s">
        <v>691</v>
      </c>
      <c r="Y261" t="s">
        <v>691</v>
      </c>
      <c r="Z261" t="s">
        <v>691</v>
      </c>
      <c r="AA261" t="s">
        <v>691</v>
      </c>
      <c r="AB261" t="s">
        <v>691</v>
      </c>
      <c r="AC261" t="s">
        <v>691</v>
      </c>
      <c r="AD261" t="s">
        <v>691</v>
      </c>
      <c r="AE261" t="s">
        <v>691</v>
      </c>
      <c r="AF261" t="s">
        <v>691</v>
      </c>
      <c r="AG261" t="s">
        <v>691</v>
      </c>
      <c r="AH261" t="s">
        <v>691</v>
      </c>
      <c r="AI261" t="s">
        <v>691</v>
      </c>
      <c r="AJ261" t="s">
        <v>691</v>
      </c>
      <c r="AK261" t="s">
        <v>691</v>
      </c>
      <c r="AL261" t="s">
        <v>691</v>
      </c>
      <c r="AM261" t="s">
        <v>691</v>
      </c>
      <c r="AW261"/>
      <c r="AY261">
        <v>0</v>
      </c>
      <c r="AZ261" s="269"/>
      <c r="BA261" s="269"/>
      <c r="BB261" s="269"/>
      <c r="BC261" s="269"/>
      <c r="BD261" s="269"/>
      <c r="BE261" s="269"/>
    </row>
    <row r="262" spans="1:83" ht="14.4" x14ac:dyDescent="0.3">
      <c r="A262">
        <v>523416</v>
      </c>
      <c r="B262" t="s">
        <v>473</v>
      </c>
      <c r="C262" t="s">
        <v>691</v>
      </c>
      <c r="D262" t="s">
        <v>691</v>
      </c>
      <c r="E262" t="s">
        <v>691</v>
      </c>
      <c r="F262" t="s">
        <v>691</v>
      </c>
      <c r="G262" t="s">
        <v>691</v>
      </c>
      <c r="H262" t="s">
        <v>691</v>
      </c>
      <c r="I262" t="s">
        <v>691</v>
      </c>
      <c r="J262" t="s">
        <v>691</v>
      </c>
      <c r="K262" t="s">
        <v>691</v>
      </c>
      <c r="L262" t="s">
        <v>691</v>
      </c>
      <c r="M262" t="s">
        <v>691</v>
      </c>
      <c r="N262" t="s">
        <v>691</v>
      </c>
      <c r="O262" t="s">
        <v>691</v>
      </c>
      <c r="P262" t="s">
        <v>691</v>
      </c>
      <c r="Q262" t="s">
        <v>691</v>
      </c>
      <c r="R262" t="s">
        <v>691</v>
      </c>
      <c r="S262" t="s">
        <v>691</v>
      </c>
      <c r="T262" t="s">
        <v>691</v>
      </c>
      <c r="U262" t="s">
        <v>691</v>
      </c>
      <c r="V262" t="s">
        <v>691</v>
      </c>
      <c r="W262" t="s">
        <v>691</v>
      </c>
      <c r="X262" t="s">
        <v>691</v>
      </c>
      <c r="Y262" t="s">
        <v>691</v>
      </c>
      <c r="Z262" t="s">
        <v>691</v>
      </c>
      <c r="AA262" t="s">
        <v>691</v>
      </c>
      <c r="AB262" t="s">
        <v>691</v>
      </c>
      <c r="AC262" t="s">
        <v>691</v>
      </c>
      <c r="AD262" t="s">
        <v>691</v>
      </c>
      <c r="AE262" t="s">
        <v>691</v>
      </c>
      <c r="AF262" t="s">
        <v>691</v>
      </c>
      <c r="AG262" t="s">
        <v>691</v>
      </c>
      <c r="AH262" t="s">
        <v>691</v>
      </c>
      <c r="AI262" t="s">
        <v>691</v>
      </c>
      <c r="AJ262" t="s">
        <v>691</v>
      </c>
      <c r="AK262" t="s">
        <v>691</v>
      </c>
      <c r="AL262" t="s">
        <v>691</v>
      </c>
      <c r="AM262" t="s">
        <v>691</v>
      </c>
      <c r="AW262"/>
      <c r="AY262">
        <v>0</v>
      </c>
      <c r="AZ262" s="250"/>
      <c r="BA262" s="250"/>
      <c r="BB262" s="250"/>
      <c r="BC262" s="250"/>
      <c r="BD262" s="250"/>
      <c r="BE262" s="269"/>
    </row>
    <row r="263" spans="1:83" ht="14.4" x14ac:dyDescent="0.3">
      <c r="A263">
        <v>523438</v>
      </c>
      <c r="B263" t="s">
        <v>473</v>
      </c>
      <c r="C263" t="s">
        <v>692</v>
      </c>
      <c r="D263" t="s">
        <v>692</v>
      </c>
      <c r="E263" t="s">
        <v>692</v>
      </c>
      <c r="F263" t="s">
        <v>692</v>
      </c>
      <c r="G263" t="s">
        <v>692</v>
      </c>
      <c r="H263" t="s">
        <v>692</v>
      </c>
      <c r="I263" t="s">
        <v>692</v>
      </c>
      <c r="J263" t="s">
        <v>692</v>
      </c>
      <c r="K263" t="s">
        <v>692</v>
      </c>
      <c r="L263" t="s">
        <v>692</v>
      </c>
      <c r="M263" t="s">
        <v>692</v>
      </c>
      <c r="N263" t="s">
        <v>692</v>
      </c>
      <c r="O263" t="s">
        <v>692</v>
      </c>
      <c r="P263" t="s">
        <v>692</v>
      </c>
      <c r="Q263" t="s">
        <v>692</v>
      </c>
      <c r="R263" t="s">
        <v>692</v>
      </c>
      <c r="S263" t="s">
        <v>692</v>
      </c>
      <c r="T263" t="s">
        <v>692</v>
      </c>
      <c r="U263" t="s">
        <v>692</v>
      </c>
      <c r="V263" t="s">
        <v>692</v>
      </c>
      <c r="W263" t="s">
        <v>692</v>
      </c>
      <c r="X263" t="s">
        <v>692</v>
      </c>
      <c r="Y263" t="s">
        <v>692</v>
      </c>
      <c r="Z263" t="s">
        <v>692</v>
      </c>
      <c r="AA263" t="s">
        <v>692</v>
      </c>
      <c r="AB263" t="s">
        <v>692</v>
      </c>
      <c r="AC263" t="s">
        <v>692</v>
      </c>
      <c r="AD263" t="s">
        <v>692</v>
      </c>
      <c r="AE263" t="s">
        <v>692</v>
      </c>
      <c r="AF263" t="s">
        <v>692</v>
      </c>
      <c r="AG263" t="s">
        <v>692</v>
      </c>
      <c r="AH263" t="s">
        <v>692</v>
      </c>
      <c r="AI263" t="s">
        <v>692</v>
      </c>
      <c r="AJ263" t="s">
        <v>692</v>
      </c>
      <c r="AK263" t="s">
        <v>692</v>
      </c>
      <c r="AL263" t="s">
        <v>692</v>
      </c>
      <c r="AM263" t="s">
        <v>692</v>
      </c>
      <c r="AW263"/>
      <c r="AX263" t="s">
        <v>3536</v>
      </c>
      <c r="AY263" t="s">
        <v>3536</v>
      </c>
      <c r="AZ263" s="269"/>
      <c r="BA263" s="269"/>
      <c r="BB263" s="269"/>
      <c r="BC263" s="269"/>
      <c r="BD263" s="269"/>
      <c r="BE263" s="269"/>
    </row>
    <row r="264" spans="1:83" ht="14.4" x14ac:dyDescent="0.3">
      <c r="A264">
        <v>523457</v>
      </c>
      <c r="B264" t="s">
        <v>473</v>
      </c>
      <c r="C264" t="s">
        <v>691</v>
      </c>
      <c r="D264" t="s">
        <v>691</v>
      </c>
      <c r="E264" t="s">
        <v>691</v>
      </c>
      <c r="F264" t="s">
        <v>691</v>
      </c>
      <c r="G264" t="s">
        <v>691</v>
      </c>
      <c r="H264" t="s">
        <v>691</v>
      </c>
      <c r="I264" t="s">
        <v>691</v>
      </c>
      <c r="J264" t="s">
        <v>691</v>
      </c>
      <c r="K264" t="s">
        <v>691</v>
      </c>
      <c r="L264" t="s">
        <v>691</v>
      </c>
      <c r="M264" t="s">
        <v>691</v>
      </c>
      <c r="N264" t="s">
        <v>691</v>
      </c>
      <c r="O264" t="s">
        <v>691</v>
      </c>
      <c r="P264" t="s">
        <v>691</v>
      </c>
      <c r="Q264" t="s">
        <v>691</v>
      </c>
      <c r="R264" t="s">
        <v>691</v>
      </c>
      <c r="S264" t="s">
        <v>691</v>
      </c>
      <c r="T264" t="s">
        <v>691</v>
      </c>
      <c r="U264" t="s">
        <v>691</v>
      </c>
      <c r="V264" t="s">
        <v>691</v>
      </c>
      <c r="W264" t="s">
        <v>691</v>
      </c>
      <c r="X264" t="s">
        <v>691</v>
      </c>
      <c r="Y264" t="s">
        <v>691</v>
      </c>
      <c r="Z264" t="s">
        <v>691</v>
      </c>
      <c r="AA264" t="s">
        <v>691</v>
      </c>
      <c r="AB264" t="s">
        <v>691</v>
      </c>
      <c r="AC264" t="s">
        <v>691</v>
      </c>
      <c r="AD264" t="s">
        <v>691</v>
      </c>
      <c r="AE264" t="s">
        <v>691</v>
      </c>
      <c r="AF264" t="s">
        <v>691</v>
      </c>
      <c r="AG264" t="s">
        <v>691</v>
      </c>
      <c r="AH264" t="s">
        <v>691</v>
      </c>
      <c r="AI264" t="s">
        <v>691</v>
      </c>
      <c r="AJ264" t="s">
        <v>691</v>
      </c>
      <c r="AK264" t="s">
        <v>691</v>
      </c>
      <c r="AL264" t="s">
        <v>691</v>
      </c>
      <c r="AM264" t="s">
        <v>691</v>
      </c>
      <c r="AW264"/>
      <c r="AY264">
        <v>0</v>
      </c>
      <c r="AZ264" s="269"/>
      <c r="BA264" s="269"/>
      <c r="BB264" s="269"/>
      <c r="BC264" s="269"/>
      <c r="BD264" s="269"/>
      <c r="BE264" s="269"/>
      <c r="BH264" s="249"/>
      <c r="BI264" s="249"/>
      <c r="BJ264" s="249"/>
      <c r="BK264" s="249"/>
      <c r="BL264" s="249"/>
      <c r="BM264" s="249"/>
      <c r="BN264" s="249"/>
      <c r="BO264" s="249"/>
      <c r="BP264" s="249"/>
      <c r="BQ264" s="249"/>
      <c r="BR264" s="249"/>
      <c r="BS264" s="249"/>
      <c r="BT264" s="249"/>
      <c r="BU264" s="249"/>
      <c r="BV264" s="248"/>
      <c r="BW264" s="249"/>
      <c r="BX264" s="249"/>
      <c r="BY264" s="249"/>
      <c r="BZ264" s="249"/>
      <c r="CA264" s="242"/>
      <c r="CB264" s="242"/>
      <c r="CC264" s="242"/>
      <c r="CD264" s="242"/>
      <c r="CE264" s="249"/>
    </row>
    <row r="265" spans="1:83" ht="14.4" x14ac:dyDescent="0.3">
      <c r="A265">
        <v>523515</v>
      </c>
      <c r="B265" t="s">
        <v>473</v>
      </c>
      <c r="C265" t="s">
        <v>691</v>
      </c>
      <c r="D265" t="s">
        <v>691</v>
      </c>
      <c r="E265" t="s">
        <v>691</v>
      </c>
      <c r="F265" t="s">
        <v>691</v>
      </c>
      <c r="G265" t="s">
        <v>691</v>
      </c>
      <c r="H265" t="s">
        <v>691</v>
      </c>
      <c r="I265" t="s">
        <v>691</v>
      </c>
      <c r="J265" t="s">
        <v>691</v>
      </c>
      <c r="K265" t="s">
        <v>691</v>
      </c>
      <c r="L265" t="s">
        <v>691</v>
      </c>
      <c r="M265" t="s">
        <v>691</v>
      </c>
      <c r="N265" t="s">
        <v>691</v>
      </c>
      <c r="O265" t="s">
        <v>691</v>
      </c>
      <c r="P265" t="s">
        <v>691</v>
      </c>
      <c r="Q265" t="s">
        <v>691</v>
      </c>
      <c r="R265" t="s">
        <v>691</v>
      </c>
      <c r="S265" t="s">
        <v>691</v>
      </c>
      <c r="T265" t="s">
        <v>691</v>
      </c>
      <c r="U265" t="s">
        <v>691</v>
      </c>
      <c r="V265" t="s">
        <v>691</v>
      </c>
      <c r="W265" t="s">
        <v>691</v>
      </c>
      <c r="X265" t="s">
        <v>691</v>
      </c>
      <c r="Y265" t="s">
        <v>691</v>
      </c>
      <c r="Z265" t="s">
        <v>691</v>
      </c>
      <c r="AA265" t="s">
        <v>691</v>
      </c>
      <c r="AB265" t="s">
        <v>691</v>
      </c>
      <c r="AC265" t="s">
        <v>691</v>
      </c>
      <c r="AD265" t="s">
        <v>691</v>
      </c>
      <c r="AE265" t="s">
        <v>691</v>
      </c>
      <c r="AF265" t="s">
        <v>691</v>
      </c>
      <c r="AG265" t="s">
        <v>691</v>
      </c>
      <c r="AH265" t="s">
        <v>691</v>
      </c>
      <c r="AI265" t="s">
        <v>691</v>
      </c>
      <c r="AJ265" t="s">
        <v>691</v>
      </c>
      <c r="AK265" t="s">
        <v>691</v>
      </c>
      <c r="AL265" t="s">
        <v>691</v>
      </c>
      <c r="AM265" t="s">
        <v>691</v>
      </c>
      <c r="AW265"/>
      <c r="AY265">
        <v>0</v>
      </c>
      <c r="AZ265" s="269"/>
      <c r="BA265" s="269"/>
      <c r="BB265" s="269"/>
      <c r="BC265" s="269"/>
      <c r="BD265" s="269"/>
      <c r="BE265" s="269"/>
    </row>
    <row r="266" spans="1:83" ht="14.4" x14ac:dyDescent="0.3">
      <c r="A266">
        <v>523523</v>
      </c>
      <c r="B266" t="s">
        <v>473</v>
      </c>
      <c r="C266" t="s">
        <v>691</v>
      </c>
      <c r="D266" t="s">
        <v>691</v>
      </c>
      <c r="E266" t="s">
        <v>691</v>
      </c>
      <c r="F266" t="s">
        <v>691</v>
      </c>
      <c r="G266" t="s">
        <v>691</v>
      </c>
      <c r="H266" t="s">
        <v>691</v>
      </c>
      <c r="I266" t="s">
        <v>691</v>
      </c>
      <c r="J266" t="s">
        <v>691</v>
      </c>
      <c r="K266" t="s">
        <v>691</v>
      </c>
      <c r="L266" t="s">
        <v>691</v>
      </c>
      <c r="M266" t="s">
        <v>691</v>
      </c>
      <c r="N266" t="s">
        <v>691</v>
      </c>
      <c r="O266" t="s">
        <v>691</v>
      </c>
      <c r="P266" t="s">
        <v>691</v>
      </c>
      <c r="Q266" t="s">
        <v>691</v>
      </c>
      <c r="R266" t="s">
        <v>691</v>
      </c>
      <c r="S266" t="s">
        <v>691</v>
      </c>
      <c r="T266" t="s">
        <v>691</v>
      </c>
      <c r="U266" t="s">
        <v>691</v>
      </c>
      <c r="V266" t="s">
        <v>691</v>
      </c>
      <c r="W266" t="s">
        <v>691</v>
      </c>
      <c r="X266" t="s">
        <v>691</v>
      </c>
      <c r="Y266" t="s">
        <v>691</v>
      </c>
      <c r="Z266" t="s">
        <v>691</v>
      </c>
      <c r="AA266" t="s">
        <v>691</v>
      </c>
      <c r="AB266" t="s">
        <v>691</v>
      </c>
      <c r="AC266" t="s">
        <v>691</v>
      </c>
      <c r="AD266" t="s">
        <v>691</v>
      </c>
      <c r="AE266" t="s">
        <v>691</v>
      </c>
      <c r="AF266" t="s">
        <v>691</v>
      </c>
      <c r="AG266" t="s">
        <v>691</v>
      </c>
      <c r="AH266" t="s">
        <v>691</v>
      </c>
      <c r="AI266" t="s">
        <v>691</v>
      </c>
      <c r="AJ266" t="s">
        <v>691</v>
      </c>
      <c r="AK266" t="s">
        <v>691</v>
      </c>
      <c r="AL266" t="s">
        <v>691</v>
      </c>
      <c r="AM266" t="s">
        <v>691</v>
      </c>
      <c r="AW266"/>
      <c r="AY266">
        <v>0</v>
      </c>
      <c r="AZ266" s="269"/>
      <c r="BA266" s="269"/>
      <c r="BB266" s="269"/>
      <c r="BC266" s="269"/>
      <c r="BD266" s="269"/>
      <c r="BE266" s="269"/>
    </row>
    <row r="267" spans="1:83" ht="14.4" x14ac:dyDescent="0.3">
      <c r="A267">
        <v>523541</v>
      </c>
      <c r="B267" t="s">
        <v>473</v>
      </c>
      <c r="C267" t="s">
        <v>691</v>
      </c>
      <c r="D267" t="s">
        <v>691</v>
      </c>
      <c r="E267" t="s">
        <v>691</v>
      </c>
      <c r="F267" t="s">
        <v>691</v>
      </c>
      <c r="G267" t="s">
        <v>691</v>
      </c>
      <c r="H267" t="s">
        <v>691</v>
      </c>
      <c r="I267" t="s">
        <v>691</v>
      </c>
      <c r="J267" t="s">
        <v>691</v>
      </c>
      <c r="K267" t="s">
        <v>691</v>
      </c>
      <c r="L267" t="s">
        <v>691</v>
      </c>
      <c r="M267" t="s">
        <v>691</v>
      </c>
      <c r="N267" t="s">
        <v>691</v>
      </c>
      <c r="O267" t="s">
        <v>691</v>
      </c>
      <c r="P267" t="s">
        <v>691</v>
      </c>
      <c r="Q267" t="s">
        <v>691</v>
      </c>
      <c r="R267" t="s">
        <v>691</v>
      </c>
      <c r="S267" t="s">
        <v>691</v>
      </c>
      <c r="T267" t="s">
        <v>691</v>
      </c>
      <c r="U267" t="s">
        <v>691</v>
      </c>
      <c r="V267" t="s">
        <v>691</v>
      </c>
      <c r="W267" t="s">
        <v>691</v>
      </c>
      <c r="X267" t="s">
        <v>691</v>
      </c>
      <c r="Y267" t="s">
        <v>691</v>
      </c>
      <c r="Z267" t="s">
        <v>691</v>
      </c>
      <c r="AA267" t="s">
        <v>691</v>
      </c>
      <c r="AB267" t="s">
        <v>691</v>
      </c>
      <c r="AC267" t="s">
        <v>691</v>
      </c>
      <c r="AD267" t="s">
        <v>691</v>
      </c>
      <c r="AE267" t="s">
        <v>691</v>
      </c>
      <c r="AF267" t="s">
        <v>691</v>
      </c>
      <c r="AG267" t="s">
        <v>691</v>
      </c>
      <c r="AH267" t="s">
        <v>691</v>
      </c>
      <c r="AI267" t="s">
        <v>691</v>
      </c>
      <c r="AJ267" t="s">
        <v>691</v>
      </c>
      <c r="AK267" t="s">
        <v>691</v>
      </c>
      <c r="AL267" t="s">
        <v>691</v>
      </c>
      <c r="AM267" t="s">
        <v>691</v>
      </c>
      <c r="AW267"/>
      <c r="AY267">
        <v>0</v>
      </c>
      <c r="AZ267" s="269"/>
      <c r="BA267" s="269"/>
      <c r="BB267" s="269"/>
      <c r="BC267" s="269"/>
      <c r="BD267" s="269"/>
      <c r="BE267" s="269"/>
      <c r="BH267" s="249"/>
      <c r="BI267" s="249"/>
      <c r="BJ267" s="249"/>
      <c r="BK267" s="249"/>
      <c r="BL267" s="249"/>
      <c r="BM267" s="249"/>
      <c r="BN267" s="249"/>
      <c r="BO267" s="249"/>
      <c r="BP267" s="249"/>
      <c r="BQ267" s="249"/>
      <c r="BR267" s="249"/>
      <c r="BS267" s="249"/>
      <c r="BT267" s="249"/>
      <c r="BU267" s="249"/>
      <c r="BV267" s="248"/>
      <c r="BW267" s="249"/>
      <c r="BX267" s="249"/>
      <c r="BY267" s="249"/>
      <c r="BZ267" s="249"/>
      <c r="CA267" s="242"/>
      <c r="CB267" s="242"/>
      <c r="CC267" s="242"/>
      <c r="CD267" s="242"/>
      <c r="CE267" s="249"/>
    </row>
    <row r="268" spans="1:83" ht="14.4" x14ac:dyDescent="0.3">
      <c r="A268">
        <v>523553</v>
      </c>
      <c r="B268" t="s">
        <v>473</v>
      </c>
      <c r="C268" t="s">
        <v>691</v>
      </c>
      <c r="D268" t="s">
        <v>691</v>
      </c>
      <c r="E268" t="s">
        <v>691</v>
      </c>
      <c r="F268" t="s">
        <v>691</v>
      </c>
      <c r="G268" t="s">
        <v>691</v>
      </c>
      <c r="H268" t="s">
        <v>691</v>
      </c>
      <c r="I268" t="s">
        <v>691</v>
      </c>
      <c r="J268" t="s">
        <v>691</v>
      </c>
      <c r="K268" t="s">
        <v>691</v>
      </c>
      <c r="L268" t="s">
        <v>691</v>
      </c>
      <c r="M268" t="s">
        <v>691</v>
      </c>
      <c r="N268" t="s">
        <v>691</v>
      </c>
      <c r="O268" t="s">
        <v>691</v>
      </c>
      <c r="P268" t="s">
        <v>691</v>
      </c>
      <c r="Q268" t="s">
        <v>691</v>
      </c>
      <c r="R268" t="s">
        <v>691</v>
      </c>
      <c r="S268" t="s">
        <v>691</v>
      </c>
      <c r="T268" t="s">
        <v>691</v>
      </c>
      <c r="U268" t="s">
        <v>691</v>
      </c>
      <c r="V268" t="s">
        <v>691</v>
      </c>
      <c r="W268" t="s">
        <v>691</v>
      </c>
      <c r="X268" t="s">
        <v>691</v>
      </c>
      <c r="Y268" t="s">
        <v>691</v>
      </c>
      <c r="Z268" t="s">
        <v>691</v>
      </c>
      <c r="AA268" t="s">
        <v>691</v>
      </c>
      <c r="AB268" t="s">
        <v>691</v>
      </c>
      <c r="AC268" t="s">
        <v>691</v>
      </c>
      <c r="AD268" t="s">
        <v>691</v>
      </c>
      <c r="AE268" t="s">
        <v>691</v>
      </c>
      <c r="AF268" t="s">
        <v>691</v>
      </c>
      <c r="AG268" t="s">
        <v>691</v>
      </c>
      <c r="AH268" t="s">
        <v>691</v>
      </c>
      <c r="AI268" t="s">
        <v>691</v>
      </c>
      <c r="AJ268" t="s">
        <v>691</v>
      </c>
      <c r="AK268" t="s">
        <v>691</v>
      </c>
      <c r="AL268" t="s">
        <v>691</v>
      </c>
      <c r="AM268" t="s">
        <v>691</v>
      </c>
      <c r="AW268"/>
      <c r="AY268">
        <v>0</v>
      </c>
      <c r="AZ268" s="250"/>
      <c r="BA268" s="250"/>
      <c r="BB268" s="250"/>
      <c r="BC268" s="250"/>
      <c r="BD268" s="250"/>
      <c r="BE268" s="269"/>
    </row>
    <row r="269" spans="1:83" ht="14.4" x14ac:dyDescent="0.3">
      <c r="A269">
        <v>523564</v>
      </c>
      <c r="B269" t="s">
        <v>474</v>
      </c>
      <c r="C269" t="s">
        <v>691</v>
      </c>
      <c r="D269" t="s">
        <v>691</v>
      </c>
      <c r="E269" t="s">
        <v>691</v>
      </c>
      <c r="F269" t="s">
        <v>691</v>
      </c>
      <c r="G269" t="s">
        <v>691</v>
      </c>
      <c r="H269" t="s">
        <v>691</v>
      </c>
      <c r="I269" t="s">
        <v>691</v>
      </c>
      <c r="J269" t="s">
        <v>691</v>
      </c>
      <c r="K269" t="s">
        <v>691</v>
      </c>
      <c r="L269" t="s">
        <v>691</v>
      </c>
      <c r="M269" t="s">
        <v>691</v>
      </c>
      <c r="N269" t="s">
        <v>691</v>
      </c>
      <c r="O269" t="s">
        <v>691</v>
      </c>
      <c r="P269" t="s">
        <v>691</v>
      </c>
      <c r="Q269" t="s">
        <v>691</v>
      </c>
      <c r="R269" t="s">
        <v>691</v>
      </c>
      <c r="S269" t="s">
        <v>691</v>
      </c>
      <c r="T269" t="s">
        <v>691</v>
      </c>
      <c r="U269" t="s">
        <v>691</v>
      </c>
      <c r="V269" t="s">
        <v>691</v>
      </c>
      <c r="W269" t="s">
        <v>691</v>
      </c>
      <c r="X269" t="s">
        <v>691</v>
      </c>
      <c r="Y269" t="s">
        <v>691</v>
      </c>
      <c r="Z269" t="s">
        <v>691</v>
      </c>
      <c r="AA269" t="s">
        <v>691</v>
      </c>
      <c r="AB269" t="s">
        <v>691</v>
      </c>
      <c r="AC269" t="s">
        <v>691</v>
      </c>
      <c r="AD269" t="s">
        <v>691</v>
      </c>
      <c r="AE269" t="s">
        <v>691</v>
      </c>
      <c r="AF269" t="s">
        <v>691</v>
      </c>
      <c r="AG269" t="s">
        <v>691</v>
      </c>
      <c r="AW269"/>
      <c r="AY269" t="s">
        <v>1462</v>
      </c>
      <c r="AZ269" s="269"/>
      <c r="BA269" s="269"/>
      <c r="BB269" s="269"/>
      <c r="BC269" s="269"/>
      <c r="BD269" s="269"/>
      <c r="BE269" s="269"/>
    </row>
    <row r="270" spans="1:83" ht="14.4" x14ac:dyDescent="0.3">
      <c r="A270">
        <v>523576</v>
      </c>
      <c r="B270" t="s">
        <v>473</v>
      </c>
      <c r="C270" t="s">
        <v>691</v>
      </c>
      <c r="D270" t="s">
        <v>691</v>
      </c>
      <c r="E270" t="s">
        <v>691</v>
      </c>
      <c r="F270" t="s">
        <v>691</v>
      </c>
      <c r="G270" t="s">
        <v>691</v>
      </c>
      <c r="H270" t="s">
        <v>691</v>
      </c>
      <c r="I270" t="s">
        <v>691</v>
      </c>
      <c r="J270" t="s">
        <v>691</v>
      </c>
      <c r="K270" t="s">
        <v>691</v>
      </c>
      <c r="L270" t="s">
        <v>691</v>
      </c>
      <c r="M270" t="s">
        <v>691</v>
      </c>
      <c r="N270" t="s">
        <v>691</v>
      </c>
      <c r="O270" t="s">
        <v>691</v>
      </c>
      <c r="P270" t="s">
        <v>691</v>
      </c>
      <c r="Q270" t="s">
        <v>691</v>
      </c>
      <c r="R270" t="s">
        <v>691</v>
      </c>
      <c r="S270" t="s">
        <v>691</v>
      </c>
      <c r="T270" t="s">
        <v>691</v>
      </c>
      <c r="U270" t="s">
        <v>691</v>
      </c>
      <c r="V270" t="s">
        <v>691</v>
      </c>
      <c r="W270" t="s">
        <v>691</v>
      </c>
      <c r="X270" t="s">
        <v>691</v>
      </c>
      <c r="Y270" t="s">
        <v>691</v>
      </c>
      <c r="Z270" t="s">
        <v>691</v>
      </c>
      <c r="AA270" t="s">
        <v>691</v>
      </c>
      <c r="AB270" t="s">
        <v>691</v>
      </c>
      <c r="AC270" t="s">
        <v>691</v>
      </c>
      <c r="AD270" t="s">
        <v>691</v>
      </c>
      <c r="AE270" t="s">
        <v>691</v>
      </c>
      <c r="AF270" t="s">
        <v>691</v>
      </c>
      <c r="AG270" t="s">
        <v>691</v>
      </c>
      <c r="AH270" t="s">
        <v>691</v>
      </c>
      <c r="AI270" t="s">
        <v>691</v>
      </c>
      <c r="AJ270" t="s">
        <v>691</v>
      </c>
      <c r="AK270" t="s">
        <v>691</v>
      </c>
      <c r="AL270" t="s">
        <v>691</v>
      </c>
      <c r="AM270" t="s">
        <v>691</v>
      </c>
      <c r="AW270"/>
      <c r="AY270">
        <v>0</v>
      </c>
      <c r="AZ270" s="269"/>
      <c r="BA270" s="269"/>
      <c r="BB270" s="269"/>
      <c r="BC270" s="269"/>
      <c r="BD270" s="269"/>
      <c r="BE270" s="269"/>
    </row>
    <row r="271" spans="1:83" ht="14.4" x14ac:dyDescent="0.3">
      <c r="A271">
        <v>523578</v>
      </c>
      <c r="B271" t="s">
        <v>473</v>
      </c>
      <c r="C271" t="s">
        <v>691</v>
      </c>
      <c r="D271" t="s">
        <v>691</v>
      </c>
      <c r="E271" t="s">
        <v>691</v>
      </c>
      <c r="F271" t="s">
        <v>691</v>
      </c>
      <c r="G271" t="s">
        <v>691</v>
      </c>
      <c r="H271" t="s">
        <v>691</v>
      </c>
      <c r="I271" t="s">
        <v>691</v>
      </c>
      <c r="J271" t="s">
        <v>691</v>
      </c>
      <c r="K271" t="s">
        <v>691</v>
      </c>
      <c r="L271" t="s">
        <v>691</v>
      </c>
      <c r="M271" t="s">
        <v>691</v>
      </c>
      <c r="N271" t="s">
        <v>691</v>
      </c>
      <c r="O271" t="s">
        <v>691</v>
      </c>
      <c r="P271" t="s">
        <v>691</v>
      </c>
      <c r="Q271" t="s">
        <v>691</v>
      </c>
      <c r="R271" t="s">
        <v>691</v>
      </c>
      <c r="S271" t="s">
        <v>691</v>
      </c>
      <c r="T271" t="s">
        <v>691</v>
      </c>
      <c r="U271" t="s">
        <v>691</v>
      </c>
      <c r="V271" t="s">
        <v>691</v>
      </c>
      <c r="W271" t="s">
        <v>691</v>
      </c>
      <c r="X271" t="s">
        <v>691</v>
      </c>
      <c r="Y271" t="s">
        <v>691</v>
      </c>
      <c r="Z271" t="s">
        <v>691</v>
      </c>
      <c r="AA271" t="s">
        <v>691</v>
      </c>
      <c r="AB271" t="s">
        <v>691</v>
      </c>
      <c r="AC271" t="s">
        <v>691</v>
      </c>
      <c r="AD271" t="s">
        <v>691</v>
      </c>
      <c r="AE271" t="s">
        <v>691</v>
      </c>
      <c r="AF271" t="s">
        <v>691</v>
      </c>
      <c r="AG271" t="s">
        <v>691</v>
      </c>
      <c r="AH271" t="s">
        <v>691</v>
      </c>
      <c r="AI271" t="s">
        <v>691</v>
      </c>
      <c r="AJ271" t="s">
        <v>691</v>
      </c>
      <c r="AK271" t="s">
        <v>691</v>
      </c>
      <c r="AL271" t="s">
        <v>691</v>
      </c>
      <c r="AM271" t="s">
        <v>691</v>
      </c>
      <c r="AW271"/>
      <c r="AY271">
        <v>0</v>
      </c>
      <c r="AZ271" s="269"/>
      <c r="BA271" s="269"/>
      <c r="BB271" s="269"/>
      <c r="BC271" s="269"/>
      <c r="BD271" s="269"/>
      <c r="BE271" s="269"/>
    </row>
    <row r="272" spans="1:83" ht="14.4" x14ac:dyDescent="0.3">
      <c r="A272">
        <v>523589</v>
      </c>
      <c r="B272" t="s">
        <v>473</v>
      </c>
      <c r="C272" t="s">
        <v>691</v>
      </c>
      <c r="D272" t="s">
        <v>691</v>
      </c>
      <c r="E272" t="s">
        <v>691</v>
      </c>
      <c r="F272" t="s">
        <v>691</v>
      </c>
      <c r="G272" t="s">
        <v>691</v>
      </c>
      <c r="H272" t="s">
        <v>691</v>
      </c>
      <c r="I272" t="s">
        <v>691</v>
      </c>
      <c r="J272" t="s">
        <v>691</v>
      </c>
      <c r="K272" t="s">
        <v>691</v>
      </c>
      <c r="L272" t="s">
        <v>691</v>
      </c>
      <c r="M272" t="s">
        <v>691</v>
      </c>
      <c r="N272" t="s">
        <v>691</v>
      </c>
      <c r="O272" t="s">
        <v>691</v>
      </c>
      <c r="P272" t="s">
        <v>691</v>
      </c>
      <c r="Q272" t="s">
        <v>691</v>
      </c>
      <c r="R272" t="s">
        <v>691</v>
      </c>
      <c r="S272" t="s">
        <v>691</v>
      </c>
      <c r="T272" t="s">
        <v>691</v>
      </c>
      <c r="U272" t="s">
        <v>691</v>
      </c>
      <c r="V272" t="s">
        <v>691</v>
      </c>
      <c r="W272" t="s">
        <v>691</v>
      </c>
      <c r="X272" t="s">
        <v>691</v>
      </c>
      <c r="Y272" t="s">
        <v>691</v>
      </c>
      <c r="Z272" t="s">
        <v>691</v>
      </c>
      <c r="AA272" t="s">
        <v>691</v>
      </c>
      <c r="AB272" t="s">
        <v>691</v>
      </c>
      <c r="AC272" t="s">
        <v>691</v>
      </c>
      <c r="AD272" t="s">
        <v>691</v>
      </c>
      <c r="AE272" t="s">
        <v>691</v>
      </c>
      <c r="AF272" t="s">
        <v>691</v>
      </c>
      <c r="AG272" t="s">
        <v>691</v>
      </c>
      <c r="AH272" t="s">
        <v>691</v>
      </c>
      <c r="AI272" t="s">
        <v>691</v>
      </c>
      <c r="AJ272" t="s">
        <v>691</v>
      </c>
      <c r="AK272" t="s">
        <v>691</v>
      </c>
      <c r="AL272" t="s">
        <v>691</v>
      </c>
      <c r="AM272" t="s">
        <v>691</v>
      </c>
      <c r="AW272"/>
      <c r="AY272">
        <v>0</v>
      </c>
      <c r="AZ272" s="269"/>
      <c r="BA272" s="269"/>
      <c r="BB272" s="269"/>
      <c r="BC272" s="269"/>
      <c r="BD272" s="269"/>
      <c r="BE272" s="269"/>
      <c r="BH272" s="249"/>
      <c r="BI272" s="249"/>
      <c r="BJ272" s="249"/>
      <c r="BK272" s="249"/>
      <c r="BL272" s="249"/>
      <c r="BM272" s="249"/>
      <c r="BN272" s="249"/>
      <c r="BO272" s="249"/>
      <c r="BP272" s="249"/>
      <c r="BQ272" s="249"/>
      <c r="BR272" s="249"/>
      <c r="BS272" s="249"/>
      <c r="BT272" s="249"/>
      <c r="BU272" s="249"/>
      <c r="BV272" s="248"/>
      <c r="BW272" s="249"/>
      <c r="BX272" s="249"/>
      <c r="BY272" s="249"/>
      <c r="BZ272" s="249"/>
      <c r="CA272" s="242"/>
      <c r="CB272" s="242"/>
      <c r="CC272" s="242"/>
      <c r="CD272" s="242"/>
      <c r="CE272" s="249"/>
    </row>
    <row r="273" spans="1:83" ht="14.4" x14ac:dyDescent="0.3">
      <c r="A273">
        <v>523596</v>
      </c>
      <c r="B273" t="s">
        <v>473</v>
      </c>
      <c r="C273" t="s">
        <v>691</v>
      </c>
      <c r="D273" t="s">
        <v>691</v>
      </c>
      <c r="E273" t="s">
        <v>691</v>
      </c>
      <c r="F273" t="s">
        <v>691</v>
      </c>
      <c r="G273" t="s">
        <v>691</v>
      </c>
      <c r="H273" t="s">
        <v>691</v>
      </c>
      <c r="I273" t="s">
        <v>691</v>
      </c>
      <c r="J273" t="s">
        <v>691</v>
      </c>
      <c r="K273" t="s">
        <v>691</v>
      </c>
      <c r="L273" t="s">
        <v>691</v>
      </c>
      <c r="M273" t="s">
        <v>691</v>
      </c>
      <c r="N273" t="s">
        <v>691</v>
      </c>
      <c r="O273" t="s">
        <v>691</v>
      </c>
      <c r="P273" t="s">
        <v>691</v>
      </c>
      <c r="Q273" t="s">
        <v>691</v>
      </c>
      <c r="R273" t="s">
        <v>691</v>
      </c>
      <c r="S273" t="s">
        <v>691</v>
      </c>
      <c r="T273" t="s">
        <v>691</v>
      </c>
      <c r="U273" t="s">
        <v>691</v>
      </c>
      <c r="V273" t="s">
        <v>691</v>
      </c>
      <c r="W273" t="s">
        <v>691</v>
      </c>
      <c r="X273" t="s">
        <v>691</v>
      </c>
      <c r="Y273" t="s">
        <v>691</v>
      </c>
      <c r="Z273" t="s">
        <v>691</v>
      </c>
      <c r="AA273" t="s">
        <v>691</v>
      </c>
      <c r="AB273" t="s">
        <v>691</v>
      </c>
      <c r="AC273" t="s">
        <v>691</v>
      </c>
      <c r="AD273" t="s">
        <v>691</v>
      </c>
      <c r="AE273" t="s">
        <v>691</v>
      </c>
      <c r="AF273" t="s">
        <v>691</v>
      </c>
      <c r="AG273" t="s">
        <v>691</v>
      </c>
      <c r="AH273" t="s">
        <v>691</v>
      </c>
      <c r="AI273" t="s">
        <v>691</v>
      </c>
      <c r="AJ273" t="s">
        <v>691</v>
      </c>
      <c r="AK273" t="s">
        <v>691</v>
      </c>
      <c r="AL273" t="s">
        <v>691</v>
      </c>
      <c r="AM273" t="s">
        <v>691</v>
      </c>
      <c r="AW273"/>
      <c r="AY273">
        <v>0</v>
      </c>
      <c r="AZ273" s="269"/>
      <c r="BA273" s="269"/>
      <c r="BB273" s="269"/>
      <c r="BC273" s="269"/>
      <c r="BD273" s="269"/>
      <c r="BE273" s="269"/>
    </row>
    <row r="274" spans="1:83" ht="14.4" x14ac:dyDescent="0.3">
      <c r="A274">
        <v>523597</v>
      </c>
      <c r="B274" t="s">
        <v>473</v>
      </c>
      <c r="C274" t="s">
        <v>691</v>
      </c>
      <c r="D274" t="s">
        <v>691</v>
      </c>
      <c r="E274" t="s">
        <v>691</v>
      </c>
      <c r="F274" t="s">
        <v>691</v>
      </c>
      <c r="G274" t="s">
        <v>691</v>
      </c>
      <c r="H274" t="s">
        <v>691</v>
      </c>
      <c r="I274" t="s">
        <v>691</v>
      </c>
      <c r="J274" t="s">
        <v>691</v>
      </c>
      <c r="K274" t="s">
        <v>691</v>
      </c>
      <c r="L274" t="s">
        <v>691</v>
      </c>
      <c r="M274" t="s">
        <v>691</v>
      </c>
      <c r="N274" t="s">
        <v>691</v>
      </c>
      <c r="O274" t="s">
        <v>691</v>
      </c>
      <c r="P274" t="s">
        <v>691</v>
      </c>
      <c r="Q274" t="s">
        <v>691</v>
      </c>
      <c r="R274" t="s">
        <v>691</v>
      </c>
      <c r="S274" t="s">
        <v>691</v>
      </c>
      <c r="T274" t="s">
        <v>691</v>
      </c>
      <c r="U274" t="s">
        <v>691</v>
      </c>
      <c r="V274" t="s">
        <v>691</v>
      </c>
      <c r="W274" t="s">
        <v>691</v>
      </c>
      <c r="X274" t="s">
        <v>691</v>
      </c>
      <c r="Y274" t="s">
        <v>691</v>
      </c>
      <c r="Z274" t="s">
        <v>691</v>
      </c>
      <c r="AA274" t="s">
        <v>691</v>
      </c>
      <c r="AB274" t="s">
        <v>691</v>
      </c>
      <c r="AC274" t="s">
        <v>691</v>
      </c>
      <c r="AD274" t="s">
        <v>691</v>
      </c>
      <c r="AE274" t="s">
        <v>691</v>
      </c>
      <c r="AF274" t="s">
        <v>691</v>
      </c>
      <c r="AG274" t="s">
        <v>691</v>
      </c>
      <c r="AH274" t="s">
        <v>691</v>
      </c>
      <c r="AI274" t="s">
        <v>691</v>
      </c>
      <c r="AJ274" t="s">
        <v>691</v>
      </c>
      <c r="AK274" t="s">
        <v>691</v>
      </c>
      <c r="AL274" t="s">
        <v>691</v>
      </c>
      <c r="AM274" t="s">
        <v>691</v>
      </c>
      <c r="AW274"/>
      <c r="AY274">
        <v>0</v>
      </c>
      <c r="AZ274" s="269"/>
      <c r="BA274" s="269"/>
      <c r="BB274" s="269"/>
      <c r="BC274" s="269"/>
      <c r="BD274" s="269"/>
      <c r="BE274" s="269"/>
      <c r="BH274" s="249"/>
      <c r="BI274" s="249"/>
      <c r="BJ274" s="249"/>
      <c r="BK274" s="249"/>
      <c r="BL274" s="249"/>
      <c r="BM274" s="249"/>
      <c r="BN274" s="249"/>
      <c r="BO274" s="249"/>
      <c r="BP274" s="249"/>
      <c r="BQ274" s="249"/>
      <c r="BR274" s="249"/>
      <c r="BS274" s="249"/>
      <c r="BT274" s="249"/>
      <c r="BU274" s="249"/>
      <c r="BV274" s="248"/>
      <c r="BW274" s="249"/>
      <c r="BX274" s="249"/>
      <c r="BY274" s="249"/>
      <c r="BZ274" s="249"/>
      <c r="CA274" s="242"/>
      <c r="CB274" s="242"/>
      <c r="CC274" s="242"/>
      <c r="CD274" s="242"/>
      <c r="CE274" s="249"/>
    </row>
    <row r="275" spans="1:83" ht="14.4" x14ac:dyDescent="0.3">
      <c r="A275">
        <v>523609</v>
      </c>
      <c r="B275" t="s">
        <v>473</v>
      </c>
      <c r="C275" t="s">
        <v>692</v>
      </c>
      <c r="D275" t="s">
        <v>692</v>
      </c>
      <c r="E275" t="s">
        <v>692</v>
      </c>
      <c r="F275" t="s">
        <v>692</v>
      </c>
      <c r="G275" t="s">
        <v>692</v>
      </c>
      <c r="H275" t="s">
        <v>692</v>
      </c>
      <c r="I275" t="s">
        <v>692</v>
      </c>
      <c r="J275" t="s">
        <v>692</v>
      </c>
      <c r="K275" t="s">
        <v>692</v>
      </c>
      <c r="L275" t="s">
        <v>692</v>
      </c>
      <c r="M275" t="s">
        <v>692</v>
      </c>
      <c r="N275" t="s">
        <v>692</v>
      </c>
      <c r="O275" t="s">
        <v>692</v>
      </c>
      <c r="P275" t="s">
        <v>692</v>
      </c>
      <c r="Q275" t="s">
        <v>692</v>
      </c>
      <c r="R275" t="s">
        <v>692</v>
      </c>
      <c r="S275" t="s">
        <v>692</v>
      </c>
      <c r="T275" t="s">
        <v>692</v>
      </c>
      <c r="U275" t="s">
        <v>692</v>
      </c>
      <c r="V275" t="s">
        <v>692</v>
      </c>
      <c r="W275" t="s">
        <v>692</v>
      </c>
      <c r="X275" t="s">
        <v>692</v>
      </c>
      <c r="Y275" t="s">
        <v>692</v>
      </c>
      <c r="Z275" t="s">
        <v>692</v>
      </c>
      <c r="AA275" t="s">
        <v>692</v>
      </c>
      <c r="AB275" t="s">
        <v>692</v>
      </c>
      <c r="AC275" t="s">
        <v>692</v>
      </c>
      <c r="AD275" t="s">
        <v>692</v>
      </c>
      <c r="AE275" t="s">
        <v>692</v>
      </c>
      <c r="AF275" t="s">
        <v>692</v>
      </c>
      <c r="AG275" t="s">
        <v>692</v>
      </c>
      <c r="AH275" t="s">
        <v>692</v>
      </c>
      <c r="AI275" t="s">
        <v>692</v>
      </c>
      <c r="AJ275" t="s">
        <v>692</v>
      </c>
      <c r="AK275" t="s">
        <v>692</v>
      </c>
      <c r="AL275" t="s">
        <v>692</v>
      </c>
      <c r="AM275" t="s">
        <v>692</v>
      </c>
      <c r="AW275"/>
      <c r="AX275" t="s">
        <v>3536</v>
      </c>
      <c r="AY275" t="s">
        <v>3536</v>
      </c>
      <c r="AZ275" s="269"/>
      <c r="BA275" s="269"/>
      <c r="BB275" s="269"/>
      <c r="BC275" s="269"/>
      <c r="BD275" s="269"/>
      <c r="BE275" s="269"/>
      <c r="BH275" s="249"/>
      <c r="BI275" s="249"/>
      <c r="BJ275" s="249"/>
      <c r="BK275" s="249"/>
      <c r="BL275" s="249"/>
      <c r="BM275" s="249"/>
      <c r="BN275" s="249"/>
      <c r="BO275" s="249"/>
      <c r="BP275" s="249"/>
      <c r="BQ275" s="249"/>
      <c r="BR275" s="249"/>
      <c r="BS275" s="249"/>
      <c r="BT275" s="249"/>
      <c r="BU275" s="249"/>
      <c r="BV275" s="248"/>
      <c r="BW275" s="249"/>
      <c r="BX275" s="249"/>
      <c r="BY275" s="249"/>
      <c r="BZ275" s="249"/>
      <c r="CA275" s="242"/>
      <c r="CB275" s="242"/>
      <c r="CC275" s="242"/>
      <c r="CD275" s="242"/>
      <c r="CE275" s="249"/>
    </row>
    <row r="276" spans="1:83" ht="14.4" x14ac:dyDescent="0.3">
      <c r="A276">
        <v>523610</v>
      </c>
      <c r="B276" t="s">
        <v>473</v>
      </c>
      <c r="C276" t="s">
        <v>691</v>
      </c>
      <c r="D276" t="s">
        <v>691</v>
      </c>
      <c r="E276" t="s">
        <v>691</v>
      </c>
      <c r="F276" t="s">
        <v>691</v>
      </c>
      <c r="G276" t="s">
        <v>691</v>
      </c>
      <c r="H276" t="s">
        <v>691</v>
      </c>
      <c r="I276" t="s">
        <v>691</v>
      </c>
      <c r="J276" t="s">
        <v>691</v>
      </c>
      <c r="K276" t="s">
        <v>691</v>
      </c>
      <c r="L276" t="s">
        <v>691</v>
      </c>
      <c r="M276" t="s">
        <v>691</v>
      </c>
      <c r="N276" t="s">
        <v>691</v>
      </c>
      <c r="O276" t="s">
        <v>691</v>
      </c>
      <c r="P276" t="s">
        <v>691</v>
      </c>
      <c r="Q276" t="s">
        <v>691</v>
      </c>
      <c r="R276" t="s">
        <v>691</v>
      </c>
      <c r="S276" t="s">
        <v>691</v>
      </c>
      <c r="T276" t="s">
        <v>691</v>
      </c>
      <c r="U276" t="s">
        <v>691</v>
      </c>
      <c r="V276" t="s">
        <v>691</v>
      </c>
      <c r="W276" t="s">
        <v>691</v>
      </c>
      <c r="X276" t="s">
        <v>691</v>
      </c>
      <c r="Y276" t="s">
        <v>691</v>
      </c>
      <c r="Z276" t="s">
        <v>691</v>
      </c>
      <c r="AA276" t="s">
        <v>691</v>
      </c>
      <c r="AB276" t="s">
        <v>691</v>
      </c>
      <c r="AC276" t="s">
        <v>691</v>
      </c>
      <c r="AD276" t="s">
        <v>691</v>
      </c>
      <c r="AE276" t="s">
        <v>691</v>
      </c>
      <c r="AF276" t="s">
        <v>691</v>
      </c>
      <c r="AG276" t="s">
        <v>691</v>
      </c>
      <c r="AH276" t="s">
        <v>691</v>
      </c>
      <c r="AI276" t="s">
        <v>691</v>
      </c>
      <c r="AJ276" t="s">
        <v>691</v>
      </c>
      <c r="AK276" t="s">
        <v>691</v>
      </c>
      <c r="AL276" t="s">
        <v>691</v>
      </c>
      <c r="AM276" t="s">
        <v>691</v>
      </c>
      <c r="AW276"/>
      <c r="AY276">
        <v>0</v>
      </c>
      <c r="AZ276" s="269"/>
      <c r="BA276" s="269"/>
      <c r="BB276" s="269"/>
      <c r="BC276" s="269"/>
      <c r="BD276" s="269"/>
      <c r="BE276" s="269"/>
    </row>
    <row r="277" spans="1:83" ht="14.4" x14ac:dyDescent="0.3">
      <c r="A277">
        <v>523639</v>
      </c>
      <c r="B277" t="s">
        <v>473</v>
      </c>
      <c r="C277" t="s">
        <v>691</v>
      </c>
      <c r="D277" t="s">
        <v>691</v>
      </c>
      <c r="E277" t="s">
        <v>691</v>
      </c>
      <c r="F277" t="s">
        <v>691</v>
      </c>
      <c r="G277" t="s">
        <v>691</v>
      </c>
      <c r="H277" t="s">
        <v>691</v>
      </c>
      <c r="I277" t="s">
        <v>691</v>
      </c>
      <c r="J277" t="s">
        <v>691</v>
      </c>
      <c r="K277" t="s">
        <v>691</v>
      </c>
      <c r="L277" t="s">
        <v>691</v>
      </c>
      <c r="M277" t="s">
        <v>691</v>
      </c>
      <c r="N277" t="s">
        <v>691</v>
      </c>
      <c r="O277" t="s">
        <v>691</v>
      </c>
      <c r="P277" t="s">
        <v>691</v>
      </c>
      <c r="Q277" t="s">
        <v>691</v>
      </c>
      <c r="R277" t="s">
        <v>691</v>
      </c>
      <c r="S277" t="s">
        <v>691</v>
      </c>
      <c r="T277" t="s">
        <v>691</v>
      </c>
      <c r="U277" t="s">
        <v>691</v>
      </c>
      <c r="V277" t="s">
        <v>691</v>
      </c>
      <c r="W277" t="s">
        <v>691</v>
      </c>
      <c r="X277" t="s">
        <v>691</v>
      </c>
      <c r="Y277" t="s">
        <v>691</v>
      </c>
      <c r="Z277" t="s">
        <v>691</v>
      </c>
      <c r="AA277" t="s">
        <v>691</v>
      </c>
      <c r="AB277" t="s">
        <v>691</v>
      </c>
      <c r="AC277" t="s">
        <v>691</v>
      </c>
      <c r="AD277" t="s">
        <v>691</v>
      </c>
      <c r="AE277" t="s">
        <v>691</v>
      </c>
      <c r="AF277" t="s">
        <v>691</v>
      </c>
      <c r="AG277" t="s">
        <v>691</v>
      </c>
      <c r="AH277" t="s">
        <v>691</v>
      </c>
      <c r="AI277" t="s">
        <v>691</v>
      </c>
      <c r="AJ277" t="s">
        <v>691</v>
      </c>
      <c r="AK277" t="s">
        <v>691</v>
      </c>
      <c r="AL277" t="s">
        <v>691</v>
      </c>
      <c r="AM277" t="s">
        <v>691</v>
      </c>
      <c r="AW277"/>
      <c r="AY277">
        <v>0</v>
      </c>
      <c r="AZ277" s="269"/>
      <c r="BA277" s="269"/>
      <c r="BB277" s="269"/>
      <c r="BC277" s="269"/>
      <c r="BD277" s="269"/>
      <c r="BE277" s="269"/>
    </row>
    <row r="278" spans="1:83" ht="14.4" x14ac:dyDescent="0.3">
      <c r="A278">
        <v>523649</v>
      </c>
      <c r="B278" t="s">
        <v>473</v>
      </c>
      <c r="C278" t="s">
        <v>691</v>
      </c>
      <c r="D278" t="s">
        <v>691</v>
      </c>
      <c r="E278" t="s">
        <v>691</v>
      </c>
      <c r="F278" t="s">
        <v>691</v>
      </c>
      <c r="G278" t="s">
        <v>691</v>
      </c>
      <c r="H278" t="s">
        <v>691</v>
      </c>
      <c r="I278" t="s">
        <v>691</v>
      </c>
      <c r="J278" t="s">
        <v>691</v>
      </c>
      <c r="K278" t="s">
        <v>691</v>
      </c>
      <c r="L278" t="s">
        <v>691</v>
      </c>
      <c r="M278" t="s">
        <v>691</v>
      </c>
      <c r="N278" t="s">
        <v>691</v>
      </c>
      <c r="O278" t="s">
        <v>691</v>
      </c>
      <c r="P278" t="s">
        <v>691</v>
      </c>
      <c r="Q278" t="s">
        <v>691</v>
      </c>
      <c r="R278" t="s">
        <v>691</v>
      </c>
      <c r="S278" t="s">
        <v>691</v>
      </c>
      <c r="T278" t="s">
        <v>691</v>
      </c>
      <c r="U278" t="s">
        <v>691</v>
      </c>
      <c r="V278" t="s">
        <v>691</v>
      </c>
      <c r="W278" t="s">
        <v>691</v>
      </c>
      <c r="X278" t="s">
        <v>691</v>
      </c>
      <c r="Y278" t="s">
        <v>691</v>
      </c>
      <c r="Z278" t="s">
        <v>691</v>
      </c>
      <c r="AA278" t="s">
        <v>691</v>
      </c>
      <c r="AB278" t="s">
        <v>691</v>
      </c>
      <c r="AC278" t="s">
        <v>691</v>
      </c>
      <c r="AD278" t="s">
        <v>691</v>
      </c>
      <c r="AE278" t="s">
        <v>691</v>
      </c>
      <c r="AF278" t="s">
        <v>691</v>
      </c>
      <c r="AG278" t="s">
        <v>691</v>
      </c>
      <c r="AH278" t="s">
        <v>691</v>
      </c>
      <c r="AI278" t="s">
        <v>691</v>
      </c>
      <c r="AJ278" t="s">
        <v>691</v>
      </c>
      <c r="AK278" t="s">
        <v>691</v>
      </c>
      <c r="AL278" t="s">
        <v>691</v>
      </c>
      <c r="AM278" t="s">
        <v>691</v>
      </c>
      <c r="AW278"/>
      <c r="AY278">
        <v>0</v>
      </c>
      <c r="AZ278" s="269"/>
      <c r="BA278" s="269"/>
      <c r="BB278" s="269"/>
      <c r="BC278" s="269"/>
      <c r="BD278" s="269"/>
      <c r="BE278" s="269"/>
    </row>
    <row r="279" spans="1:83" ht="14.4" x14ac:dyDescent="0.3">
      <c r="A279">
        <v>523698</v>
      </c>
      <c r="B279" t="s">
        <v>473</v>
      </c>
      <c r="C279" t="s">
        <v>691</v>
      </c>
      <c r="D279" t="s">
        <v>691</v>
      </c>
      <c r="E279" t="s">
        <v>691</v>
      </c>
      <c r="F279" t="s">
        <v>691</v>
      </c>
      <c r="G279" t="s">
        <v>691</v>
      </c>
      <c r="H279" t="s">
        <v>691</v>
      </c>
      <c r="I279" t="s">
        <v>691</v>
      </c>
      <c r="J279" t="s">
        <v>691</v>
      </c>
      <c r="K279" t="s">
        <v>691</v>
      </c>
      <c r="L279" t="s">
        <v>691</v>
      </c>
      <c r="M279" t="s">
        <v>691</v>
      </c>
      <c r="N279" t="s">
        <v>691</v>
      </c>
      <c r="O279" t="s">
        <v>691</v>
      </c>
      <c r="P279" t="s">
        <v>691</v>
      </c>
      <c r="Q279" t="s">
        <v>691</v>
      </c>
      <c r="R279" t="s">
        <v>691</v>
      </c>
      <c r="S279" t="s">
        <v>691</v>
      </c>
      <c r="T279" t="s">
        <v>691</v>
      </c>
      <c r="U279" t="s">
        <v>691</v>
      </c>
      <c r="V279" t="s">
        <v>691</v>
      </c>
      <c r="W279" t="s">
        <v>691</v>
      </c>
      <c r="X279" t="s">
        <v>691</v>
      </c>
      <c r="Y279" t="s">
        <v>691</v>
      </c>
      <c r="Z279" t="s">
        <v>691</v>
      </c>
      <c r="AA279" t="s">
        <v>691</v>
      </c>
      <c r="AB279" t="s">
        <v>691</v>
      </c>
      <c r="AC279" t="s">
        <v>691</v>
      </c>
      <c r="AD279" t="s">
        <v>691</v>
      </c>
      <c r="AE279" t="s">
        <v>691</v>
      </c>
      <c r="AF279" t="s">
        <v>691</v>
      </c>
      <c r="AG279" t="s">
        <v>691</v>
      </c>
      <c r="AH279" t="s">
        <v>691</v>
      </c>
      <c r="AI279" t="s">
        <v>691</v>
      </c>
      <c r="AJ279" t="s">
        <v>691</v>
      </c>
      <c r="AK279" t="s">
        <v>691</v>
      </c>
      <c r="AL279" t="s">
        <v>691</v>
      </c>
      <c r="AM279" t="s">
        <v>691</v>
      </c>
      <c r="AW279"/>
      <c r="AY279">
        <v>0</v>
      </c>
      <c r="AZ279" s="269"/>
      <c r="BA279" s="269"/>
      <c r="BB279" s="269"/>
      <c r="BC279" s="269"/>
      <c r="BD279" s="269"/>
      <c r="BE279" s="269"/>
    </row>
    <row r="280" spans="1:83" ht="14.4" x14ac:dyDescent="0.3">
      <c r="A280">
        <v>523702</v>
      </c>
      <c r="B280" t="s">
        <v>473</v>
      </c>
      <c r="C280" t="s">
        <v>691</v>
      </c>
      <c r="D280" t="s">
        <v>691</v>
      </c>
      <c r="E280" t="s">
        <v>691</v>
      </c>
      <c r="F280" t="s">
        <v>691</v>
      </c>
      <c r="G280" t="s">
        <v>691</v>
      </c>
      <c r="H280" t="s">
        <v>691</v>
      </c>
      <c r="I280" t="s">
        <v>691</v>
      </c>
      <c r="J280" t="s">
        <v>691</v>
      </c>
      <c r="K280" t="s">
        <v>691</v>
      </c>
      <c r="L280" t="s">
        <v>691</v>
      </c>
      <c r="M280" t="s">
        <v>691</v>
      </c>
      <c r="N280" t="s">
        <v>691</v>
      </c>
      <c r="O280" t="s">
        <v>691</v>
      </c>
      <c r="P280" t="s">
        <v>691</v>
      </c>
      <c r="Q280" t="s">
        <v>691</v>
      </c>
      <c r="R280" t="s">
        <v>691</v>
      </c>
      <c r="S280" t="s">
        <v>691</v>
      </c>
      <c r="T280" t="s">
        <v>691</v>
      </c>
      <c r="U280" t="s">
        <v>691</v>
      </c>
      <c r="V280" t="s">
        <v>691</v>
      </c>
      <c r="W280" t="s">
        <v>691</v>
      </c>
      <c r="X280" t="s">
        <v>691</v>
      </c>
      <c r="Y280" t="s">
        <v>691</v>
      </c>
      <c r="Z280" t="s">
        <v>691</v>
      </c>
      <c r="AA280" t="s">
        <v>691</v>
      </c>
      <c r="AB280" t="s">
        <v>691</v>
      </c>
      <c r="AC280" t="s">
        <v>691</v>
      </c>
      <c r="AD280" t="s">
        <v>691</v>
      </c>
      <c r="AE280" t="s">
        <v>691</v>
      </c>
      <c r="AF280" t="s">
        <v>691</v>
      </c>
      <c r="AG280" t="s">
        <v>691</v>
      </c>
      <c r="AH280" t="s">
        <v>691</v>
      </c>
      <c r="AI280" t="s">
        <v>691</v>
      </c>
      <c r="AJ280" t="s">
        <v>691</v>
      </c>
      <c r="AK280" t="s">
        <v>691</v>
      </c>
      <c r="AL280" t="s">
        <v>691</v>
      </c>
      <c r="AM280" t="s">
        <v>691</v>
      </c>
      <c r="AW280"/>
      <c r="AY280">
        <v>0</v>
      </c>
      <c r="AZ280" s="269"/>
      <c r="BA280" s="269"/>
      <c r="BB280" s="269"/>
      <c r="BC280" s="269"/>
      <c r="BD280" s="269"/>
      <c r="BE280" s="269"/>
    </row>
    <row r="281" spans="1:83" ht="14.4" x14ac:dyDescent="0.3">
      <c r="A281">
        <v>523713</v>
      </c>
      <c r="B281" t="s">
        <v>473</v>
      </c>
      <c r="C281" t="s">
        <v>691</v>
      </c>
      <c r="D281" t="s">
        <v>691</v>
      </c>
      <c r="E281" t="s">
        <v>691</v>
      </c>
      <c r="F281" t="s">
        <v>691</v>
      </c>
      <c r="G281" t="s">
        <v>691</v>
      </c>
      <c r="H281" t="s">
        <v>691</v>
      </c>
      <c r="I281" t="s">
        <v>691</v>
      </c>
      <c r="J281" t="s">
        <v>691</v>
      </c>
      <c r="K281" t="s">
        <v>691</v>
      </c>
      <c r="L281" t="s">
        <v>691</v>
      </c>
      <c r="M281" t="s">
        <v>691</v>
      </c>
      <c r="N281" t="s">
        <v>691</v>
      </c>
      <c r="O281" t="s">
        <v>691</v>
      </c>
      <c r="P281" t="s">
        <v>691</v>
      </c>
      <c r="Q281" t="s">
        <v>691</v>
      </c>
      <c r="R281" t="s">
        <v>691</v>
      </c>
      <c r="S281" t="s">
        <v>691</v>
      </c>
      <c r="T281" t="s">
        <v>691</v>
      </c>
      <c r="U281" t="s">
        <v>691</v>
      </c>
      <c r="V281" t="s">
        <v>691</v>
      </c>
      <c r="W281" t="s">
        <v>691</v>
      </c>
      <c r="X281" t="s">
        <v>691</v>
      </c>
      <c r="Y281" t="s">
        <v>691</v>
      </c>
      <c r="Z281" t="s">
        <v>691</v>
      </c>
      <c r="AA281" t="s">
        <v>691</v>
      </c>
      <c r="AB281" t="s">
        <v>691</v>
      </c>
      <c r="AC281" t="s">
        <v>691</v>
      </c>
      <c r="AD281" t="s">
        <v>691</v>
      </c>
      <c r="AE281" t="s">
        <v>691</v>
      </c>
      <c r="AF281" t="s">
        <v>691</v>
      </c>
      <c r="AG281" t="s">
        <v>691</v>
      </c>
      <c r="AH281" t="s">
        <v>691</v>
      </c>
      <c r="AI281" t="s">
        <v>691</v>
      </c>
      <c r="AJ281" t="s">
        <v>691</v>
      </c>
      <c r="AK281" t="s">
        <v>691</v>
      </c>
      <c r="AL281" t="s">
        <v>691</v>
      </c>
      <c r="AM281" t="s">
        <v>691</v>
      </c>
      <c r="AW281"/>
      <c r="AY281">
        <v>0</v>
      </c>
      <c r="AZ281" s="269"/>
      <c r="BA281" s="269"/>
      <c r="BB281" s="269"/>
      <c r="BC281" s="269"/>
      <c r="BD281" s="269"/>
      <c r="BE281" s="269"/>
    </row>
    <row r="282" spans="1:83" ht="14.4" x14ac:dyDescent="0.3">
      <c r="A282">
        <v>523729</v>
      </c>
      <c r="B282" t="s">
        <v>473</v>
      </c>
      <c r="C282" t="s">
        <v>691</v>
      </c>
      <c r="D282" t="s">
        <v>691</v>
      </c>
      <c r="E282" t="s">
        <v>691</v>
      </c>
      <c r="F282" t="s">
        <v>691</v>
      </c>
      <c r="G282" t="s">
        <v>691</v>
      </c>
      <c r="H282" t="s">
        <v>691</v>
      </c>
      <c r="I282" t="s">
        <v>691</v>
      </c>
      <c r="J282" t="s">
        <v>691</v>
      </c>
      <c r="K282" t="s">
        <v>691</v>
      </c>
      <c r="L282" t="s">
        <v>691</v>
      </c>
      <c r="M282" t="s">
        <v>691</v>
      </c>
      <c r="N282" t="s">
        <v>691</v>
      </c>
      <c r="O282" t="s">
        <v>691</v>
      </c>
      <c r="P282" t="s">
        <v>691</v>
      </c>
      <c r="Q282" t="s">
        <v>691</v>
      </c>
      <c r="R282" t="s">
        <v>691</v>
      </c>
      <c r="S282" t="s">
        <v>691</v>
      </c>
      <c r="T282" t="s">
        <v>691</v>
      </c>
      <c r="U282" t="s">
        <v>691</v>
      </c>
      <c r="V282" t="s">
        <v>691</v>
      </c>
      <c r="W282" t="s">
        <v>691</v>
      </c>
      <c r="X282" t="s">
        <v>691</v>
      </c>
      <c r="Y282" t="s">
        <v>691</v>
      </c>
      <c r="Z282" t="s">
        <v>691</v>
      </c>
      <c r="AA282" t="s">
        <v>691</v>
      </c>
      <c r="AB282" t="s">
        <v>691</v>
      </c>
      <c r="AC282" t="s">
        <v>691</v>
      </c>
      <c r="AD282" t="s">
        <v>691</v>
      </c>
      <c r="AE282" t="s">
        <v>691</v>
      </c>
      <c r="AF282" t="s">
        <v>691</v>
      </c>
      <c r="AG282" t="s">
        <v>691</v>
      </c>
      <c r="AH282" t="s">
        <v>691</v>
      </c>
      <c r="AI282" t="s">
        <v>691</v>
      </c>
      <c r="AJ282" t="s">
        <v>691</v>
      </c>
      <c r="AK282" t="s">
        <v>691</v>
      </c>
      <c r="AL282" t="s">
        <v>691</v>
      </c>
      <c r="AM282" t="s">
        <v>691</v>
      </c>
      <c r="AW282"/>
      <c r="AY282">
        <v>0</v>
      </c>
      <c r="AZ282" s="269"/>
      <c r="BA282" s="269"/>
      <c r="BB282" s="269"/>
      <c r="BC282" s="269"/>
      <c r="BD282" s="269"/>
      <c r="BE282" s="269"/>
      <c r="BH282" s="249"/>
      <c r="BI282" s="249"/>
      <c r="BJ282" s="249"/>
      <c r="BK282" s="249"/>
      <c r="BL282" s="249"/>
      <c r="BM282" s="249"/>
      <c r="BN282" s="249"/>
      <c r="BO282" s="249"/>
      <c r="BP282" s="249"/>
      <c r="BQ282" s="249"/>
      <c r="BR282" s="249"/>
      <c r="BS282" s="249"/>
      <c r="BT282" s="249"/>
      <c r="BU282" s="249"/>
      <c r="BV282" s="248"/>
      <c r="BW282" s="249"/>
      <c r="BX282" s="249"/>
      <c r="BY282" s="249"/>
      <c r="BZ282" s="249"/>
      <c r="CA282" s="242"/>
      <c r="CB282" s="242"/>
      <c r="CC282" s="242"/>
      <c r="CD282" s="242"/>
      <c r="CE282" s="249"/>
    </row>
    <row r="283" spans="1:83" ht="14.4" x14ac:dyDescent="0.3">
      <c r="A283">
        <v>523732</v>
      </c>
      <c r="B283" t="s">
        <v>473</v>
      </c>
      <c r="C283" t="s">
        <v>691</v>
      </c>
      <c r="D283" t="s">
        <v>691</v>
      </c>
      <c r="E283" t="s">
        <v>691</v>
      </c>
      <c r="F283" t="s">
        <v>691</v>
      </c>
      <c r="G283" t="s">
        <v>691</v>
      </c>
      <c r="H283" t="s">
        <v>691</v>
      </c>
      <c r="I283" t="s">
        <v>691</v>
      </c>
      <c r="J283" t="s">
        <v>691</v>
      </c>
      <c r="K283" t="s">
        <v>691</v>
      </c>
      <c r="L283" t="s">
        <v>691</v>
      </c>
      <c r="M283" t="s">
        <v>691</v>
      </c>
      <c r="N283" t="s">
        <v>691</v>
      </c>
      <c r="O283" t="s">
        <v>691</v>
      </c>
      <c r="P283" t="s">
        <v>691</v>
      </c>
      <c r="Q283" t="s">
        <v>691</v>
      </c>
      <c r="R283" t="s">
        <v>691</v>
      </c>
      <c r="S283" t="s">
        <v>691</v>
      </c>
      <c r="T283" t="s">
        <v>691</v>
      </c>
      <c r="U283" t="s">
        <v>691</v>
      </c>
      <c r="V283" t="s">
        <v>691</v>
      </c>
      <c r="W283" t="s">
        <v>691</v>
      </c>
      <c r="X283" t="s">
        <v>691</v>
      </c>
      <c r="Y283" t="s">
        <v>691</v>
      </c>
      <c r="Z283" t="s">
        <v>691</v>
      </c>
      <c r="AA283" t="s">
        <v>691</v>
      </c>
      <c r="AB283" t="s">
        <v>691</v>
      </c>
      <c r="AC283" t="s">
        <v>691</v>
      </c>
      <c r="AD283" t="s">
        <v>691</v>
      </c>
      <c r="AE283" t="s">
        <v>691</v>
      </c>
      <c r="AF283" t="s">
        <v>691</v>
      </c>
      <c r="AG283" t="s">
        <v>691</v>
      </c>
      <c r="AH283" t="s">
        <v>691</v>
      </c>
      <c r="AI283" t="s">
        <v>691</v>
      </c>
      <c r="AJ283" t="s">
        <v>691</v>
      </c>
      <c r="AK283" t="s">
        <v>691</v>
      </c>
      <c r="AL283" t="s">
        <v>691</v>
      </c>
      <c r="AM283" t="s">
        <v>691</v>
      </c>
      <c r="AW283"/>
      <c r="AY283">
        <v>0</v>
      </c>
      <c r="AZ283" s="269"/>
      <c r="BA283" s="269"/>
      <c r="BB283" s="269"/>
      <c r="BC283" s="269"/>
      <c r="BD283" s="269"/>
      <c r="BE283" s="269"/>
    </row>
    <row r="284" spans="1:83" ht="14.4" x14ac:dyDescent="0.3">
      <c r="A284">
        <v>523738</v>
      </c>
      <c r="B284" t="s">
        <v>473</v>
      </c>
      <c r="C284" t="s">
        <v>691</v>
      </c>
      <c r="D284" t="s">
        <v>691</v>
      </c>
      <c r="E284" t="s">
        <v>691</v>
      </c>
      <c r="F284" t="s">
        <v>691</v>
      </c>
      <c r="G284" t="s">
        <v>691</v>
      </c>
      <c r="H284" t="s">
        <v>691</v>
      </c>
      <c r="I284" t="s">
        <v>691</v>
      </c>
      <c r="J284" t="s">
        <v>691</v>
      </c>
      <c r="K284" t="s">
        <v>691</v>
      </c>
      <c r="L284" t="s">
        <v>691</v>
      </c>
      <c r="M284" t="s">
        <v>691</v>
      </c>
      <c r="N284" t="s">
        <v>691</v>
      </c>
      <c r="O284" t="s">
        <v>691</v>
      </c>
      <c r="P284" t="s">
        <v>691</v>
      </c>
      <c r="Q284" t="s">
        <v>691</v>
      </c>
      <c r="R284" t="s">
        <v>691</v>
      </c>
      <c r="S284" t="s">
        <v>691</v>
      </c>
      <c r="T284" t="s">
        <v>691</v>
      </c>
      <c r="U284" t="s">
        <v>691</v>
      </c>
      <c r="V284" t="s">
        <v>691</v>
      </c>
      <c r="W284" t="s">
        <v>691</v>
      </c>
      <c r="X284" t="s">
        <v>691</v>
      </c>
      <c r="Y284" t="s">
        <v>691</v>
      </c>
      <c r="Z284" t="s">
        <v>691</v>
      </c>
      <c r="AA284" t="s">
        <v>691</v>
      </c>
      <c r="AB284" t="s">
        <v>691</v>
      </c>
      <c r="AC284" t="s">
        <v>691</v>
      </c>
      <c r="AD284" t="s">
        <v>691</v>
      </c>
      <c r="AE284" t="s">
        <v>691</v>
      </c>
      <c r="AF284" t="s">
        <v>691</v>
      </c>
      <c r="AG284" t="s">
        <v>691</v>
      </c>
      <c r="AH284" t="s">
        <v>691</v>
      </c>
      <c r="AI284" t="s">
        <v>691</v>
      </c>
      <c r="AJ284" t="s">
        <v>691</v>
      </c>
      <c r="AK284" t="s">
        <v>691</v>
      </c>
      <c r="AL284" t="s">
        <v>691</v>
      </c>
      <c r="AM284" t="s">
        <v>691</v>
      </c>
      <c r="AW284"/>
      <c r="AY284">
        <v>0</v>
      </c>
      <c r="AZ284" s="269"/>
      <c r="BA284" s="269"/>
      <c r="BB284" s="269"/>
      <c r="BC284" s="269"/>
      <c r="BD284" s="269"/>
      <c r="BE284" s="269"/>
    </row>
    <row r="285" spans="1:83" ht="14.4" x14ac:dyDescent="0.3">
      <c r="A285">
        <v>523741</v>
      </c>
      <c r="B285" t="s">
        <v>473</v>
      </c>
      <c r="C285" t="s">
        <v>691</v>
      </c>
      <c r="D285" t="s">
        <v>691</v>
      </c>
      <c r="E285" t="s">
        <v>691</v>
      </c>
      <c r="F285" t="s">
        <v>691</v>
      </c>
      <c r="G285" t="s">
        <v>691</v>
      </c>
      <c r="H285" t="s">
        <v>691</v>
      </c>
      <c r="I285" t="s">
        <v>691</v>
      </c>
      <c r="J285" t="s">
        <v>691</v>
      </c>
      <c r="K285" t="s">
        <v>691</v>
      </c>
      <c r="L285" t="s">
        <v>691</v>
      </c>
      <c r="M285" t="s">
        <v>691</v>
      </c>
      <c r="N285" t="s">
        <v>691</v>
      </c>
      <c r="O285" t="s">
        <v>691</v>
      </c>
      <c r="P285" t="s">
        <v>691</v>
      </c>
      <c r="Q285" t="s">
        <v>691</v>
      </c>
      <c r="R285" t="s">
        <v>691</v>
      </c>
      <c r="S285" t="s">
        <v>691</v>
      </c>
      <c r="T285" t="s">
        <v>691</v>
      </c>
      <c r="U285" t="s">
        <v>691</v>
      </c>
      <c r="V285" t="s">
        <v>691</v>
      </c>
      <c r="W285" t="s">
        <v>691</v>
      </c>
      <c r="X285" t="s">
        <v>691</v>
      </c>
      <c r="Y285" t="s">
        <v>691</v>
      </c>
      <c r="Z285" t="s">
        <v>691</v>
      </c>
      <c r="AA285" t="s">
        <v>691</v>
      </c>
      <c r="AB285" t="s">
        <v>691</v>
      </c>
      <c r="AC285" t="s">
        <v>691</v>
      </c>
      <c r="AD285" t="s">
        <v>691</v>
      </c>
      <c r="AE285" t="s">
        <v>691</v>
      </c>
      <c r="AF285" t="s">
        <v>691</v>
      </c>
      <c r="AG285" t="s">
        <v>691</v>
      </c>
      <c r="AH285" t="s">
        <v>691</v>
      </c>
      <c r="AI285" t="s">
        <v>691</v>
      </c>
      <c r="AJ285" t="s">
        <v>691</v>
      </c>
      <c r="AK285" t="s">
        <v>691</v>
      </c>
      <c r="AL285" t="s">
        <v>691</v>
      </c>
      <c r="AM285" t="s">
        <v>691</v>
      </c>
      <c r="AW285"/>
      <c r="AY285">
        <v>0</v>
      </c>
      <c r="AZ285" s="269"/>
      <c r="BA285" s="269"/>
      <c r="BB285" s="269"/>
      <c r="BC285" s="269"/>
      <c r="BD285" s="269"/>
      <c r="BE285" s="269"/>
    </row>
    <row r="286" spans="1:83" ht="14.4" x14ac:dyDescent="0.3">
      <c r="A286">
        <v>523747</v>
      </c>
      <c r="B286" t="s">
        <v>473</v>
      </c>
      <c r="C286" t="s">
        <v>691</v>
      </c>
      <c r="D286" t="s">
        <v>691</v>
      </c>
      <c r="E286" t="s">
        <v>691</v>
      </c>
      <c r="F286" t="s">
        <v>691</v>
      </c>
      <c r="G286" t="s">
        <v>691</v>
      </c>
      <c r="H286" t="s">
        <v>691</v>
      </c>
      <c r="I286" t="s">
        <v>691</v>
      </c>
      <c r="J286" t="s">
        <v>691</v>
      </c>
      <c r="K286" t="s">
        <v>691</v>
      </c>
      <c r="L286" t="s">
        <v>691</v>
      </c>
      <c r="M286" t="s">
        <v>691</v>
      </c>
      <c r="N286" t="s">
        <v>691</v>
      </c>
      <c r="O286" t="s">
        <v>691</v>
      </c>
      <c r="P286" t="s">
        <v>691</v>
      </c>
      <c r="Q286" t="s">
        <v>691</v>
      </c>
      <c r="R286" t="s">
        <v>691</v>
      </c>
      <c r="S286" t="s">
        <v>691</v>
      </c>
      <c r="T286" t="s">
        <v>691</v>
      </c>
      <c r="U286" t="s">
        <v>691</v>
      </c>
      <c r="V286" t="s">
        <v>691</v>
      </c>
      <c r="W286" t="s">
        <v>691</v>
      </c>
      <c r="X286" t="s">
        <v>691</v>
      </c>
      <c r="Y286" t="s">
        <v>691</v>
      </c>
      <c r="Z286" t="s">
        <v>691</v>
      </c>
      <c r="AA286" t="s">
        <v>691</v>
      </c>
      <c r="AB286" t="s">
        <v>691</v>
      </c>
      <c r="AC286" t="s">
        <v>691</v>
      </c>
      <c r="AD286" t="s">
        <v>691</v>
      </c>
      <c r="AE286" t="s">
        <v>691</v>
      </c>
      <c r="AF286" t="s">
        <v>691</v>
      </c>
      <c r="AG286" t="s">
        <v>691</v>
      </c>
      <c r="AH286" t="s">
        <v>691</v>
      </c>
      <c r="AI286" t="s">
        <v>691</v>
      </c>
      <c r="AJ286" t="s">
        <v>691</v>
      </c>
      <c r="AK286" t="s">
        <v>691</v>
      </c>
      <c r="AL286" t="s">
        <v>691</v>
      </c>
      <c r="AM286" t="s">
        <v>691</v>
      </c>
      <c r="AW286"/>
      <c r="AY286">
        <v>0</v>
      </c>
      <c r="AZ286" s="269"/>
      <c r="BA286" s="269"/>
      <c r="BB286" s="269"/>
      <c r="BC286" s="269"/>
      <c r="BD286" s="269"/>
      <c r="BE286" s="269"/>
      <c r="BH286" s="249"/>
      <c r="BI286" s="249"/>
      <c r="BJ286" s="249"/>
      <c r="BK286" s="249"/>
      <c r="BL286" s="249"/>
      <c r="BM286" s="249"/>
      <c r="BN286" s="249"/>
      <c r="BO286" s="249"/>
      <c r="BP286" s="249"/>
      <c r="BQ286" s="249"/>
      <c r="BR286" s="249"/>
      <c r="BS286" s="249"/>
      <c r="BT286" s="249"/>
      <c r="BU286" s="249"/>
      <c r="BV286" s="248"/>
      <c r="BW286" s="249"/>
      <c r="BX286" s="249"/>
      <c r="BY286" s="249"/>
      <c r="BZ286" s="249"/>
      <c r="CA286" s="242"/>
      <c r="CB286" s="242"/>
      <c r="CC286" s="242"/>
      <c r="CD286" s="242"/>
      <c r="CE286" s="249"/>
    </row>
    <row r="287" spans="1:83" ht="14.4" x14ac:dyDescent="0.3">
      <c r="A287">
        <v>523782</v>
      </c>
      <c r="B287" t="s">
        <v>473</v>
      </c>
      <c r="C287" t="s">
        <v>691</v>
      </c>
      <c r="D287" t="s">
        <v>691</v>
      </c>
      <c r="E287" t="s">
        <v>691</v>
      </c>
      <c r="F287" t="s">
        <v>691</v>
      </c>
      <c r="G287" t="s">
        <v>691</v>
      </c>
      <c r="H287" t="s">
        <v>691</v>
      </c>
      <c r="I287" t="s">
        <v>691</v>
      </c>
      <c r="J287" t="s">
        <v>691</v>
      </c>
      <c r="K287" t="s">
        <v>691</v>
      </c>
      <c r="L287" t="s">
        <v>691</v>
      </c>
      <c r="M287" t="s">
        <v>691</v>
      </c>
      <c r="N287" t="s">
        <v>691</v>
      </c>
      <c r="O287" t="s">
        <v>691</v>
      </c>
      <c r="P287" t="s">
        <v>691</v>
      </c>
      <c r="Q287" t="s">
        <v>691</v>
      </c>
      <c r="R287" t="s">
        <v>691</v>
      </c>
      <c r="S287" t="s">
        <v>691</v>
      </c>
      <c r="T287" t="s">
        <v>691</v>
      </c>
      <c r="U287" t="s">
        <v>691</v>
      </c>
      <c r="V287" t="s">
        <v>691</v>
      </c>
      <c r="W287" t="s">
        <v>691</v>
      </c>
      <c r="X287" t="s">
        <v>691</v>
      </c>
      <c r="Y287" t="s">
        <v>691</v>
      </c>
      <c r="Z287" t="s">
        <v>691</v>
      </c>
      <c r="AA287" t="s">
        <v>691</v>
      </c>
      <c r="AB287" t="s">
        <v>691</v>
      </c>
      <c r="AC287" t="s">
        <v>691</v>
      </c>
      <c r="AD287" t="s">
        <v>691</v>
      </c>
      <c r="AE287" t="s">
        <v>691</v>
      </c>
      <c r="AF287" t="s">
        <v>691</v>
      </c>
      <c r="AG287" t="s">
        <v>691</v>
      </c>
      <c r="AH287" t="s">
        <v>691</v>
      </c>
      <c r="AI287" t="s">
        <v>691</v>
      </c>
      <c r="AJ287" t="s">
        <v>691</v>
      </c>
      <c r="AK287" t="s">
        <v>691</v>
      </c>
      <c r="AL287" t="s">
        <v>691</v>
      </c>
      <c r="AM287" t="s">
        <v>691</v>
      </c>
      <c r="AW287"/>
      <c r="AY287">
        <v>0</v>
      </c>
      <c r="AZ287" s="269"/>
      <c r="BA287" s="269"/>
      <c r="BB287" s="269"/>
      <c r="BC287" s="269"/>
      <c r="BD287" s="269"/>
      <c r="BE287" s="269"/>
    </row>
    <row r="288" spans="1:83" ht="14.4" x14ac:dyDescent="0.3">
      <c r="A288">
        <v>523818</v>
      </c>
      <c r="B288" t="s">
        <v>473</v>
      </c>
      <c r="C288" t="s">
        <v>692</v>
      </c>
      <c r="D288" t="s">
        <v>692</v>
      </c>
      <c r="E288" t="s">
        <v>692</v>
      </c>
      <c r="F288" t="s">
        <v>692</v>
      </c>
      <c r="G288" t="s">
        <v>692</v>
      </c>
      <c r="H288" t="s">
        <v>692</v>
      </c>
      <c r="I288" t="s">
        <v>692</v>
      </c>
      <c r="J288" t="s">
        <v>692</v>
      </c>
      <c r="K288" t="s">
        <v>692</v>
      </c>
      <c r="L288" t="s">
        <v>692</v>
      </c>
      <c r="M288" t="s">
        <v>692</v>
      </c>
      <c r="N288" t="s">
        <v>692</v>
      </c>
      <c r="O288" t="s">
        <v>692</v>
      </c>
      <c r="P288" t="s">
        <v>692</v>
      </c>
      <c r="Q288" t="s">
        <v>692</v>
      </c>
      <c r="R288" t="s">
        <v>692</v>
      </c>
      <c r="S288" t="s">
        <v>692</v>
      </c>
      <c r="T288" t="s">
        <v>692</v>
      </c>
      <c r="U288" t="s">
        <v>692</v>
      </c>
      <c r="V288" t="s">
        <v>692</v>
      </c>
      <c r="W288" t="s">
        <v>692</v>
      </c>
      <c r="X288" t="s">
        <v>692</v>
      </c>
      <c r="Y288" t="s">
        <v>692</v>
      </c>
      <c r="Z288" t="s">
        <v>692</v>
      </c>
      <c r="AA288" t="s">
        <v>692</v>
      </c>
      <c r="AB288" t="s">
        <v>692</v>
      </c>
      <c r="AC288" t="s">
        <v>692</v>
      </c>
      <c r="AD288" t="s">
        <v>692</v>
      </c>
      <c r="AE288" t="s">
        <v>692</v>
      </c>
      <c r="AF288" t="s">
        <v>692</v>
      </c>
      <c r="AG288" t="s">
        <v>692</v>
      </c>
      <c r="AH288" t="s">
        <v>692</v>
      </c>
      <c r="AI288" t="s">
        <v>692</v>
      </c>
      <c r="AJ288" t="s">
        <v>692</v>
      </c>
      <c r="AK288" t="s">
        <v>692</v>
      </c>
      <c r="AL288" t="s">
        <v>692</v>
      </c>
      <c r="AM288" t="s">
        <v>692</v>
      </c>
      <c r="AW288"/>
      <c r="AX288" t="s">
        <v>3519</v>
      </c>
      <c r="AY288" t="s">
        <v>3519</v>
      </c>
      <c r="AZ288" s="269"/>
      <c r="BA288" s="269"/>
      <c r="BB288" s="269"/>
      <c r="BC288" s="269"/>
      <c r="BD288" s="269"/>
      <c r="BE288" s="269"/>
      <c r="BH288" s="249"/>
      <c r="BI288" s="249"/>
      <c r="BJ288" s="249"/>
      <c r="BK288" s="249"/>
      <c r="BL288" s="249"/>
      <c r="BM288" s="249"/>
      <c r="BN288" s="249"/>
      <c r="BO288" s="249"/>
      <c r="BP288" s="249"/>
      <c r="BQ288" s="249"/>
      <c r="BR288" s="249"/>
      <c r="BS288" s="249"/>
      <c r="BT288" s="249"/>
      <c r="BU288" s="249"/>
      <c r="BV288" s="248"/>
      <c r="BW288" s="249"/>
      <c r="BX288" s="249"/>
      <c r="BY288" s="249"/>
      <c r="BZ288" s="249"/>
      <c r="CA288" s="242"/>
      <c r="CB288" s="242"/>
      <c r="CC288" s="242"/>
      <c r="CD288" s="242"/>
      <c r="CE288" s="249"/>
    </row>
    <row r="289" spans="1:83" ht="14.4" x14ac:dyDescent="0.3">
      <c r="A289">
        <v>523825</v>
      </c>
      <c r="B289" t="s">
        <v>473</v>
      </c>
      <c r="C289" t="s">
        <v>691</v>
      </c>
      <c r="D289" t="s">
        <v>691</v>
      </c>
      <c r="E289" t="s">
        <v>691</v>
      </c>
      <c r="F289" t="s">
        <v>691</v>
      </c>
      <c r="G289" t="s">
        <v>691</v>
      </c>
      <c r="H289" t="s">
        <v>691</v>
      </c>
      <c r="I289" t="s">
        <v>691</v>
      </c>
      <c r="J289" t="s">
        <v>691</v>
      </c>
      <c r="K289" t="s">
        <v>691</v>
      </c>
      <c r="L289" t="s">
        <v>691</v>
      </c>
      <c r="M289" t="s">
        <v>691</v>
      </c>
      <c r="N289" t="s">
        <v>691</v>
      </c>
      <c r="O289" t="s">
        <v>691</v>
      </c>
      <c r="P289" t="s">
        <v>691</v>
      </c>
      <c r="Q289" t="s">
        <v>691</v>
      </c>
      <c r="R289" t="s">
        <v>691</v>
      </c>
      <c r="S289" t="s">
        <v>691</v>
      </c>
      <c r="T289" t="s">
        <v>691</v>
      </c>
      <c r="U289" t="s">
        <v>691</v>
      </c>
      <c r="V289" t="s">
        <v>691</v>
      </c>
      <c r="W289" t="s">
        <v>691</v>
      </c>
      <c r="X289" t="s">
        <v>691</v>
      </c>
      <c r="Y289" t="s">
        <v>691</v>
      </c>
      <c r="Z289" t="s">
        <v>691</v>
      </c>
      <c r="AA289" t="s">
        <v>691</v>
      </c>
      <c r="AB289" t="s">
        <v>691</v>
      </c>
      <c r="AC289" t="s">
        <v>691</v>
      </c>
      <c r="AD289" t="s">
        <v>691</v>
      </c>
      <c r="AE289" t="s">
        <v>691</v>
      </c>
      <c r="AF289" t="s">
        <v>691</v>
      </c>
      <c r="AG289" t="s">
        <v>691</v>
      </c>
      <c r="AH289" t="s">
        <v>691</v>
      </c>
      <c r="AI289" t="s">
        <v>691</v>
      </c>
      <c r="AJ289" t="s">
        <v>691</v>
      </c>
      <c r="AK289" t="s">
        <v>691</v>
      </c>
      <c r="AL289" t="s">
        <v>691</v>
      </c>
      <c r="AM289" t="s">
        <v>691</v>
      </c>
      <c r="AW289"/>
      <c r="AY289">
        <v>0</v>
      </c>
      <c r="AZ289" s="269"/>
      <c r="BA289" s="269"/>
      <c r="BB289" s="269"/>
      <c r="BC289" s="269"/>
      <c r="BD289" s="269"/>
      <c r="BE289" s="269"/>
    </row>
    <row r="290" spans="1:83" ht="14.4" x14ac:dyDescent="0.3">
      <c r="A290">
        <v>523834</v>
      </c>
      <c r="B290" t="s">
        <v>473</v>
      </c>
      <c r="C290" t="s">
        <v>691</v>
      </c>
      <c r="D290" t="s">
        <v>691</v>
      </c>
      <c r="E290" t="s">
        <v>691</v>
      </c>
      <c r="F290" t="s">
        <v>691</v>
      </c>
      <c r="G290" t="s">
        <v>691</v>
      </c>
      <c r="H290" t="s">
        <v>691</v>
      </c>
      <c r="I290" t="s">
        <v>691</v>
      </c>
      <c r="J290" t="s">
        <v>691</v>
      </c>
      <c r="K290" t="s">
        <v>691</v>
      </c>
      <c r="L290" t="s">
        <v>691</v>
      </c>
      <c r="M290" t="s">
        <v>691</v>
      </c>
      <c r="N290" t="s">
        <v>691</v>
      </c>
      <c r="O290" t="s">
        <v>691</v>
      </c>
      <c r="P290" t="s">
        <v>691</v>
      </c>
      <c r="Q290" t="s">
        <v>691</v>
      </c>
      <c r="R290" t="s">
        <v>691</v>
      </c>
      <c r="S290" t="s">
        <v>691</v>
      </c>
      <c r="T290" t="s">
        <v>691</v>
      </c>
      <c r="U290" t="s">
        <v>691</v>
      </c>
      <c r="V290" t="s">
        <v>691</v>
      </c>
      <c r="W290" t="s">
        <v>691</v>
      </c>
      <c r="X290" t="s">
        <v>691</v>
      </c>
      <c r="Y290" t="s">
        <v>691</v>
      </c>
      <c r="Z290" t="s">
        <v>691</v>
      </c>
      <c r="AA290" t="s">
        <v>691</v>
      </c>
      <c r="AB290" t="s">
        <v>691</v>
      </c>
      <c r="AC290" t="s">
        <v>691</v>
      </c>
      <c r="AD290" t="s">
        <v>691</v>
      </c>
      <c r="AE290" t="s">
        <v>691</v>
      </c>
      <c r="AF290" t="s">
        <v>691</v>
      </c>
      <c r="AG290" t="s">
        <v>691</v>
      </c>
      <c r="AH290" t="s">
        <v>691</v>
      </c>
      <c r="AI290" t="s">
        <v>691</v>
      </c>
      <c r="AJ290" t="s">
        <v>691</v>
      </c>
      <c r="AK290" t="s">
        <v>691</v>
      </c>
      <c r="AL290" t="s">
        <v>691</v>
      </c>
      <c r="AM290" t="s">
        <v>691</v>
      </c>
      <c r="AW290"/>
      <c r="AY290">
        <v>0</v>
      </c>
      <c r="AZ290" s="269"/>
      <c r="BA290" s="269"/>
      <c r="BB290" s="269"/>
      <c r="BC290" s="269"/>
      <c r="BD290" s="269"/>
      <c r="BE290" s="269"/>
    </row>
    <row r="291" spans="1:83" ht="14.4" x14ac:dyDescent="0.3">
      <c r="A291">
        <v>523849</v>
      </c>
      <c r="B291" t="s">
        <v>473</v>
      </c>
      <c r="C291" t="s">
        <v>691</v>
      </c>
      <c r="D291" t="s">
        <v>691</v>
      </c>
      <c r="E291" t="s">
        <v>691</v>
      </c>
      <c r="F291" t="s">
        <v>691</v>
      </c>
      <c r="G291" t="s">
        <v>691</v>
      </c>
      <c r="H291" t="s">
        <v>691</v>
      </c>
      <c r="I291" t="s">
        <v>691</v>
      </c>
      <c r="J291" t="s">
        <v>691</v>
      </c>
      <c r="K291" t="s">
        <v>691</v>
      </c>
      <c r="L291" t="s">
        <v>691</v>
      </c>
      <c r="M291" t="s">
        <v>691</v>
      </c>
      <c r="N291" t="s">
        <v>691</v>
      </c>
      <c r="O291" t="s">
        <v>691</v>
      </c>
      <c r="P291" t="s">
        <v>691</v>
      </c>
      <c r="Q291" t="s">
        <v>691</v>
      </c>
      <c r="R291" t="s">
        <v>691</v>
      </c>
      <c r="S291" t="s">
        <v>691</v>
      </c>
      <c r="T291" t="s">
        <v>691</v>
      </c>
      <c r="U291" t="s">
        <v>691</v>
      </c>
      <c r="V291" t="s">
        <v>691</v>
      </c>
      <c r="W291" t="s">
        <v>691</v>
      </c>
      <c r="X291" t="s">
        <v>691</v>
      </c>
      <c r="Y291" t="s">
        <v>691</v>
      </c>
      <c r="Z291" t="s">
        <v>691</v>
      </c>
      <c r="AA291" t="s">
        <v>691</v>
      </c>
      <c r="AB291" t="s">
        <v>691</v>
      </c>
      <c r="AC291" t="s">
        <v>691</v>
      </c>
      <c r="AD291" t="s">
        <v>691</v>
      </c>
      <c r="AE291" t="s">
        <v>691</v>
      </c>
      <c r="AF291" t="s">
        <v>691</v>
      </c>
      <c r="AG291" t="s">
        <v>691</v>
      </c>
      <c r="AH291" t="s">
        <v>691</v>
      </c>
      <c r="AI291" t="s">
        <v>691</v>
      </c>
      <c r="AJ291" t="s">
        <v>691</v>
      </c>
      <c r="AK291" t="s">
        <v>691</v>
      </c>
      <c r="AL291" t="s">
        <v>691</v>
      </c>
      <c r="AM291" t="s">
        <v>691</v>
      </c>
      <c r="AW291"/>
      <c r="AY291">
        <v>0</v>
      </c>
      <c r="AZ291" s="269"/>
      <c r="BA291" s="269"/>
      <c r="BB291" s="269"/>
      <c r="BC291" s="269"/>
      <c r="BD291" s="269"/>
      <c r="BE291" s="269"/>
    </row>
    <row r="292" spans="1:83" ht="14.4" x14ac:dyDescent="0.3">
      <c r="A292">
        <v>523856</v>
      </c>
      <c r="B292" t="s">
        <v>473</v>
      </c>
      <c r="C292" t="s">
        <v>691</v>
      </c>
      <c r="D292" t="s">
        <v>691</v>
      </c>
      <c r="E292" t="s">
        <v>691</v>
      </c>
      <c r="F292" t="s">
        <v>691</v>
      </c>
      <c r="G292" t="s">
        <v>691</v>
      </c>
      <c r="H292" t="s">
        <v>691</v>
      </c>
      <c r="I292" t="s">
        <v>691</v>
      </c>
      <c r="J292" t="s">
        <v>691</v>
      </c>
      <c r="K292" t="s">
        <v>691</v>
      </c>
      <c r="L292" t="s">
        <v>691</v>
      </c>
      <c r="M292" t="s">
        <v>691</v>
      </c>
      <c r="N292" t="s">
        <v>691</v>
      </c>
      <c r="O292" t="s">
        <v>691</v>
      </c>
      <c r="P292" t="s">
        <v>691</v>
      </c>
      <c r="Q292" t="s">
        <v>691</v>
      </c>
      <c r="R292" t="s">
        <v>691</v>
      </c>
      <c r="S292" t="s">
        <v>691</v>
      </c>
      <c r="T292" t="s">
        <v>691</v>
      </c>
      <c r="U292" t="s">
        <v>691</v>
      </c>
      <c r="V292" t="s">
        <v>691</v>
      </c>
      <c r="W292" t="s">
        <v>691</v>
      </c>
      <c r="X292" t="s">
        <v>691</v>
      </c>
      <c r="Y292" t="s">
        <v>691</v>
      </c>
      <c r="Z292" t="s">
        <v>691</v>
      </c>
      <c r="AA292" t="s">
        <v>691</v>
      </c>
      <c r="AB292" t="s">
        <v>691</v>
      </c>
      <c r="AC292" t="s">
        <v>691</v>
      </c>
      <c r="AD292" t="s">
        <v>691</v>
      </c>
      <c r="AE292" t="s">
        <v>691</v>
      </c>
      <c r="AF292" t="s">
        <v>691</v>
      </c>
      <c r="AG292" t="s">
        <v>691</v>
      </c>
      <c r="AH292" t="s">
        <v>691</v>
      </c>
      <c r="AI292" t="s">
        <v>691</v>
      </c>
      <c r="AJ292" t="s">
        <v>691</v>
      </c>
      <c r="AK292" t="s">
        <v>691</v>
      </c>
      <c r="AL292" t="s">
        <v>691</v>
      </c>
      <c r="AM292" t="s">
        <v>691</v>
      </c>
      <c r="AW292"/>
      <c r="AY292">
        <v>0</v>
      </c>
      <c r="AZ292" s="269"/>
      <c r="BA292" s="269"/>
      <c r="BB292" s="269"/>
      <c r="BC292" s="269"/>
      <c r="BD292" s="269"/>
      <c r="BE292" s="269"/>
    </row>
    <row r="293" spans="1:83" ht="21.6" x14ac:dyDescent="0.65">
      <c r="A293" s="284">
        <v>523865</v>
      </c>
      <c r="B293" s="284" t="s">
        <v>473</v>
      </c>
      <c r="C293" t="s">
        <v>691</v>
      </c>
      <c r="D293" t="s">
        <v>691</v>
      </c>
      <c r="E293" t="s">
        <v>691</v>
      </c>
      <c r="F293" t="s">
        <v>691</v>
      </c>
      <c r="G293" t="s">
        <v>691</v>
      </c>
      <c r="H293" t="s">
        <v>691</v>
      </c>
      <c r="I293" t="s">
        <v>691</v>
      </c>
      <c r="J293" t="s">
        <v>691</v>
      </c>
      <c r="K293" t="s">
        <v>691</v>
      </c>
      <c r="L293" t="s">
        <v>691</v>
      </c>
      <c r="M293" t="s">
        <v>691</v>
      </c>
      <c r="N293" t="s">
        <v>691</v>
      </c>
      <c r="O293" t="s">
        <v>691</v>
      </c>
      <c r="P293" t="s">
        <v>691</v>
      </c>
      <c r="Q293" t="s">
        <v>691</v>
      </c>
      <c r="R293" t="s">
        <v>691</v>
      </c>
      <c r="S293" t="s">
        <v>691</v>
      </c>
      <c r="T293" t="s">
        <v>691</v>
      </c>
      <c r="U293" t="s">
        <v>691</v>
      </c>
      <c r="V293" t="s">
        <v>691</v>
      </c>
      <c r="W293" t="s">
        <v>691</v>
      </c>
      <c r="X293" t="s">
        <v>691</v>
      </c>
      <c r="Y293" t="s">
        <v>691</v>
      </c>
      <c r="Z293" t="s">
        <v>691</v>
      </c>
      <c r="AA293" t="s">
        <v>691</v>
      </c>
      <c r="AB293" t="s">
        <v>691</v>
      </c>
      <c r="AC293" t="s">
        <v>691</v>
      </c>
      <c r="AD293" t="s">
        <v>691</v>
      </c>
      <c r="AE293" t="s">
        <v>691</v>
      </c>
      <c r="AF293" t="s">
        <v>691</v>
      </c>
      <c r="AG293" t="s">
        <v>691</v>
      </c>
      <c r="AH293" t="s">
        <v>691</v>
      </c>
      <c r="AI293" t="s">
        <v>691</v>
      </c>
      <c r="AJ293" t="s">
        <v>691</v>
      </c>
      <c r="AK293" t="s">
        <v>691</v>
      </c>
      <c r="AL293" t="s">
        <v>691</v>
      </c>
      <c r="AM293" t="s">
        <v>691</v>
      </c>
      <c r="AW293"/>
      <c r="AY293">
        <v>0</v>
      </c>
      <c r="AZ293" s="269"/>
      <c r="BA293" s="269"/>
      <c r="BB293" s="269"/>
      <c r="BC293" s="269"/>
      <c r="BD293" s="269"/>
      <c r="BE293" s="269"/>
      <c r="BH293" s="249"/>
      <c r="BI293" s="249"/>
      <c r="BJ293" s="249"/>
      <c r="BK293" s="249"/>
      <c r="BL293" s="249"/>
      <c r="BM293" s="249"/>
      <c r="BN293" s="249"/>
      <c r="BO293" s="249"/>
      <c r="BP293" s="249"/>
      <c r="BQ293" s="249"/>
      <c r="BR293" s="249"/>
      <c r="BS293" s="249"/>
      <c r="BT293" s="249"/>
      <c r="BU293" s="249"/>
      <c r="BV293" s="248"/>
      <c r="BW293" s="249"/>
      <c r="BX293" s="249"/>
      <c r="BY293" s="249"/>
      <c r="BZ293" s="249"/>
      <c r="CA293" s="242"/>
      <c r="CB293" s="242"/>
      <c r="CC293" s="242"/>
      <c r="CD293" s="242"/>
      <c r="CE293" s="249"/>
    </row>
    <row r="294" spans="1:83" ht="14.4" x14ac:dyDescent="0.3">
      <c r="A294">
        <v>523874</v>
      </c>
      <c r="B294" t="s">
        <v>473</v>
      </c>
      <c r="C294" t="s">
        <v>691</v>
      </c>
      <c r="D294" t="s">
        <v>691</v>
      </c>
      <c r="E294" t="s">
        <v>691</v>
      </c>
      <c r="F294" t="s">
        <v>691</v>
      </c>
      <c r="G294" t="s">
        <v>691</v>
      </c>
      <c r="H294" t="s">
        <v>691</v>
      </c>
      <c r="I294" t="s">
        <v>691</v>
      </c>
      <c r="J294" t="s">
        <v>691</v>
      </c>
      <c r="K294" t="s">
        <v>691</v>
      </c>
      <c r="L294" t="s">
        <v>691</v>
      </c>
      <c r="M294" t="s">
        <v>691</v>
      </c>
      <c r="N294" t="s">
        <v>691</v>
      </c>
      <c r="O294" t="s">
        <v>691</v>
      </c>
      <c r="P294" t="s">
        <v>691</v>
      </c>
      <c r="Q294" t="s">
        <v>691</v>
      </c>
      <c r="R294" t="s">
        <v>691</v>
      </c>
      <c r="S294" t="s">
        <v>691</v>
      </c>
      <c r="T294" t="s">
        <v>691</v>
      </c>
      <c r="U294" t="s">
        <v>691</v>
      </c>
      <c r="V294" t="s">
        <v>691</v>
      </c>
      <c r="W294" t="s">
        <v>691</v>
      </c>
      <c r="X294" t="s">
        <v>691</v>
      </c>
      <c r="Y294" t="s">
        <v>691</v>
      </c>
      <c r="Z294" t="s">
        <v>691</v>
      </c>
      <c r="AA294" t="s">
        <v>691</v>
      </c>
      <c r="AB294" t="s">
        <v>691</v>
      </c>
      <c r="AC294" t="s">
        <v>691</v>
      </c>
      <c r="AD294" t="s">
        <v>691</v>
      </c>
      <c r="AE294" t="s">
        <v>691</v>
      </c>
      <c r="AF294" t="s">
        <v>691</v>
      </c>
      <c r="AG294" t="s">
        <v>691</v>
      </c>
      <c r="AH294" t="s">
        <v>691</v>
      </c>
      <c r="AI294" t="s">
        <v>691</v>
      </c>
      <c r="AJ294" t="s">
        <v>691</v>
      </c>
      <c r="AK294" t="s">
        <v>691</v>
      </c>
      <c r="AL294" t="s">
        <v>691</v>
      </c>
      <c r="AM294" t="s">
        <v>691</v>
      </c>
      <c r="AW294"/>
      <c r="AY294">
        <v>0</v>
      </c>
      <c r="AZ294" s="269"/>
      <c r="BA294" s="269"/>
      <c r="BB294" s="269"/>
      <c r="BC294" s="269"/>
      <c r="BD294" s="269"/>
      <c r="BE294" s="269"/>
      <c r="BH294" s="249"/>
      <c r="BI294" s="249"/>
      <c r="BJ294" s="249"/>
      <c r="BK294" s="249"/>
      <c r="BL294" s="249"/>
      <c r="BM294" s="249"/>
      <c r="BN294" s="249"/>
      <c r="BO294" s="249"/>
      <c r="BP294" s="249"/>
      <c r="BQ294" s="249"/>
      <c r="BR294" s="249"/>
      <c r="BS294" s="249"/>
      <c r="BT294" s="249"/>
      <c r="BU294" s="249"/>
      <c r="BV294" s="248"/>
      <c r="BW294" s="249"/>
      <c r="BX294" s="249"/>
      <c r="BY294" s="249"/>
      <c r="BZ294" s="249"/>
      <c r="CA294" s="242"/>
      <c r="CB294" s="242"/>
      <c r="CC294" s="242"/>
      <c r="CD294" s="242"/>
      <c r="CE294" s="249"/>
    </row>
    <row r="295" spans="1:83" ht="14.4" x14ac:dyDescent="0.3">
      <c r="A295">
        <v>523909</v>
      </c>
      <c r="B295" t="s">
        <v>473</v>
      </c>
      <c r="C295" t="s">
        <v>691</v>
      </c>
      <c r="D295" t="s">
        <v>691</v>
      </c>
      <c r="E295" t="s">
        <v>691</v>
      </c>
      <c r="F295" t="s">
        <v>691</v>
      </c>
      <c r="G295" t="s">
        <v>691</v>
      </c>
      <c r="H295" t="s">
        <v>691</v>
      </c>
      <c r="I295" t="s">
        <v>691</v>
      </c>
      <c r="J295" t="s">
        <v>691</v>
      </c>
      <c r="K295" t="s">
        <v>691</v>
      </c>
      <c r="L295" t="s">
        <v>691</v>
      </c>
      <c r="M295" t="s">
        <v>691</v>
      </c>
      <c r="N295" t="s">
        <v>691</v>
      </c>
      <c r="O295" t="s">
        <v>691</v>
      </c>
      <c r="P295" t="s">
        <v>691</v>
      </c>
      <c r="Q295" t="s">
        <v>691</v>
      </c>
      <c r="R295" t="s">
        <v>691</v>
      </c>
      <c r="S295" t="s">
        <v>691</v>
      </c>
      <c r="T295" t="s">
        <v>691</v>
      </c>
      <c r="U295" t="s">
        <v>691</v>
      </c>
      <c r="V295" t="s">
        <v>691</v>
      </c>
      <c r="W295" t="s">
        <v>691</v>
      </c>
      <c r="X295" t="s">
        <v>691</v>
      </c>
      <c r="Y295" t="s">
        <v>691</v>
      </c>
      <c r="Z295" t="s">
        <v>691</v>
      </c>
      <c r="AA295" t="s">
        <v>691</v>
      </c>
      <c r="AB295" t="s">
        <v>691</v>
      </c>
      <c r="AC295" t="s">
        <v>691</v>
      </c>
      <c r="AD295" t="s">
        <v>691</v>
      </c>
      <c r="AE295" t="s">
        <v>691</v>
      </c>
      <c r="AF295" t="s">
        <v>691</v>
      </c>
      <c r="AG295" t="s">
        <v>691</v>
      </c>
      <c r="AH295" t="s">
        <v>691</v>
      </c>
      <c r="AI295" t="s">
        <v>691</v>
      </c>
      <c r="AJ295" t="s">
        <v>691</v>
      </c>
      <c r="AK295" t="s">
        <v>691</v>
      </c>
      <c r="AL295" t="s">
        <v>691</v>
      </c>
      <c r="AM295" t="s">
        <v>691</v>
      </c>
      <c r="AW295"/>
      <c r="AY295">
        <v>0</v>
      </c>
      <c r="AZ295" s="269"/>
      <c r="BA295" s="269"/>
      <c r="BB295" s="269"/>
      <c r="BC295" s="269"/>
      <c r="BD295" s="269"/>
      <c r="BE295" s="269"/>
    </row>
    <row r="296" spans="1:83" ht="14.4" x14ac:dyDescent="0.3">
      <c r="A296">
        <v>523919</v>
      </c>
      <c r="B296" t="s">
        <v>473</v>
      </c>
      <c r="C296" t="s">
        <v>691</v>
      </c>
      <c r="D296" t="s">
        <v>691</v>
      </c>
      <c r="E296" t="s">
        <v>691</v>
      </c>
      <c r="F296" t="s">
        <v>691</v>
      </c>
      <c r="G296" t="s">
        <v>691</v>
      </c>
      <c r="H296" t="s">
        <v>691</v>
      </c>
      <c r="I296" t="s">
        <v>691</v>
      </c>
      <c r="J296" t="s">
        <v>691</v>
      </c>
      <c r="K296" t="s">
        <v>691</v>
      </c>
      <c r="L296" t="s">
        <v>691</v>
      </c>
      <c r="M296" t="s">
        <v>691</v>
      </c>
      <c r="N296" t="s">
        <v>691</v>
      </c>
      <c r="O296" t="s">
        <v>691</v>
      </c>
      <c r="P296" t="s">
        <v>691</v>
      </c>
      <c r="Q296" t="s">
        <v>691</v>
      </c>
      <c r="R296" t="s">
        <v>691</v>
      </c>
      <c r="S296" t="s">
        <v>691</v>
      </c>
      <c r="T296" t="s">
        <v>691</v>
      </c>
      <c r="U296" t="s">
        <v>691</v>
      </c>
      <c r="V296" t="s">
        <v>691</v>
      </c>
      <c r="W296" t="s">
        <v>691</v>
      </c>
      <c r="X296" t="s">
        <v>691</v>
      </c>
      <c r="Y296" t="s">
        <v>691</v>
      </c>
      <c r="Z296" t="s">
        <v>691</v>
      </c>
      <c r="AA296" t="s">
        <v>691</v>
      </c>
      <c r="AB296" t="s">
        <v>691</v>
      </c>
      <c r="AC296" t="s">
        <v>691</v>
      </c>
      <c r="AD296" t="s">
        <v>691</v>
      </c>
      <c r="AE296" t="s">
        <v>691</v>
      </c>
      <c r="AF296" t="s">
        <v>691</v>
      </c>
      <c r="AG296" t="s">
        <v>691</v>
      </c>
      <c r="AH296" t="s">
        <v>691</v>
      </c>
      <c r="AI296" t="s">
        <v>691</v>
      </c>
      <c r="AJ296" t="s">
        <v>691</v>
      </c>
      <c r="AK296" t="s">
        <v>691</v>
      </c>
      <c r="AL296" t="s">
        <v>691</v>
      </c>
      <c r="AM296" t="s">
        <v>691</v>
      </c>
      <c r="AW296"/>
      <c r="AY296">
        <v>0</v>
      </c>
      <c r="AZ296" s="269"/>
      <c r="BA296" s="269"/>
      <c r="BB296" s="269"/>
      <c r="BC296" s="269"/>
      <c r="BD296" s="269"/>
      <c r="BE296" s="269"/>
      <c r="BH296" s="249"/>
      <c r="BI296" s="249"/>
      <c r="BJ296" s="249"/>
      <c r="BK296" s="249"/>
      <c r="BL296" s="249"/>
      <c r="BM296" s="249"/>
      <c r="BN296" s="249"/>
      <c r="BO296" s="249"/>
      <c r="BP296" s="249"/>
      <c r="BQ296" s="249"/>
      <c r="BR296" s="249"/>
      <c r="BS296" s="249"/>
      <c r="BT296" s="249"/>
      <c r="BU296" s="249"/>
      <c r="BV296" s="248"/>
      <c r="BW296" s="249"/>
      <c r="BX296" s="249"/>
      <c r="BY296" s="249"/>
      <c r="BZ296" s="249"/>
      <c r="CA296" s="242"/>
      <c r="CB296" s="242"/>
      <c r="CC296" s="242"/>
      <c r="CD296" s="242"/>
      <c r="CE296" s="249"/>
    </row>
    <row r="297" spans="1:83" ht="14.4" x14ac:dyDescent="0.3">
      <c r="A297">
        <v>523929</v>
      </c>
      <c r="B297" t="s">
        <v>473</v>
      </c>
      <c r="C297" t="s">
        <v>691</v>
      </c>
      <c r="D297" t="s">
        <v>691</v>
      </c>
      <c r="E297" t="s">
        <v>691</v>
      </c>
      <c r="F297" t="s">
        <v>691</v>
      </c>
      <c r="G297" t="s">
        <v>691</v>
      </c>
      <c r="H297" t="s">
        <v>691</v>
      </c>
      <c r="I297" t="s">
        <v>691</v>
      </c>
      <c r="J297" t="s">
        <v>691</v>
      </c>
      <c r="K297" t="s">
        <v>691</v>
      </c>
      <c r="L297" t="s">
        <v>691</v>
      </c>
      <c r="M297" t="s">
        <v>691</v>
      </c>
      <c r="N297" t="s">
        <v>691</v>
      </c>
      <c r="O297" t="s">
        <v>691</v>
      </c>
      <c r="P297" t="s">
        <v>691</v>
      </c>
      <c r="Q297" t="s">
        <v>691</v>
      </c>
      <c r="R297" t="s">
        <v>691</v>
      </c>
      <c r="S297" t="s">
        <v>691</v>
      </c>
      <c r="T297" t="s">
        <v>691</v>
      </c>
      <c r="U297" t="s">
        <v>691</v>
      </c>
      <c r="V297" t="s">
        <v>691</v>
      </c>
      <c r="W297" t="s">
        <v>691</v>
      </c>
      <c r="X297" t="s">
        <v>691</v>
      </c>
      <c r="Y297" t="s">
        <v>691</v>
      </c>
      <c r="Z297" t="s">
        <v>691</v>
      </c>
      <c r="AA297" t="s">
        <v>691</v>
      </c>
      <c r="AB297" t="s">
        <v>691</v>
      </c>
      <c r="AC297" t="s">
        <v>691</v>
      </c>
      <c r="AD297" t="s">
        <v>691</v>
      </c>
      <c r="AE297" t="s">
        <v>691</v>
      </c>
      <c r="AF297" t="s">
        <v>691</v>
      </c>
      <c r="AG297" t="s">
        <v>691</v>
      </c>
      <c r="AH297" t="s">
        <v>691</v>
      </c>
      <c r="AI297" t="s">
        <v>691</v>
      </c>
      <c r="AJ297" t="s">
        <v>691</v>
      </c>
      <c r="AK297" t="s">
        <v>691</v>
      </c>
      <c r="AL297" t="s">
        <v>691</v>
      </c>
      <c r="AM297" t="s">
        <v>691</v>
      </c>
      <c r="AW297"/>
      <c r="AY297">
        <v>0</v>
      </c>
      <c r="AZ297" s="269"/>
      <c r="BA297" s="269"/>
      <c r="BB297" s="269"/>
      <c r="BC297" s="269"/>
      <c r="BD297" s="269"/>
      <c r="BE297" s="269"/>
    </row>
    <row r="298" spans="1:83" ht="14.4" x14ac:dyDescent="0.3">
      <c r="A298">
        <v>523933</v>
      </c>
      <c r="B298" t="s">
        <v>473</v>
      </c>
      <c r="C298" t="s">
        <v>692</v>
      </c>
      <c r="D298" t="s">
        <v>692</v>
      </c>
      <c r="E298" t="s">
        <v>692</v>
      </c>
      <c r="F298" t="s">
        <v>692</v>
      </c>
      <c r="G298" t="s">
        <v>692</v>
      </c>
      <c r="H298" t="s">
        <v>692</v>
      </c>
      <c r="I298" t="s">
        <v>692</v>
      </c>
      <c r="J298" t="s">
        <v>692</v>
      </c>
      <c r="K298" t="s">
        <v>692</v>
      </c>
      <c r="L298" t="s">
        <v>692</v>
      </c>
      <c r="M298" t="s">
        <v>692</v>
      </c>
      <c r="N298" t="s">
        <v>692</v>
      </c>
      <c r="O298" t="s">
        <v>692</v>
      </c>
      <c r="P298" t="s">
        <v>692</v>
      </c>
      <c r="Q298" t="s">
        <v>692</v>
      </c>
      <c r="R298" t="s">
        <v>692</v>
      </c>
      <c r="S298" t="s">
        <v>692</v>
      </c>
      <c r="T298" t="s">
        <v>692</v>
      </c>
      <c r="U298" t="s">
        <v>692</v>
      </c>
      <c r="V298" t="s">
        <v>692</v>
      </c>
      <c r="W298" t="s">
        <v>692</v>
      </c>
      <c r="X298" t="s">
        <v>692</v>
      </c>
      <c r="Y298" t="s">
        <v>692</v>
      </c>
      <c r="Z298" t="s">
        <v>692</v>
      </c>
      <c r="AA298" t="s">
        <v>692</v>
      </c>
      <c r="AB298" t="s">
        <v>692</v>
      </c>
      <c r="AC298" t="s">
        <v>692</v>
      </c>
      <c r="AD298" t="s">
        <v>692</v>
      </c>
      <c r="AE298" t="s">
        <v>692</v>
      </c>
      <c r="AF298" t="s">
        <v>692</v>
      </c>
      <c r="AG298" t="s">
        <v>692</v>
      </c>
      <c r="AH298" t="s">
        <v>692</v>
      </c>
      <c r="AI298" t="s">
        <v>692</v>
      </c>
      <c r="AJ298" t="s">
        <v>692</v>
      </c>
      <c r="AK298" t="s">
        <v>692</v>
      </c>
      <c r="AL298" t="s">
        <v>692</v>
      </c>
      <c r="AM298" t="s">
        <v>692</v>
      </c>
      <c r="AW298"/>
      <c r="AX298" t="s">
        <v>3536</v>
      </c>
      <c r="AY298" t="s">
        <v>3536</v>
      </c>
      <c r="AZ298" s="250"/>
      <c r="BA298" s="250"/>
      <c r="BB298" s="250"/>
      <c r="BC298" s="250"/>
      <c r="BD298" s="250"/>
      <c r="BE298" s="269"/>
    </row>
    <row r="299" spans="1:83" ht="14.4" x14ac:dyDescent="0.3">
      <c r="A299">
        <v>523955</v>
      </c>
      <c r="B299" t="s">
        <v>473</v>
      </c>
      <c r="C299" t="s">
        <v>691</v>
      </c>
      <c r="D299" t="s">
        <v>691</v>
      </c>
      <c r="E299" t="s">
        <v>691</v>
      </c>
      <c r="F299" t="s">
        <v>691</v>
      </c>
      <c r="G299" t="s">
        <v>691</v>
      </c>
      <c r="H299" t="s">
        <v>691</v>
      </c>
      <c r="I299" t="s">
        <v>691</v>
      </c>
      <c r="J299" t="s">
        <v>691</v>
      </c>
      <c r="K299" t="s">
        <v>691</v>
      </c>
      <c r="L299" t="s">
        <v>691</v>
      </c>
      <c r="M299" t="s">
        <v>691</v>
      </c>
      <c r="N299" t="s">
        <v>691</v>
      </c>
      <c r="O299" t="s">
        <v>691</v>
      </c>
      <c r="P299" t="s">
        <v>691</v>
      </c>
      <c r="Q299" t="s">
        <v>691</v>
      </c>
      <c r="R299" t="s">
        <v>691</v>
      </c>
      <c r="S299" t="s">
        <v>691</v>
      </c>
      <c r="T299" t="s">
        <v>691</v>
      </c>
      <c r="U299" t="s">
        <v>691</v>
      </c>
      <c r="V299" t="s">
        <v>691</v>
      </c>
      <c r="W299" t="s">
        <v>691</v>
      </c>
      <c r="X299" t="s">
        <v>691</v>
      </c>
      <c r="Y299" t="s">
        <v>691</v>
      </c>
      <c r="Z299" t="s">
        <v>691</v>
      </c>
      <c r="AA299" t="s">
        <v>691</v>
      </c>
      <c r="AB299" t="s">
        <v>691</v>
      </c>
      <c r="AC299" t="s">
        <v>691</v>
      </c>
      <c r="AD299" t="s">
        <v>691</v>
      </c>
      <c r="AE299" t="s">
        <v>691</v>
      </c>
      <c r="AF299" t="s">
        <v>691</v>
      </c>
      <c r="AG299" t="s">
        <v>691</v>
      </c>
      <c r="AH299" t="s">
        <v>691</v>
      </c>
      <c r="AI299" t="s">
        <v>691</v>
      </c>
      <c r="AJ299" t="s">
        <v>691</v>
      </c>
      <c r="AK299" t="s">
        <v>691</v>
      </c>
      <c r="AL299" t="s">
        <v>691</v>
      </c>
      <c r="AM299" t="s">
        <v>691</v>
      </c>
      <c r="AW299"/>
      <c r="AY299">
        <v>0</v>
      </c>
      <c r="AZ299" s="269"/>
      <c r="BA299" s="269"/>
      <c r="BB299" s="269"/>
      <c r="BC299" s="269"/>
      <c r="BD299" s="269"/>
      <c r="BE299" s="269"/>
    </row>
    <row r="300" spans="1:83" ht="14.4" x14ac:dyDescent="0.3">
      <c r="A300">
        <v>523963</v>
      </c>
      <c r="B300" t="s">
        <v>473</v>
      </c>
      <c r="C300" t="s">
        <v>692</v>
      </c>
      <c r="D300" t="s">
        <v>692</v>
      </c>
      <c r="E300" t="s">
        <v>692</v>
      </c>
      <c r="F300" t="s">
        <v>692</v>
      </c>
      <c r="G300" t="s">
        <v>692</v>
      </c>
      <c r="H300" t="s">
        <v>692</v>
      </c>
      <c r="I300" t="s">
        <v>692</v>
      </c>
      <c r="J300" t="s">
        <v>692</v>
      </c>
      <c r="K300" t="s">
        <v>692</v>
      </c>
      <c r="L300" t="s">
        <v>692</v>
      </c>
      <c r="M300" t="s">
        <v>692</v>
      </c>
      <c r="N300" t="s">
        <v>692</v>
      </c>
      <c r="O300" t="s">
        <v>692</v>
      </c>
      <c r="P300" t="s">
        <v>692</v>
      </c>
      <c r="Q300" t="s">
        <v>692</v>
      </c>
      <c r="R300" t="s">
        <v>692</v>
      </c>
      <c r="S300" t="s">
        <v>692</v>
      </c>
      <c r="T300" t="s">
        <v>692</v>
      </c>
      <c r="U300" t="s">
        <v>692</v>
      </c>
      <c r="V300" t="s">
        <v>692</v>
      </c>
      <c r="W300" t="s">
        <v>692</v>
      </c>
      <c r="X300" t="s">
        <v>692</v>
      </c>
      <c r="Y300" t="s">
        <v>692</v>
      </c>
      <c r="Z300" t="s">
        <v>692</v>
      </c>
      <c r="AA300" t="s">
        <v>692</v>
      </c>
      <c r="AB300" t="s">
        <v>692</v>
      </c>
      <c r="AC300" t="s">
        <v>692</v>
      </c>
      <c r="AD300" t="s">
        <v>692</v>
      </c>
      <c r="AE300" t="s">
        <v>692</v>
      </c>
      <c r="AF300" t="s">
        <v>692</v>
      </c>
      <c r="AG300" t="s">
        <v>692</v>
      </c>
      <c r="AH300" t="s">
        <v>692</v>
      </c>
      <c r="AI300" t="s">
        <v>692</v>
      </c>
      <c r="AJ300" t="s">
        <v>692</v>
      </c>
      <c r="AK300" t="s">
        <v>692</v>
      </c>
      <c r="AL300" t="s">
        <v>692</v>
      </c>
      <c r="AM300" t="s">
        <v>692</v>
      </c>
      <c r="AW300"/>
      <c r="AX300" t="s">
        <v>3536</v>
      </c>
      <c r="AY300" t="s">
        <v>3536</v>
      </c>
      <c r="AZ300" s="269"/>
      <c r="BA300" s="269"/>
      <c r="BB300" s="269"/>
      <c r="BC300" s="269"/>
      <c r="BD300" s="269"/>
      <c r="BE300" s="269"/>
    </row>
    <row r="301" spans="1:83" ht="14.4" x14ac:dyDescent="0.3">
      <c r="A301">
        <v>523965</v>
      </c>
      <c r="B301" t="s">
        <v>473</v>
      </c>
      <c r="C301" t="s">
        <v>691</v>
      </c>
      <c r="D301" t="s">
        <v>691</v>
      </c>
      <c r="E301" t="s">
        <v>691</v>
      </c>
      <c r="F301" t="s">
        <v>691</v>
      </c>
      <c r="G301" t="s">
        <v>691</v>
      </c>
      <c r="H301" t="s">
        <v>691</v>
      </c>
      <c r="I301" t="s">
        <v>691</v>
      </c>
      <c r="J301" t="s">
        <v>691</v>
      </c>
      <c r="K301" t="s">
        <v>691</v>
      </c>
      <c r="L301" t="s">
        <v>691</v>
      </c>
      <c r="M301" t="s">
        <v>691</v>
      </c>
      <c r="N301" t="s">
        <v>691</v>
      </c>
      <c r="O301" t="s">
        <v>691</v>
      </c>
      <c r="P301" t="s">
        <v>691</v>
      </c>
      <c r="Q301" t="s">
        <v>691</v>
      </c>
      <c r="R301" t="s">
        <v>691</v>
      </c>
      <c r="S301" t="s">
        <v>691</v>
      </c>
      <c r="T301" t="s">
        <v>691</v>
      </c>
      <c r="U301" t="s">
        <v>691</v>
      </c>
      <c r="V301" t="s">
        <v>691</v>
      </c>
      <c r="W301" t="s">
        <v>691</v>
      </c>
      <c r="X301" t="s">
        <v>691</v>
      </c>
      <c r="Y301" t="s">
        <v>691</v>
      </c>
      <c r="Z301" t="s">
        <v>691</v>
      </c>
      <c r="AA301" t="s">
        <v>691</v>
      </c>
      <c r="AB301" t="s">
        <v>691</v>
      </c>
      <c r="AC301" t="s">
        <v>691</v>
      </c>
      <c r="AD301" t="s">
        <v>691</v>
      </c>
      <c r="AE301" t="s">
        <v>691</v>
      </c>
      <c r="AF301" t="s">
        <v>691</v>
      </c>
      <c r="AG301" t="s">
        <v>691</v>
      </c>
      <c r="AH301" t="s">
        <v>691</v>
      </c>
      <c r="AI301" t="s">
        <v>691</v>
      </c>
      <c r="AJ301" t="s">
        <v>691</v>
      </c>
      <c r="AK301" t="s">
        <v>691</v>
      </c>
      <c r="AL301" t="s">
        <v>691</v>
      </c>
      <c r="AM301" t="s">
        <v>691</v>
      </c>
      <c r="AW301"/>
      <c r="AY301">
        <v>0</v>
      </c>
      <c r="AZ301" s="269"/>
      <c r="BA301" s="269"/>
      <c r="BB301" s="269"/>
      <c r="BC301" s="269"/>
      <c r="BD301" s="269"/>
      <c r="BE301" s="269"/>
      <c r="BH301" s="249"/>
      <c r="BI301" s="249"/>
      <c r="BJ301" s="249"/>
      <c r="BK301" s="249"/>
      <c r="BL301" s="249"/>
      <c r="BM301" s="249"/>
      <c r="BN301" s="249"/>
      <c r="BO301" s="249"/>
      <c r="BP301" s="249"/>
      <c r="BQ301" s="249"/>
      <c r="BR301" s="249"/>
      <c r="BS301" s="249"/>
      <c r="BT301" s="249"/>
      <c r="BU301" s="249"/>
      <c r="BV301" s="248"/>
      <c r="BW301" s="249"/>
      <c r="BX301" s="249"/>
      <c r="BY301" s="249"/>
      <c r="BZ301" s="249"/>
      <c r="CA301" s="242"/>
      <c r="CB301" s="242"/>
      <c r="CC301" s="242"/>
      <c r="CD301" s="242"/>
      <c r="CE301" s="249"/>
    </row>
    <row r="302" spans="1:83" ht="14.4" x14ac:dyDescent="0.3">
      <c r="A302">
        <v>523968</v>
      </c>
      <c r="B302" t="s">
        <v>473</v>
      </c>
      <c r="C302" t="s">
        <v>691</v>
      </c>
      <c r="D302" t="s">
        <v>691</v>
      </c>
      <c r="E302" t="s">
        <v>691</v>
      </c>
      <c r="F302" t="s">
        <v>691</v>
      </c>
      <c r="G302" t="s">
        <v>691</v>
      </c>
      <c r="H302" t="s">
        <v>691</v>
      </c>
      <c r="I302" t="s">
        <v>691</v>
      </c>
      <c r="J302" t="s">
        <v>691</v>
      </c>
      <c r="K302" t="s">
        <v>691</v>
      </c>
      <c r="L302" t="s">
        <v>691</v>
      </c>
      <c r="M302" t="s">
        <v>691</v>
      </c>
      <c r="N302" t="s">
        <v>691</v>
      </c>
      <c r="O302" t="s">
        <v>691</v>
      </c>
      <c r="P302" t="s">
        <v>691</v>
      </c>
      <c r="Q302" t="s">
        <v>691</v>
      </c>
      <c r="R302" t="s">
        <v>691</v>
      </c>
      <c r="S302" t="s">
        <v>691</v>
      </c>
      <c r="T302" t="s">
        <v>691</v>
      </c>
      <c r="U302" t="s">
        <v>691</v>
      </c>
      <c r="V302" t="s">
        <v>691</v>
      </c>
      <c r="W302" t="s">
        <v>691</v>
      </c>
      <c r="X302" t="s">
        <v>691</v>
      </c>
      <c r="Y302" t="s">
        <v>691</v>
      </c>
      <c r="Z302" t="s">
        <v>691</v>
      </c>
      <c r="AA302" t="s">
        <v>691</v>
      </c>
      <c r="AB302" t="s">
        <v>691</v>
      </c>
      <c r="AC302" t="s">
        <v>691</v>
      </c>
      <c r="AD302" t="s">
        <v>691</v>
      </c>
      <c r="AE302" t="s">
        <v>691</v>
      </c>
      <c r="AF302" t="s">
        <v>691</v>
      </c>
      <c r="AG302" t="s">
        <v>691</v>
      </c>
      <c r="AH302" t="s">
        <v>691</v>
      </c>
      <c r="AI302" t="s">
        <v>691</v>
      </c>
      <c r="AJ302" t="s">
        <v>691</v>
      </c>
      <c r="AK302" t="s">
        <v>691</v>
      </c>
      <c r="AL302" t="s">
        <v>691</v>
      </c>
      <c r="AM302" t="s">
        <v>691</v>
      </c>
      <c r="AW302"/>
      <c r="AY302">
        <v>0</v>
      </c>
      <c r="AZ302" s="269"/>
      <c r="BA302" s="269"/>
      <c r="BB302" s="269"/>
      <c r="BC302" s="269"/>
      <c r="BD302" s="269"/>
      <c r="BE302" s="269"/>
    </row>
    <row r="303" spans="1:83" ht="14.4" x14ac:dyDescent="0.3">
      <c r="A303">
        <v>523994</v>
      </c>
      <c r="B303" t="s">
        <v>473</v>
      </c>
      <c r="C303" t="s">
        <v>691</v>
      </c>
      <c r="D303" t="s">
        <v>691</v>
      </c>
      <c r="E303" t="s">
        <v>691</v>
      </c>
      <c r="F303" t="s">
        <v>691</v>
      </c>
      <c r="G303" t="s">
        <v>691</v>
      </c>
      <c r="H303" t="s">
        <v>691</v>
      </c>
      <c r="I303" t="s">
        <v>691</v>
      </c>
      <c r="J303" t="s">
        <v>691</v>
      </c>
      <c r="K303" t="s">
        <v>691</v>
      </c>
      <c r="L303" t="s">
        <v>691</v>
      </c>
      <c r="M303" t="s">
        <v>691</v>
      </c>
      <c r="N303" t="s">
        <v>691</v>
      </c>
      <c r="O303" t="s">
        <v>691</v>
      </c>
      <c r="P303" t="s">
        <v>691</v>
      </c>
      <c r="Q303" t="s">
        <v>691</v>
      </c>
      <c r="R303" t="s">
        <v>691</v>
      </c>
      <c r="S303" t="s">
        <v>691</v>
      </c>
      <c r="T303" t="s">
        <v>691</v>
      </c>
      <c r="U303" t="s">
        <v>691</v>
      </c>
      <c r="V303" t="s">
        <v>691</v>
      </c>
      <c r="W303" t="s">
        <v>691</v>
      </c>
      <c r="X303" t="s">
        <v>691</v>
      </c>
      <c r="Y303" t="s">
        <v>691</v>
      </c>
      <c r="Z303" t="s">
        <v>691</v>
      </c>
      <c r="AA303" t="s">
        <v>691</v>
      </c>
      <c r="AB303" t="s">
        <v>691</v>
      </c>
      <c r="AC303" t="s">
        <v>691</v>
      </c>
      <c r="AD303" t="s">
        <v>691</v>
      </c>
      <c r="AE303" t="s">
        <v>691</v>
      </c>
      <c r="AF303" t="s">
        <v>691</v>
      </c>
      <c r="AG303" t="s">
        <v>691</v>
      </c>
      <c r="AH303" t="s">
        <v>691</v>
      </c>
      <c r="AI303" t="s">
        <v>691</v>
      </c>
      <c r="AJ303" t="s">
        <v>691</v>
      </c>
      <c r="AK303" t="s">
        <v>691</v>
      </c>
      <c r="AL303" t="s">
        <v>691</v>
      </c>
      <c r="AM303" t="s">
        <v>691</v>
      </c>
      <c r="AW303"/>
      <c r="AY303">
        <v>0</v>
      </c>
      <c r="AZ303" s="269"/>
      <c r="BA303" s="269"/>
      <c r="BB303" s="269"/>
      <c r="BC303" s="269"/>
      <c r="BD303" s="269"/>
      <c r="BE303" s="269"/>
    </row>
    <row r="304" spans="1:83" ht="14.4" x14ac:dyDescent="0.3">
      <c r="A304">
        <v>524008</v>
      </c>
      <c r="B304" t="s">
        <v>473</v>
      </c>
      <c r="C304" t="s">
        <v>691</v>
      </c>
      <c r="D304" t="s">
        <v>691</v>
      </c>
      <c r="E304" t="s">
        <v>691</v>
      </c>
      <c r="F304" t="s">
        <v>691</v>
      </c>
      <c r="G304" t="s">
        <v>691</v>
      </c>
      <c r="H304" t="s">
        <v>691</v>
      </c>
      <c r="I304" t="s">
        <v>691</v>
      </c>
      <c r="J304" t="s">
        <v>691</v>
      </c>
      <c r="K304" t="s">
        <v>691</v>
      </c>
      <c r="L304" t="s">
        <v>691</v>
      </c>
      <c r="M304" t="s">
        <v>691</v>
      </c>
      <c r="N304" t="s">
        <v>691</v>
      </c>
      <c r="O304" t="s">
        <v>691</v>
      </c>
      <c r="P304" t="s">
        <v>691</v>
      </c>
      <c r="Q304" t="s">
        <v>691</v>
      </c>
      <c r="R304" t="s">
        <v>691</v>
      </c>
      <c r="S304" t="s">
        <v>691</v>
      </c>
      <c r="T304" t="s">
        <v>691</v>
      </c>
      <c r="U304" t="s">
        <v>691</v>
      </c>
      <c r="V304" t="s">
        <v>691</v>
      </c>
      <c r="W304" t="s">
        <v>691</v>
      </c>
      <c r="X304" t="s">
        <v>691</v>
      </c>
      <c r="Y304" t="s">
        <v>691</v>
      </c>
      <c r="Z304" t="s">
        <v>691</v>
      </c>
      <c r="AA304" t="s">
        <v>691</v>
      </c>
      <c r="AB304" t="s">
        <v>691</v>
      </c>
      <c r="AC304" t="s">
        <v>691</v>
      </c>
      <c r="AD304" t="s">
        <v>691</v>
      </c>
      <c r="AE304" t="s">
        <v>691</v>
      </c>
      <c r="AF304" t="s">
        <v>691</v>
      </c>
      <c r="AG304" t="s">
        <v>691</v>
      </c>
      <c r="AH304" t="s">
        <v>691</v>
      </c>
      <c r="AI304" t="s">
        <v>691</v>
      </c>
      <c r="AJ304" t="s">
        <v>691</v>
      </c>
      <c r="AK304" t="s">
        <v>691</v>
      </c>
      <c r="AL304" t="s">
        <v>691</v>
      </c>
      <c r="AM304" t="s">
        <v>691</v>
      </c>
      <c r="AW304"/>
      <c r="AY304">
        <v>0</v>
      </c>
      <c r="AZ304" s="269"/>
      <c r="BA304" s="269"/>
      <c r="BB304" s="269"/>
      <c r="BC304" s="269"/>
      <c r="BD304" s="269"/>
      <c r="BE304" s="269"/>
    </row>
    <row r="305" spans="1:83" ht="14.4" x14ac:dyDescent="0.3">
      <c r="A305">
        <v>524011</v>
      </c>
      <c r="B305" t="s">
        <v>473</v>
      </c>
      <c r="C305" t="s">
        <v>691</v>
      </c>
      <c r="D305" t="s">
        <v>691</v>
      </c>
      <c r="E305" t="s">
        <v>691</v>
      </c>
      <c r="F305" t="s">
        <v>691</v>
      </c>
      <c r="G305" t="s">
        <v>691</v>
      </c>
      <c r="H305" t="s">
        <v>691</v>
      </c>
      <c r="I305" t="s">
        <v>691</v>
      </c>
      <c r="J305" t="s">
        <v>691</v>
      </c>
      <c r="K305" t="s">
        <v>691</v>
      </c>
      <c r="L305" t="s">
        <v>691</v>
      </c>
      <c r="M305" t="s">
        <v>691</v>
      </c>
      <c r="N305" t="s">
        <v>691</v>
      </c>
      <c r="O305" t="s">
        <v>691</v>
      </c>
      <c r="P305" t="s">
        <v>691</v>
      </c>
      <c r="Q305" t="s">
        <v>691</v>
      </c>
      <c r="R305" t="s">
        <v>691</v>
      </c>
      <c r="S305" t="s">
        <v>691</v>
      </c>
      <c r="T305" t="s">
        <v>691</v>
      </c>
      <c r="U305" t="s">
        <v>691</v>
      </c>
      <c r="V305" t="s">
        <v>691</v>
      </c>
      <c r="W305" t="s">
        <v>691</v>
      </c>
      <c r="X305" t="s">
        <v>691</v>
      </c>
      <c r="Y305" t="s">
        <v>691</v>
      </c>
      <c r="Z305" t="s">
        <v>691</v>
      </c>
      <c r="AA305" t="s">
        <v>691</v>
      </c>
      <c r="AB305" t="s">
        <v>691</v>
      </c>
      <c r="AC305" t="s">
        <v>691</v>
      </c>
      <c r="AD305" t="s">
        <v>691</v>
      </c>
      <c r="AE305" t="s">
        <v>691</v>
      </c>
      <c r="AF305" t="s">
        <v>691</v>
      </c>
      <c r="AG305" t="s">
        <v>691</v>
      </c>
      <c r="AH305" t="s">
        <v>691</v>
      </c>
      <c r="AI305" t="s">
        <v>691</v>
      </c>
      <c r="AJ305" t="s">
        <v>691</v>
      </c>
      <c r="AK305" t="s">
        <v>691</v>
      </c>
      <c r="AL305" t="s">
        <v>691</v>
      </c>
      <c r="AM305" t="s">
        <v>691</v>
      </c>
      <c r="AW305"/>
      <c r="AY305">
        <v>0</v>
      </c>
      <c r="AZ305" s="269"/>
      <c r="BA305" s="269"/>
      <c r="BB305" s="269"/>
      <c r="BC305" s="269"/>
      <c r="BD305" s="269"/>
      <c r="BE305" s="269"/>
    </row>
    <row r="306" spans="1:83" ht="21.6" x14ac:dyDescent="0.65">
      <c r="A306" s="284">
        <v>524012</v>
      </c>
      <c r="B306" s="284" t="s">
        <v>473</v>
      </c>
      <c r="C306" t="s">
        <v>692</v>
      </c>
      <c r="D306" t="s">
        <v>692</v>
      </c>
      <c r="E306" t="s">
        <v>692</v>
      </c>
      <c r="F306" t="s">
        <v>692</v>
      </c>
      <c r="G306" t="s">
        <v>692</v>
      </c>
      <c r="H306" t="s">
        <v>692</v>
      </c>
      <c r="I306" t="s">
        <v>692</v>
      </c>
      <c r="J306" t="s">
        <v>692</v>
      </c>
      <c r="K306" t="s">
        <v>692</v>
      </c>
      <c r="L306" t="s">
        <v>692</v>
      </c>
      <c r="M306" t="s">
        <v>692</v>
      </c>
      <c r="N306" t="s">
        <v>692</v>
      </c>
      <c r="O306" t="s">
        <v>692</v>
      </c>
      <c r="P306" t="s">
        <v>692</v>
      </c>
      <c r="Q306" t="s">
        <v>692</v>
      </c>
      <c r="R306" t="s">
        <v>692</v>
      </c>
      <c r="S306" t="s">
        <v>692</v>
      </c>
      <c r="T306" t="s">
        <v>692</v>
      </c>
      <c r="U306" t="s">
        <v>692</v>
      </c>
      <c r="V306" t="s">
        <v>692</v>
      </c>
      <c r="W306" t="s">
        <v>692</v>
      </c>
      <c r="X306" t="s">
        <v>692</v>
      </c>
      <c r="Y306" t="s">
        <v>692</v>
      </c>
      <c r="Z306" t="s">
        <v>692</v>
      </c>
      <c r="AA306" t="s">
        <v>692</v>
      </c>
      <c r="AB306" t="s">
        <v>692</v>
      </c>
      <c r="AC306" t="s">
        <v>692</v>
      </c>
      <c r="AD306" t="s">
        <v>692</v>
      </c>
      <c r="AE306" t="s">
        <v>692</v>
      </c>
      <c r="AF306" t="s">
        <v>692</v>
      </c>
      <c r="AG306" t="s">
        <v>692</v>
      </c>
      <c r="AH306" t="s">
        <v>692</v>
      </c>
      <c r="AI306" t="s">
        <v>692</v>
      </c>
      <c r="AJ306" t="s">
        <v>692</v>
      </c>
      <c r="AK306" t="s">
        <v>692</v>
      </c>
      <c r="AL306" t="s">
        <v>692</v>
      </c>
      <c r="AM306" t="s">
        <v>692</v>
      </c>
      <c r="AW306"/>
      <c r="AY306" t="s">
        <v>3519</v>
      </c>
      <c r="AZ306" s="269"/>
      <c r="BA306" s="269"/>
      <c r="BB306" s="269"/>
      <c r="BC306" s="269"/>
      <c r="BD306" s="269"/>
      <c r="BE306" s="269"/>
    </row>
    <row r="307" spans="1:83" ht="14.4" x14ac:dyDescent="0.3">
      <c r="A307">
        <v>524017</v>
      </c>
      <c r="B307" t="s">
        <v>473</v>
      </c>
      <c r="C307" t="s">
        <v>691</v>
      </c>
      <c r="D307" t="s">
        <v>691</v>
      </c>
      <c r="E307" t="s">
        <v>691</v>
      </c>
      <c r="F307" t="s">
        <v>691</v>
      </c>
      <c r="G307" t="s">
        <v>691</v>
      </c>
      <c r="H307" t="s">
        <v>691</v>
      </c>
      <c r="I307" t="s">
        <v>691</v>
      </c>
      <c r="J307" t="s">
        <v>691</v>
      </c>
      <c r="K307" t="s">
        <v>691</v>
      </c>
      <c r="L307" t="s">
        <v>691</v>
      </c>
      <c r="M307" t="s">
        <v>691</v>
      </c>
      <c r="N307" t="s">
        <v>691</v>
      </c>
      <c r="O307" t="s">
        <v>691</v>
      </c>
      <c r="P307" t="s">
        <v>691</v>
      </c>
      <c r="Q307" t="s">
        <v>691</v>
      </c>
      <c r="R307" t="s">
        <v>691</v>
      </c>
      <c r="S307" t="s">
        <v>691</v>
      </c>
      <c r="T307" t="s">
        <v>691</v>
      </c>
      <c r="U307" t="s">
        <v>691</v>
      </c>
      <c r="V307" t="s">
        <v>691</v>
      </c>
      <c r="W307" t="s">
        <v>691</v>
      </c>
      <c r="X307" t="s">
        <v>691</v>
      </c>
      <c r="Y307" t="s">
        <v>691</v>
      </c>
      <c r="Z307" t="s">
        <v>691</v>
      </c>
      <c r="AA307" t="s">
        <v>691</v>
      </c>
      <c r="AB307" t="s">
        <v>691</v>
      </c>
      <c r="AC307" t="s">
        <v>691</v>
      </c>
      <c r="AD307" t="s">
        <v>691</v>
      </c>
      <c r="AE307" t="s">
        <v>691</v>
      </c>
      <c r="AF307" t="s">
        <v>691</v>
      </c>
      <c r="AG307" t="s">
        <v>691</v>
      </c>
      <c r="AH307" t="s">
        <v>691</v>
      </c>
      <c r="AI307" t="s">
        <v>691</v>
      </c>
      <c r="AJ307" t="s">
        <v>691</v>
      </c>
      <c r="AK307" t="s">
        <v>691</v>
      </c>
      <c r="AL307" t="s">
        <v>691</v>
      </c>
      <c r="AM307" t="s">
        <v>691</v>
      </c>
      <c r="AW307"/>
      <c r="AY307">
        <v>0</v>
      </c>
      <c r="AZ307" s="269"/>
      <c r="BA307" s="269"/>
      <c r="BB307" s="269"/>
      <c r="BC307" s="269"/>
      <c r="BD307" s="269"/>
      <c r="BE307" s="269"/>
    </row>
    <row r="308" spans="1:83" ht="14.4" x14ac:dyDescent="0.3">
      <c r="A308">
        <v>524033</v>
      </c>
      <c r="B308" t="s">
        <v>473</v>
      </c>
      <c r="C308" t="s">
        <v>692</v>
      </c>
      <c r="D308" t="s">
        <v>692</v>
      </c>
      <c r="E308" t="s">
        <v>692</v>
      </c>
      <c r="F308" t="s">
        <v>692</v>
      </c>
      <c r="G308" t="s">
        <v>692</v>
      </c>
      <c r="H308" t="s">
        <v>692</v>
      </c>
      <c r="I308" t="s">
        <v>692</v>
      </c>
      <c r="J308" t="s">
        <v>692</v>
      </c>
      <c r="K308" t="s">
        <v>692</v>
      </c>
      <c r="L308" t="s">
        <v>692</v>
      </c>
      <c r="M308" t="s">
        <v>692</v>
      </c>
      <c r="N308" t="s">
        <v>692</v>
      </c>
      <c r="O308" t="s">
        <v>692</v>
      </c>
      <c r="P308" t="s">
        <v>692</v>
      </c>
      <c r="Q308" t="s">
        <v>692</v>
      </c>
      <c r="R308" t="s">
        <v>692</v>
      </c>
      <c r="S308" t="s">
        <v>692</v>
      </c>
      <c r="T308" t="s">
        <v>692</v>
      </c>
      <c r="U308" t="s">
        <v>692</v>
      </c>
      <c r="V308" t="s">
        <v>692</v>
      </c>
      <c r="W308" t="s">
        <v>692</v>
      </c>
      <c r="X308" t="s">
        <v>692</v>
      </c>
      <c r="Y308" t="s">
        <v>692</v>
      </c>
      <c r="Z308" t="s">
        <v>692</v>
      </c>
      <c r="AA308" t="s">
        <v>692</v>
      </c>
      <c r="AB308" t="s">
        <v>692</v>
      </c>
      <c r="AC308" t="s">
        <v>692</v>
      </c>
      <c r="AD308" t="s">
        <v>692</v>
      </c>
      <c r="AE308" t="s">
        <v>692</v>
      </c>
      <c r="AF308" t="s">
        <v>692</v>
      </c>
      <c r="AG308" t="s">
        <v>692</v>
      </c>
      <c r="AH308" t="s">
        <v>692</v>
      </c>
      <c r="AI308" t="s">
        <v>692</v>
      </c>
      <c r="AJ308" t="s">
        <v>692</v>
      </c>
      <c r="AK308" t="s">
        <v>692</v>
      </c>
      <c r="AL308" t="s">
        <v>692</v>
      </c>
      <c r="AM308" t="s">
        <v>692</v>
      </c>
      <c r="AW308"/>
      <c r="AY308" t="s">
        <v>3519</v>
      </c>
      <c r="AZ308" s="269"/>
      <c r="BA308" s="269"/>
      <c r="BB308" s="269"/>
      <c r="BC308" s="269"/>
      <c r="BD308" s="269"/>
      <c r="BE308" s="269"/>
    </row>
    <row r="309" spans="1:83" ht="14.4" x14ac:dyDescent="0.3">
      <c r="A309">
        <v>524041</v>
      </c>
      <c r="B309" t="s">
        <v>473</v>
      </c>
      <c r="C309" t="s">
        <v>691</v>
      </c>
      <c r="D309" t="s">
        <v>691</v>
      </c>
      <c r="E309" t="s">
        <v>691</v>
      </c>
      <c r="F309" t="s">
        <v>691</v>
      </c>
      <c r="G309" t="s">
        <v>691</v>
      </c>
      <c r="H309" t="s">
        <v>691</v>
      </c>
      <c r="I309" t="s">
        <v>691</v>
      </c>
      <c r="J309" t="s">
        <v>691</v>
      </c>
      <c r="K309" t="s">
        <v>691</v>
      </c>
      <c r="L309" t="s">
        <v>691</v>
      </c>
      <c r="M309" t="s">
        <v>691</v>
      </c>
      <c r="N309" t="s">
        <v>691</v>
      </c>
      <c r="O309" t="s">
        <v>691</v>
      </c>
      <c r="P309" t="s">
        <v>691</v>
      </c>
      <c r="Q309" t="s">
        <v>691</v>
      </c>
      <c r="R309" t="s">
        <v>691</v>
      </c>
      <c r="S309" t="s">
        <v>691</v>
      </c>
      <c r="T309" t="s">
        <v>691</v>
      </c>
      <c r="U309" t="s">
        <v>691</v>
      </c>
      <c r="V309" t="s">
        <v>691</v>
      </c>
      <c r="W309" t="s">
        <v>691</v>
      </c>
      <c r="X309" t="s">
        <v>691</v>
      </c>
      <c r="Y309" t="s">
        <v>691</v>
      </c>
      <c r="Z309" t="s">
        <v>691</v>
      </c>
      <c r="AA309" t="s">
        <v>691</v>
      </c>
      <c r="AB309" t="s">
        <v>691</v>
      </c>
      <c r="AC309" t="s">
        <v>691</v>
      </c>
      <c r="AD309" t="s">
        <v>691</v>
      </c>
      <c r="AE309" t="s">
        <v>691</v>
      </c>
      <c r="AF309" t="s">
        <v>691</v>
      </c>
      <c r="AG309" t="s">
        <v>691</v>
      </c>
      <c r="AH309" t="s">
        <v>691</v>
      </c>
      <c r="AI309" t="s">
        <v>691</v>
      </c>
      <c r="AJ309" t="s">
        <v>691</v>
      </c>
      <c r="AK309" t="s">
        <v>691</v>
      </c>
      <c r="AL309" t="s">
        <v>691</v>
      </c>
      <c r="AM309" t="s">
        <v>691</v>
      </c>
      <c r="AW309"/>
      <c r="AY309">
        <v>0</v>
      </c>
      <c r="AZ309" s="269"/>
      <c r="BA309" s="269"/>
      <c r="BB309" s="269"/>
      <c r="BC309" s="269"/>
      <c r="BD309" s="269"/>
      <c r="BE309" s="269"/>
      <c r="BH309" s="249"/>
      <c r="BI309" s="249"/>
      <c r="BJ309" s="249"/>
      <c r="BK309" s="249"/>
      <c r="BL309" s="249"/>
      <c r="BM309" s="249"/>
      <c r="BN309" s="249"/>
      <c r="BO309" s="249"/>
      <c r="BP309" s="249"/>
      <c r="BQ309" s="249"/>
      <c r="BR309" s="249"/>
      <c r="BS309" s="249"/>
      <c r="BT309" s="249"/>
      <c r="BU309" s="249"/>
      <c r="BV309" s="248"/>
      <c r="BW309" s="249"/>
      <c r="BX309" s="249"/>
      <c r="BY309" s="249"/>
      <c r="BZ309" s="249"/>
      <c r="CA309" s="242"/>
      <c r="CB309" s="242"/>
      <c r="CC309" s="242"/>
      <c r="CD309" s="242"/>
      <c r="CE309" s="249"/>
    </row>
    <row r="310" spans="1:83" ht="14.4" x14ac:dyDescent="0.3">
      <c r="A310">
        <v>524043</v>
      </c>
      <c r="B310" t="s">
        <v>473</v>
      </c>
      <c r="C310" t="s">
        <v>691</v>
      </c>
      <c r="D310" t="s">
        <v>691</v>
      </c>
      <c r="E310" t="s">
        <v>691</v>
      </c>
      <c r="F310" t="s">
        <v>691</v>
      </c>
      <c r="G310" t="s">
        <v>691</v>
      </c>
      <c r="H310" t="s">
        <v>691</v>
      </c>
      <c r="I310" t="s">
        <v>691</v>
      </c>
      <c r="J310" t="s">
        <v>691</v>
      </c>
      <c r="K310" t="s">
        <v>691</v>
      </c>
      <c r="L310" t="s">
        <v>691</v>
      </c>
      <c r="M310" t="s">
        <v>691</v>
      </c>
      <c r="N310" t="s">
        <v>691</v>
      </c>
      <c r="O310" t="s">
        <v>691</v>
      </c>
      <c r="P310" t="s">
        <v>691</v>
      </c>
      <c r="Q310" t="s">
        <v>691</v>
      </c>
      <c r="R310" t="s">
        <v>691</v>
      </c>
      <c r="S310" t="s">
        <v>691</v>
      </c>
      <c r="T310" t="s">
        <v>691</v>
      </c>
      <c r="U310" t="s">
        <v>691</v>
      </c>
      <c r="V310" t="s">
        <v>691</v>
      </c>
      <c r="W310" t="s">
        <v>691</v>
      </c>
      <c r="X310" t="s">
        <v>691</v>
      </c>
      <c r="Y310" t="s">
        <v>691</v>
      </c>
      <c r="Z310" t="s">
        <v>691</v>
      </c>
      <c r="AA310" t="s">
        <v>691</v>
      </c>
      <c r="AB310" t="s">
        <v>691</v>
      </c>
      <c r="AC310" t="s">
        <v>691</v>
      </c>
      <c r="AD310" t="s">
        <v>691</v>
      </c>
      <c r="AE310" t="s">
        <v>691</v>
      </c>
      <c r="AF310" t="s">
        <v>691</v>
      </c>
      <c r="AG310" t="s">
        <v>691</v>
      </c>
      <c r="AH310" t="s">
        <v>691</v>
      </c>
      <c r="AI310" t="s">
        <v>691</v>
      </c>
      <c r="AJ310" t="s">
        <v>691</v>
      </c>
      <c r="AK310" t="s">
        <v>691</v>
      </c>
      <c r="AL310" t="s">
        <v>691</v>
      </c>
      <c r="AM310" t="s">
        <v>691</v>
      </c>
      <c r="AW310"/>
      <c r="AY310">
        <v>0</v>
      </c>
      <c r="AZ310" s="269"/>
      <c r="BA310" s="269"/>
      <c r="BB310" s="269"/>
      <c r="BC310" s="269"/>
      <c r="BD310" s="269"/>
      <c r="BE310" s="269"/>
      <c r="BH310" s="249"/>
      <c r="BI310" s="249"/>
      <c r="BJ310" s="249"/>
      <c r="BK310" s="249"/>
      <c r="BL310" s="249"/>
      <c r="BM310" s="249"/>
      <c r="BN310" s="249"/>
      <c r="BO310" s="249"/>
      <c r="BP310" s="249"/>
      <c r="BQ310" s="249"/>
      <c r="BR310" s="249"/>
      <c r="BS310" s="249"/>
      <c r="BT310" s="249"/>
      <c r="BU310" s="249"/>
      <c r="BV310" s="248"/>
      <c r="BW310" s="249"/>
      <c r="BX310" s="249"/>
      <c r="BY310" s="249"/>
      <c r="BZ310" s="249"/>
      <c r="CA310" s="242"/>
      <c r="CB310" s="242"/>
      <c r="CC310" s="242"/>
      <c r="CD310" s="242"/>
      <c r="CE310" s="249"/>
    </row>
    <row r="311" spans="1:83" ht="14.4" x14ac:dyDescent="0.3">
      <c r="A311">
        <v>524053</v>
      </c>
      <c r="B311" t="s">
        <v>473</v>
      </c>
      <c r="C311" t="s">
        <v>691</v>
      </c>
      <c r="D311" t="s">
        <v>691</v>
      </c>
      <c r="E311" t="s">
        <v>691</v>
      </c>
      <c r="F311" t="s">
        <v>691</v>
      </c>
      <c r="G311" t="s">
        <v>691</v>
      </c>
      <c r="H311" t="s">
        <v>691</v>
      </c>
      <c r="I311" t="s">
        <v>691</v>
      </c>
      <c r="J311" t="s">
        <v>691</v>
      </c>
      <c r="K311" t="s">
        <v>691</v>
      </c>
      <c r="L311" t="s">
        <v>691</v>
      </c>
      <c r="M311" t="s">
        <v>691</v>
      </c>
      <c r="N311" t="s">
        <v>691</v>
      </c>
      <c r="O311" t="s">
        <v>691</v>
      </c>
      <c r="P311" t="s">
        <v>691</v>
      </c>
      <c r="Q311" t="s">
        <v>691</v>
      </c>
      <c r="R311" t="s">
        <v>691</v>
      </c>
      <c r="S311" t="s">
        <v>691</v>
      </c>
      <c r="T311" t="s">
        <v>691</v>
      </c>
      <c r="U311" t="s">
        <v>691</v>
      </c>
      <c r="V311" t="s">
        <v>691</v>
      </c>
      <c r="W311" t="s">
        <v>691</v>
      </c>
      <c r="X311" t="s">
        <v>691</v>
      </c>
      <c r="Y311" t="s">
        <v>691</v>
      </c>
      <c r="Z311" t="s">
        <v>691</v>
      </c>
      <c r="AA311" t="s">
        <v>691</v>
      </c>
      <c r="AB311" t="s">
        <v>691</v>
      </c>
      <c r="AC311" t="s">
        <v>691</v>
      </c>
      <c r="AD311" t="s">
        <v>691</v>
      </c>
      <c r="AE311" t="s">
        <v>691</v>
      </c>
      <c r="AF311" t="s">
        <v>691</v>
      </c>
      <c r="AG311" t="s">
        <v>691</v>
      </c>
      <c r="AH311" t="s">
        <v>691</v>
      </c>
      <c r="AI311" t="s">
        <v>691</v>
      </c>
      <c r="AJ311" t="s">
        <v>691</v>
      </c>
      <c r="AK311" t="s">
        <v>691</v>
      </c>
      <c r="AL311" t="s">
        <v>691</v>
      </c>
      <c r="AM311" t="s">
        <v>691</v>
      </c>
      <c r="AW311"/>
      <c r="AY311">
        <v>0</v>
      </c>
      <c r="AZ311" s="269"/>
      <c r="BA311" s="269"/>
      <c r="BB311" s="269"/>
      <c r="BC311" s="269"/>
      <c r="BD311" s="269"/>
      <c r="BE311" s="269"/>
      <c r="BH311" s="249"/>
      <c r="BI311" s="249"/>
      <c r="BJ311" s="249"/>
      <c r="BK311" s="249"/>
      <c r="BL311" s="249"/>
      <c r="BM311" s="249"/>
      <c r="BN311" s="249"/>
      <c r="BO311" s="249"/>
      <c r="BP311" s="249"/>
      <c r="BQ311" s="249"/>
      <c r="BR311" s="249"/>
      <c r="BS311" s="249"/>
      <c r="BT311" s="249"/>
      <c r="BU311" s="249"/>
      <c r="BV311" s="248"/>
      <c r="BW311" s="249"/>
      <c r="BX311" s="249"/>
      <c r="BY311" s="249"/>
      <c r="BZ311" s="249"/>
      <c r="CA311" s="242"/>
      <c r="CB311" s="242"/>
      <c r="CC311" s="242"/>
      <c r="CD311" s="242"/>
      <c r="CE311" s="249"/>
    </row>
    <row r="312" spans="1:83" ht="14.4" x14ac:dyDescent="0.3">
      <c r="A312">
        <v>524064</v>
      </c>
      <c r="B312" t="s">
        <v>473</v>
      </c>
      <c r="C312" t="s">
        <v>691</v>
      </c>
      <c r="D312" t="s">
        <v>691</v>
      </c>
      <c r="E312" t="s">
        <v>691</v>
      </c>
      <c r="F312" t="s">
        <v>691</v>
      </c>
      <c r="G312" t="s">
        <v>691</v>
      </c>
      <c r="H312" t="s">
        <v>691</v>
      </c>
      <c r="I312" t="s">
        <v>691</v>
      </c>
      <c r="J312" t="s">
        <v>691</v>
      </c>
      <c r="K312" t="s">
        <v>691</v>
      </c>
      <c r="L312" t="s">
        <v>691</v>
      </c>
      <c r="M312" t="s">
        <v>691</v>
      </c>
      <c r="N312" t="s">
        <v>691</v>
      </c>
      <c r="O312" t="s">
        <v>691</v>
      </c>
      <c r="P312" t="s">
        <v>691</v>
      </c>
      <c r="Q312" t="s">
        <v>691</v>
      </c>
      <c r="R312" t="s">
        <v>691</v>
      </c>
      <c r="S312" t="s">
        <v>691</v>
      </c>
      <c r="T312" t="s">
        <v>691</v>
      </c>
      <c r="U312" t="s">
        <v>691</v>
      </c>
      <c r="V312" t="s">
        <v>691</v>
      </c>
      <c r="W312" t="s">
        <v>691</v>
      </c>
      <c r="X312" t="s">
        <v>691</v>
      </c>
      <c r="Y312" t="s">
        <v>691</v>
      </c>
      <c r="Z312" t="s">
        <v>691</v>
      </c>
      <c r="AA312" t="s">
        <v>691</v>
      </c>
      <c r="AB312" t="s">
        <v>691</v>
      </c>
      <c r="AC312" t="s">
        <v>691</v>
      </c>
      <c r="AD312" t="s">
        <v>691</v>
      </c>
      <c r="AE312" t="s">
        <v>691</v>
      </c>
      <c r="AF312" t="s">
        <v>691</v>
      </c>
      <c r="AG312" t="s">
        <v>691</v>
      </c>
      <c r="AH312" t="s">
        <v>691</v>
      </c>
      <c r="AI312" t="s">
        <v>691</v>
      </c>
      <c r="AJ312" t="s">
        <v>691</v>
      </c>
      <c r="AK312" t="s">
        <v>691</v>
      </c>
      <c r="AL312" t="s">
        <v>691</v>
      </c>
      <c r="AM312" t="s">
        <v>691</v>
      </c>
      <c r="AW312"/>
      <c r="AY312">
        <v>0</v>
      </c>
      <c r="AZ312" s="269"/>
      <c r="BA312" s="269"/>
      <c r="BB312" s="269"/>
      <c r="BC312" s="269"/>
      <c r="BD312" s="269"/>
      <c r="BE312" s="269"/>
      <c r="BH312" s="249"/>
      <c r="BI312" s="249"/>
      <c r="BJ312" s="249"/>
      <c r="BK312" s="249"/>
      <c r="BL312" s="249"/>
      <c r="BM312" s="249"/>
      <c r="BN312" s="249"/>
      <c r="BO312" s="249"/>
      <c r="BP312" s="249"/>
      <c r="BQ312" s="249"/>
      <c r="BR312" s="249"/>
      <c r="BS312" s="249"/>
      <c r="BT312" s="249"/>
      <c r="BU312" s="249"/>
      <c r="BV312" s="248"/>
      <c r="BW312" s="249"/>
      <c r="BX312" s="249"/>
      <c r="BY312" s="249"/>
      <c r="BZ312" s="249"/>
      <c r="CA312" s="251"/>
      <c r="CB312" s="251"/>
      <c r="CC312" s="251"/>
      <c r="CD312" s="251"/>
      <c r="CE312" s="249"/>
    </row>
    <row r="313" spans="1:83" ht="14.4" x14ac:dyDescent="0.3">
      <c r="A313">
        <v>524079</v>
      </c>
      <c r="B313" t="s">
        <v>473</v>
      </c>
      <c r="C313" t="s">
        <v>691</v>
      </c>
      <c r="D313" t="s">
        <v>691</v>
      </c>
      <c r="E313" t="s">
        <v>691</v>
      </c>
      <c r="F313" t="s">
        <v>691</v>
      </c>
      <c r="G313" t="s">
        <v>691</v>
      </c>
      <c r="H313" t="s">
        <v>691</v>
      </c>
      <c r="I313" t="s">
        <v>691</v>
      </c>
      <c r="J313" t="s">
        <v>691</v>
      </c>
      <c r="K313" t="s">
        <v>691</v>
      </c>
      <c r="L313" t="s">
        <v>691</v>
      </c>
      <c r="M313" t="s">
        <v>691</v>
      </c>
      <c r="N313" t="s">
        <v>691</v>
      </c>
      <c r="O313" t="s">
        <v>691</v>
      </c>
      <c r="P313" t="s">
        <v>691</v>
      </c>
      <c r="Q313" t="s">
        <v>691</v>
      </c>
      <c r="R313" t="s">
        <v>691</v>
      </c>
      <c r="S313" t="s">
        <v>691</v>
      </c>
      <c r="T313" t="s">
        <v>691</v>
      </c>
      <c r="U313" t="s">
        <v>691</v>
      </c>
      <c r="V313" t="s">
        <v>691</v>
      </c>
      <c r="W313" t="s">
        <v>691</v>
      </c>
      <c r="X313" t="s">
        <v>691</v>
      </c>
      <c r="Y313" t="s">
        <v>691</v>
      </c>
      <c r="Z313" t="s">
        <v>691</v>
      </c>
      <c r="AA313" t="s">
        <v>691</v>
      </c>
      <c r="AB313" t="s">
        <v>691</v>
      </c>
      <c r="AC313" t="s">
        <v>691</v>
      </c>
      <c r="AD313" t="s">
        <v>691</v>
      </c>
      <c r="AE313" t="s">
        <v>691</v>
      </c>
      <c r="AF313" t="s">
        <v>691</v>
      </c>
      <c r="AG313" t="s">
        <v>691</v>
      </c>
      <c r="AH313" t="s">
        <v>691</v>
      </c>
      <c r="AI313" t="s">
        <v>691</v>
      </c>
      <c r="AJ313" t="s">
        <v>691</v>
      </c>
      <c r="AK313" t="s">
        <v>691</v>
      </c>
      <c r="AL313" t="s">
        <v>691</v>
      </c>
      <c r="AM313" t="s">
        <v>691</v>
      </c>
      <c r="AW313"/>
      <c r="AY313">
        <v>0</v>
      </c>
      <c r="AZ313" s="269"/>
      <c r="BA313" s="269"/>
      <c r="BB313" s="269"/>
      <c r="BC313" s="269"/>
      <c r="BD313" s="269"/>
      <c r="BE313" s="269"/>
      <c r="BH313" s="249"/>
      <c r="BI313" s="249"/>
      <c r="BJ313" s="249"/>
      <c r="BK313" s="249"/>
      <c r="BL313" s="249"/>
      <c r="BM313" s="249"/>
      <c r="BN313" s="249"/>
      <c r="BO313" s="249"/>
      <c r="BP313" s="249"/>
      <c r="BQ313" s="249"/>
      <c r="BR313" s="249"/>
      <c r="BS313" s="249"/>
      <c r="BT313" s="249"/>
      <c r="BU313" s="249"/>
      <c r="BV313" s="248"/>
      <c r="BW313" s="249"/>
      <c r="BX313" s="249"/>
      <c r="BY313" s="249"/>
      <c r="BZ313" s="249"/>
      <c r="CA313" s="242"/>
      <c r="CB313" s="242"/>
      <c r="CC313" s="242"/>
      <c r="CD313" s="242"/>
      <c r="CE313" s="249"/>
    </row>
    <row r="314" spans="1:83" ht="14.4" x14ac:dyDescent="0.3">
      <c r="A314">
        <v>524080</v>
      </c>
      <c r="B314" t="s">
        <v>473</v>
      </c>
      <c r="C314" t="s">
        <v>691</v>
      </c>
      <c r="D314" t="s">
        <v>691</v>
      </c>
      <c r="E314" t="s">
        <v>691</v>
      </c>
      <c r="F314" t="s">
        <v>691</v>
      </c>
      <c r="G314" t="s">
        <v>691</v>
      </c>
      <c r="H314" t="s">
        <v>691</v>
      </c>
      <c r="I314" t="s">
        <v>691</v>
      </c>
      <c r="J314" t="s">
        <v>691</v>
      </c>
      <c r="K314" t="s">
        <v>691</v>
      </c>
      <c r="L314" t="s">
        <v>691</v>
      </c>
      <c r="M314" t="s">
        <v>691</v>
      </c>
      <c r="N314" t="s">
        <v>691</v>
      </c>
      <c r="O314" t="s">
        <v>691</v>
      </c>
      <c r="P314" t="s">
        <v>691</v>
      </c>
      <c r="Q314" t="s">
        <v>691</v>
      </c>
      <c r="R314" t="s">
        <v>691</v>
      </c>
      <c r="S314" t="s">
        <v>691</v>
      </c>
      <c r="T314" t="s">
        <v>691</v>
      </c>
      <c r="U314" t="s">
        <v>691</v>
      </c>
      <c r="V314" t="s">
        <v>691</v>
      </c>
      <c r="W314" t="s">
        <v>691</v>
      </c>
      <c r="X314" t="s">
        <v>691</v>
      </c>
      <c r="Y314" t="s">
        <v>691</v>
      </c>
      <c r="Z314" t="s">
        <v>691</v>
      </c>
      <c r="AA314" t="s">
        <v>691</v>
      </c>
      <c r="AB314" t="s">
        <v>691</v>
      </c>
      <c r="AC314" t="s">
        <v>691</v>
      </c>
      <c r="AD314" t="s">
        <v>691</v>
      </c>
      <c r="AE314" t="s">
        <v>691</v>
      </c>
      <c r="AF314" t="s">
        <v>691</v>
      </c>
      <c r="AG314" t="s">
        <v>691</v>
      </c>
      <c r="AH314" t="s">
        <v>691</v>
      </c>
      <c r="AI314" t="s">
        <v>691</v>
      </c>
      <c r="AJ314" t="s">
        <v>691</v>
      </c>
      <c r="AK314" t="s">
        <v>691</v>
      </c>
      <c r="AL314" t="s">
        <v>691</v>
      </c>
      <c r="AM314" t="s">
        <v>691</v>
      </c>
      <c r="AW314"/>
      <c r="AY314">
        <v>0</v>
      </c>
      <c r="AZ314" s="269"/>
      <c r="BA314" s="269"/>
      <c r="BB314" s="269"/>
      <c r="BC314" s="269"/>
      <c r="BD314" s="269"/>
      <c r="BE314" s="269"/>
      <c r="BH314" s="249"/>
      <c r="BI314" s="249"/>
      <c r="BJ314" s="249"/>
      <c r="BK314" s="249"/>
      <c r="BL314" s="249"/>
      <c r="BM314" s="249"/>
      <c r="BN314" s="249"/>
      <c r="BO314" s="249"/>
      <c r="BP314" s="249"/>
      <c r="BQ314" s="249"/>
      <c r="BR314" s="249"/>
      <c r="BS314" s="249"/>
      <c r="BT314" s="249"/>
      <c r="BU314" s="249"/>
      <c r="BV314" s="248"/>
      <c r="BW314" s="249"/>
      <c r="BX314" s="249"/>
      <c r="BY314" s="249"/>
      <c r="BZ314" s="249"/>
      <c r="CA314" s="242"/>
      <c r="CB314" s="242"/>
      <c r="CC314" s="242"/>
      <c r="CD314" s="242"/>
      <c r="CE314" s="249"/>
    </row>
    <row r="315" spans="1:83" ht="14.4" x14ac:dyDescent="0.3">
      <c r="A315">
        <v>524086</v>
      </c>
      <c r="B315" t="s">
        <v>473</v>
      </c>
      <c r="C315" t="s">
        <v>691</v>
      </c>
      <c r="D315" t="s">
        <v>691</v>
      </c>
      <c r="E315" t="s">
        <v>691</v>
      </c>
      <c r="F315" t="s">
        <v>691</v>
      </c>
      <c r="G315" t="s">
        <v>691</v>
      </c>
      <c r="H315" t="s">
        <v>691</v>
      </c>
      <c r="I315" t="s">
        <v>691</v>
      </c>
      <c r="J315" t="s">
        <v>691</v>
      </c>
      <c r="K315" t="s">
        <v>691</v>
      </c>
      <c r="L315" t="s">
        <v>691</v>
      </c>
      <c r="M315" t="s">
        <v>691</v>
      </c>
      <c r="N315" t="s">
        <v>691</v>
      </c>
      <c r="O315" t="s">
        <v>691</v>
      </c>
      <c r="P315" t="s">
        <v>691</v>
      </c>
      <c r="Q315" t="s">
        <v>691</v>
      </c>
      <c r="R315" t="s">
        <v>691</v>
      </c>
      <c r="S315" t="s">
        <v>691</v>
      </c>
      <c r="T315" t="s">
        <v>691</v>
      </c>
      <c r="U315" t="s">
        <v>691</v>
      </c>
      <c r="V315" t="s">
        <v>691</v>
      </c>
      <c r="W315" t="s">
        <v>691</v>
      </c>
      <c r="X315" t="s">
        <v>691</v>
      </c>
      <c r="Y315" t="s">
        <v>691</v>
      </c>
      <c r="Z315" t="s">
        <v>691</v>
      </c>
      <c r="AA315" t="s">
        <v>691</v>
      </c>
      <c r="AB315" t="s">
        <v>691</v>
      </c>
      <c r="AC315" t="s">
        <v>691</v>
      </c>
      <c r="AD315" t="s">
        <v>691</v>
      </c>
      <c r="AE315" t="s">
        <v>691</v>
      </c>
      <c r="AF315" t="s">
        <v>691</v>
      </c>
      <c r="AG315" t="s">
        <v>691</v>
      </c>
      <c r="AH315" t="s">
        <v>691</v>
      </c>
      <c r="AI315" t="s">
        <v>691</v>
      </c>
      <c r="AJ315" t="s">
        <v>691</v>
      </c>
      <c r="AK315" t="s">
        <v>691</v>
      </c>
      <c r="AL315" t="s">
        <v>691</v>
      </c>
      <c r="AM315" t="s">
        <v>691</v>
      </c>
      <c r="AW315"/>
      <c r="AY315">
        <v>0</v>
      </c>
      <c r="AZ315" s="269"/>
      <c r="BA315" s="269"/>
      <c r="BB315" s="269"/>
      <c r="BC315" s="269"/>
      <c r="BD315" s="269"/>
      <c r="BE315" s="269"/>
      <c r="BH315" s="249"/>
      <c r="BI315" s="249"/>
      <c r="BJ315" s="249"/>
      <c r="BK315" s="249"/>
      <c r="BL315" s="249"/>
      <c r="BM315" s="249"/>
      <c r="BN315" s="249"/>
      <c r="BO315" s="249"/>
      <c r="BP315" s="249"/>
      <c r="BQ315" s="249"/>
      <c r="BR315" s="249"/>
      <c r="BS315" s="249"/>
      <c r="BT315" s="249"/>
      <c r="BU315" s="249"/>
      <c r="BV315" s="248"/>
      <c r="BW315" s="249"/>
      <c r="BX315" s="249"/>
      <c r="BY315" s="249"/>
      <c r="BZ315" s="249"/>
      <c r="CA315" s="242"/>
      <c r="CB315" s="242"/>
      <c r="CC315" s="242"/>
      <c r="CD315" s="242"/>
      <c r="CE315" s="249"/>
    </row>
    <row r="316" spans="1:83" ht="14.4" x14ac:dyDescent="0.3">
      <c r="A316">
        <v>524104</v>
      </c>
      <c r="B316" t="s">
        <v>473</v>
      </c>
      <c r="C316" t="s">
        <v>692</v>
      </c>
      <c r="D316" t="s">
        <v>692</v>
      </c>
      <c r="E316" t="s">
        <v>692</v>
      </c>
      <c r="F316" t="s">
        <v>692</v>
      </c>
      <c r="G316" t="s">
        <v>692</v>
      </c>
      <c r="H316" t="s">
        <v>692</v>
      </c>
      <c r="I316" t="s">
        <v>692</v>
      </c>
      <c r="J316" t="s">
        <v>692</v>
      </c>
      <c r="K316" t="s">
        <v>692</v>
      </c>
      <c r="L316" t="s">
        <v>692</v>
      </c>
      <c r="M316" t="s">
        <v>692</v>
      </c>
      <c r="N316" t="s">
        <v>692</v>
      </c>
      <c r="O316" t="s">
        <v>692</v>
      </c>
      <c r="P316" t="s">
        <v>692</v>
      </c>
      <c r="Q316" t="s">
        <v>692</v>
      </c>
      <c r="R316" t="s">
        <v>692</v>
      </c>
      <c r="S316" t="s">
        <v>692</v>
      </c>
      <c r="T316" t="s">
        <v>692</v>
      </c>
      <c r="U316" t="s">
        <v>692</v>
      </c>
      <c r="V316" t="s">
        <v>692</v>
      </c>
      <c r="W316" t="s">
        <v>692</v>
      </c>
      <c r="X316" t="s">
        <v>692</v>
      </c>
      <c r="Y316" t="s">
        <v>692</v>
      </c>
      <c r="Z316" t="s">
        <v>692</v>
      </c>
      <c r="AA316" t="s">
        <v>692</v>
      </c>
      <c r="AB316" t="s">
        <v>692</v>
      </c>
      <c r="AC316" t="s">
        <v>692</v>
      </c>
      <c r="AD316" t="s">
        <v>692</v>
      </c>
      <c r="AE316" t="s">
        <v>692</v>
      </c>
      <c r="AF316" t="s">
        <v>692</v>
      </c>
      <c r="AG316" t="s">
        <v>692</v>
      </c>
      <c r="AH316" t="s">
        <v>692</v>
      </c>
      <c r="AI316" t="s">
        <v>692</v>
      </c>
      <c r="AJ316" t="s">
        <v>692</v>
      </c>
      <c r="AK316" t="s">
        <v>692</v>
      </c>
      <c r="AL316" t="s">
        <v>692</v>
      </c>
      <c r="AM316" t="s">
        <v>692</v>
      </c>
      <c r="AW316"/>
      <c r="AX316" t="s">
        <v>3536</v>
      </c>
      <c r="AY316" t="s">
        <v>3536</v>
      </c>
      <c r="AZ316" s="269"/>
      <c r="BA316" s="269"/>
      <c r="BB316" s="269"/>
      <c r="BC316" s="269"/>
      <c r="BD316" s="269"/>
      <c r="BE316" s="269"/>
      <c r="BH316" s="249"/>
      <c r="BI316" s="249"/>
      <c r="BJ316" s="249"/>
      <c r="BK316" s="249"/>
      <c r="BL316" s="249"/>
      <c r="BM316" s="249"/>
      <c r="BN316" s="249"/>
      <c r="BO316" s="249"/>
      <c r="BP316" s="249"/>
      <c r="BQ316" s="249"/>
      <c r="BR316" s="249"/>
      <c r="BS316" s="249"/>
      <c r="BT316" s="249"/>
      <c r="BU316" s="249"/>
      <c r="BV316" s="248"/>
      <c r="BW316" s="249"/>
      <c r="BX316" s="249"/>
      <c r="BY316" s="249"/>
      <c r="BZ316" s="249"/>
      <c r="CA316" s="242"/>
      <c r="CB316" s="242"/>
      <c r="CC316" s="242"/>
      <c r="CD316" s="242"/>
      <c r="CE316" s="249"/>
    </row>
    <row r="317" spans="1:83" ht="14.4" x14ac:dyDescent="0.3">
      <c r="A317">
        <v>524132</v>
      </c>
      <c r="B317" t="s">
        <v>473</v>
      </c>
      <c r="C317" t="s">
        <v>691</v>
      </c>
      <c r="D317" t="s">
        <v>691</v>
      </c>
      <c r="E317" t="s">
        <v>691</v>
      </c>
      <c r="F317" t="s">
        <v>691</v>
      </c>
      <c r="G317" t="s">
        <v>691</v>
      </c>
      <c r="H317" t="s">
        <v>691</v>
      </c>
      <c r="I317" t="s">
        <v>691</v>
      </c>
      <c r="J317" t="s">
        <v>691</v>
      </c>
      <c r="K317" t="s">
        <v>691</v>
      </c>
      <c r="L317" t="s">
        <v>691</v>
      </c>
      <c r="M317" t="s">
        <v>691</v>
      </c>
      <c r="N317" t="s">
        <v>691</v>
      </c>
      <c r="O317" t="s">
        <v>691</v>
      </c>
      <c r="P317" t="s">
        <v>691</v>
      </c>
      <c r="Q317" t="s">
        <v>691</v>
      </c>
      <c r="R317" t="s">
        <v>691</v>
      </c>
      <c r="S317" t="s">
        <v>691</v>
      </c>
      <c r="T317" t="s">
        <v>691</v>
      </c>
      <c r="U317" t="s">
        <v>691</v>
      </c>
      <c r="V317" t="s">
        <v>691</v>
      </c>
      <c r="W317" t="s">
        <v>691</v>
      </c>
      <c r="X317" t="s">
        <v>691</v>
      </c>
      <c r="Y317" t="s">
        <v>691</v>
      </c>
      <c r="Z317" t="s">
        <v>691</v>
      </c>
      <c r="AA317" t="s">
        <v>691</v>
      </c>
      <c r="AB317" t="s">
        <v>691</v>
      </c>
      <c r="AC317" t="s">
        <v>691</v>
      </c>
      <c r="AD317" t="s">
        <v>691</v>
      </c>
      <c r="AE317" t="s">
        <v>691</v>
      </c>
      <c r="AF317" t="s">
        <v>691</v>
      </c>
      <c r="AG317" t="s">
        <v>691</v>
      </c>
      <c r="AH317" t="s">
        <v>691</v>
      </c>
      <c r="AI317" t="s">
        <v>691</v>
      </c>
      <c r="AJ317" t="s">
        <v>691</v>
      </c>
      <c r="AK317" t="s">
        <v>691</v>
      </c>
      <c r="AL317" t="s">
        <v>691</v>
      </c>
      <c r="AM317" t="s">
        <v>691</v>
      </c>
      <c r="AW317"/>
      <c r="AY317">
        <v>0</v>
      </c>
      <c r="AZ317" s="269"/>
      <c r="BA317" s="269"/>
      <c r="BB317" s="269"/>
      <c r="BC317" s="269"/>
      <c r="BD317" s="269"/>
      <c r="BE317" s="269"/>
    </row>
    <row r="318" spans="1:83" ht="14.4" x14ac:dyDescent="0.3">
      <c r="A318">
        <v>524181</v>
      </c>
      <c r="B318" t="s">
        <v>474</v>
      </c>
      <c r="C318" t="s">
        <v>691</v>
      </c>
      <c r="D318" t="s">
        <v>691</v>
      </c>
      <c r="E318" t="s">
        <v>691</v>
      </c>
      <c r="F318" t="s">
        <v>691</v>
      </c>
      <c r="G318" t="s">
        <v>691</v>
      </c>
      <c r="H318" t="s">
        <v>691</v>
      </c>
      <c r="I318" t="s">
        <v>691</v>
      </c>
      <c r="J318" t="s">
        <v>691</v>
      </c>
      <c r="K318" t="s">
        <v>691</v>
      </c>
      <c r="L318" t="s">
        <v>691</v>
      </c>
      <c r="M318" t="s">
        <v>691</v>
      </c>
      <c r="N318" t="s">
        <v>691</v>
      </c>
      <c r="O318" t="s">
        <v>691</v>
      </c>
      <c r="P318" t="s">
        <v>691</v>
      </c>
      <c r="Q318" t="s">
        <v>691</v>
      </c>
      <c r="R318" t="s">
        <v>691</v>
      </c>
      <c r="S318" t="s">
        <v>691</v>
      </c>
      <c r="T318" t="s">
        <v>691</v>
      </c>
      <c r="U318" t="s">
        <v>691</v>
      </c>
      <c r="V318" t="s">
        <v>691</v>
      </c>
      <c r="W318" t="s">
        <v>691</v>
      </c>
      <c r="X318" t="s">
        <v>691</v>
      </c>
      <c r="Y318" t="s">
        <v>691</v>
      </c>
      <c r="Z318" t="s">
        <v>691</v>
      </c>
      <c r="AA318" t="s">
        <v>691</v>
      </c>
      <c r="AB318" t="s">
        <v>691</v>
      </c>
      <c r="AC318" t="s">
        <v>691</v>
      </c>
      <c r="AD318" t="s">
        <v>691</v>
      </c>
      <c r="AE318" t="s">
        <v>691</v>
      </c>
      <c r="AF318" t="s">
        <v>691</v>
      </c>
      <c r="AG318" t="s">
        <v>691</v>
      </c>
      <c r="AW318"/>
      <c r="AY318" t="s">
        <v>1462</v>
      </c>
      <c r="AZ318" s="269"/>
      <c r="BA318" s="269"/>
      <c r="BB318" s="269"/>
      <c r="BC318" s="269"/>
      <c r="BD318" s="269"/>
      <c r="BE318" s="269"/>
    </row>
    <row r="319" spans="1:83" ht="14.4" x14ac:dyDescent="0.3">
      <c r="A319">
        <v>524206</v>
      </c>
      <c r="B319" t="s">
        <v>473</v>
      </c>
      <c r="C319" t="s">
        <v>692</v>
      </c>
      <c r="D319" t="s">
        <v>692</v>
      </c>
      <c r="E319" t="s">
        <v>692</v>
      </c>
      <c r="F319" t="s">
        <v>692</v>
      </c>
      <c r="G319" t="s">
        <v>692</v>
      </c>
      <c r="H319" t="s">
        <v>692</v>
      </c>
      <c r="I319" t="s">
        <v>692</v>
      </c>
      <c r="J319" t="s">
        <v>692</v>
      </c>
      <c r="K319" t="s">
        <v>692</v>
      </c>
      <c r="L319" t="s">
        <v>692</v>
      </c>
      <c r="M319" t="s">
        <v>692</v>
      </c>
      <c r="N319" t="s">
        <v>692</v>
      </c>
      <c r="O319" t="s">
        <v>692</v>
      </c>
      <c r="P319" t="s">
        <v>692</v>
      </c>
      <c r="Q319" t="s">
        <v>692</v>
      </c>
      <c r="R319" t="s">
        <v>692</v>
      </c>
      <c r="S319" t="s">
        <v>692</v>
      </c>
      <c r="T319" t="s">
        <v>692</v>
      </c>
      <c r="U319" t="s">
        <v>692</v>
      </c>
      <c r="V319" t="s">
        <v>692</v>
      </c>
      <c r="W319" t="s">
        <v>692</v>
      </c>
      <c r="X319" t="s">
        <v>692</v>
      </c>
      <c r="Y319" t="s">
        <v>692</v>
      </c>
      <c r="Z319" t="s">
        <v>692</v>
      </c>
      <c r="AA319" t="s">
        <v>692</v>
      </c>
      <c r="AB319" t="s">
        <v>692</v>
      </c>
      <c r="AC319" t="s">
        <v>692</v>
      </c>
      <c r="AD319" t="s">
        <v>692</v>
      </c>
      <c r="AE319" t="s">
        <v>692</v>
      </c>
      <c r="AF319" t="s">
        <v>692</v>
      </c>
      <c r="AG319" t="s">
        <v>692</v>
      </c>
      <c r="AH319" t="s">
        <v>692</v>
      </c>
      <c r="AI319" t="s">
        <v>692</v>
      </c>
      <c r="AJ319" t="s">
        <v>692</v>
      </c>
      <c r="AK319" t="s">
        <v>692</v>
      </c>
      <c r="AL319" t="s">
        <v>692</v>
      </c>
      <c r="AM319" t="s">
        <v>692</v>
      </c>
      <c r="AW319"/>
      <c r="AX319" t="s">
        <v>3536</v>
      </c>
      <c r="AY319" t="s">
        <v>3536</v>
      </c>
      <c r="AZ319" s="269"/>
      <c r="BA319" s="269"/>
      <c r="BB319" s="269"/>
      <c r="BC319" s="269"/>
      <c r="BD319" s="269"/>
      <c r="BE319" s="269"/>
    </row>
    <row r="320" spans="1:83" ht="14.4" x14ac:dyDescent="0.3">
      <c r="A320">
        <v>524207</v>
      </c>
      <c r="B320" t="s">
        <v>473</v>
      </c>
      <c r="C320" t="s">
        <v>691</v>
      </c>
      <c r="D320" t="s">
        <v>691</v>
      </c>
      <c r="E320" t="s">
        <v>691</v>
      </c>
      <c r="F320" t="s">
        <v>691</v>
      </c>
      <c r="G320" t="s">
        <v>691</v>
      </c>
      <c r="H320" t="s">
        <v>691</v>
      </c>
      <c r="I320" t="s">
        <v>691</v>
      </c>
      <c r="J320" t="s">
        <v>691</v>
      </c>
      <c r="K320" t="s">
        <v>691</v>
      </c>
      <c r="L320" t="s">
        <v>691</v>
      </c>
      <c r="M320" t="s">
        <v>691</v>
      </c>
      <c r="N320" t="s">
        <v>691</v>
      </c>
      <c r="O320" t="s">
        <v>691</v>
      </c>
      <c r="P320" t="s">
        <v>691</v>
      </c>
      <c r="Q320" t="s">
        <v>691</v>
      </c>
      <c r="R320" t="s">
        <v>691</v>
      </c>
      <c r="S320" t="s">
        <v>691</v>
      </c>
      <c r="T320" t="s">
        <v>691</v>
      </c>
      <c r="U320" t="s">
        <v>691</v>
      </c>
      <c r="V320" t="s">
        <v>691</v>
      </c>
      <c r="W320" t="s">
        <v>691</v>
      </c>
      <c r="X320" t="s">
        <v>691</v>
      </c>
      <c r="Y320" t="s">
        <v>691</v>
      </c>
      <c r="Z320" t="s">
        <v>691</v>
      </c>
      <c r="AA320" t="s">
        <v>691</v>
      </c>
      <c r="AB320" t="s">
        <v>691</v>
      </c>
      <c r="AC320" t="s">
        <v>691</v>
      </c>
      <c r="AD320" t="s">
        <v>691</v>
      </c>
      <c r="AE320" t="s">
        <v>691</v>
      </c>
      <c r="AF320" t="s">
        <v>691</v>
      </c>
      <c r="AG320" t="s">
        <v>691</v>
      </c>
      <c r="AH320" t="s">
        <v>691</v>
      </c>
      <c r="AI320" t="s">
        <v>691</v>
      </c>
      <c r="AJ320" t="s">
        <v>691</v>
      </c>
      <c r="AK320" t="s">
        <v>691</v>
      </c>
      <c r="AL320" t="s">
        <v>691</v>
      </c>
      <c r="AM320" t="s">
        <v>691</v>
      </c>
      <c r="AW320"/>
      <c r="AY320">
        <v>0</v>
      </c>
      <c r="AZ320" s="269"/>
      <c r="BA320" s="269"/>
      <c r="BB320" s="269"/>
      <c r="BC320" s="269"/>
      <c r="BD320" s="269"/>
      <c r="BE320" s="269"/>
      <c r="BH320" s="249"/>
      <c r="BI320" s="249"/>
      <c r="BJ320" s="249"/>
      <c r="BK320" s="249"/>
      <c r="BL320" s="249"/>
      <c r="BM320" s="249"/>
      <c r="BN320" s="249"/>
      <c r="BO320" s="249"/>
      <c r="BP320" s="249"/>
      <c r="BQ320" s="249"/>
      <c r="BR320" s="249"/>
      <c r="BS320" s="249"/>
      <c r="BT320" s="249"/>
      <c r="BU320" s="249"/>
      <c r="BV320" s="248"/>
      <c r="BW320" s="249"/>
      <c r="BX320" s="249"/>
      <c r="BY320" s="249"/>
      <c r="BZ320" s="249"/>
      <c r="CA320" s="242"/>
      <c r="CB320" s="242"/>
      <c r="CC320" s="242"/>
      <c r="CD320" s="242"/>
      <c r="CE320" s="249"/>
    </row>
    <row r="321" spans="1:83" ht="14.4" x14ac:dyDescent="0.3">
      <c r="A321">
        <v>524217</v>
      </c>
      <c r="B321" t="s">
        <v>473</v>
      </c>
      <c r="C321" t="s">
        <v>691</v>
      </c>
      <c r="D321" t="s">
        <v>691</v>
      </c>
      <c r="E321" t="s">
        <v>691</v>
      </c>
      <c r="F321" t="s">
        <v>691</v>
      </c>
      <c r="G321" t="s">
        <v>691</v>
      </c>
      <c r="H321" t="s">
        <v>691</v>
      </c>
      <c r="I321" t="s">
        <v>691</v>
      </c>
      <c r="J321" t="s">
        <v>691</v>
      </c>
      <c r="K321" t="s">
        <v>691</v>
      </c>
      <c r="L321" t="s">
        <v>691</v>
      </c>
      <c r="M321" t="s">
        <v>691</v>
      </c>
      <c r="N321" t="s">
        <v>691</v>
      </c>
      <c r="O321" t="s">
        <v>691</v>
      </c>
      <c r="P321" t="s">
        <v>691</v>
      </c>
      <c r="Q321" t="s">
        <v>691</v>
      </c>
      <c r="R321" t="s">
        <v>691</v>
      </c>
      <c r="S321" t="s">
        <v>691</v>
      </c>
      <c r="T321" t="s">
        <v>691</v>
      </c>
      <c r="U321" t="s">
        <v>691</v>
      </c>
      <c r="V321" t="s">
        <v>691</v>
      </c>
      <c r="W321" t="s">
        <v>691</v>
      </c>
      <c r="X321" t="s">
        <v>691</v>
      </c>
      <c r="Y321" t="s">
        <v>691</v>
      </c>
      <c r="Z321" t="s">
        <v>691</v>
      </c>
      <c r="AA321" t="s">
        <v>691</v>
      </c>
      <c r="AB321" t="s">
        <v>691</v>
      </c>
      <c r="AC321" t="s">
        <v>691</v>
      </c>
      <c r="AD321" t="s">
        <v>691</v>
      </c>
      <c r="AE321" t="s">
        <v>691</v>
      </c>
      <c r="AF321" t="s">
        <v>691</v>
      </c>
      <c r="AG321" t="s">
        <v>691</v>
      </c>
      <c r="AH321" t="s">
        <v>691</v>
      </c>
      <c r="AI321" t="s">
        <v>691</v>
      </c>
      <c r="AJ321" t="s">
        <v>691</v>
      </c>
      <c r="AK321" t="s">
        <v>691</v>
      </c>
      <c r="AL321" t="s">
        <v>691</v>
      </c>
      <c r="AM321" t="s">
        <v>691</v>
      </c>
      <c r="AW321"/>
      <c r="AY321">
        <v>0</v>
      </c>
      <c r="AZ321" s="269"/>
      <c r="BA321" s="269"/>
      <c r="BB321" s="269"/>
      <c r="BC321" s="269"/>
      <c r="BD321" s="269"/>
      <c r="BE321" s="269"/>
    </row>
    <row r="322" spans="1:83" ht="14.4" x14ac:dyDescent="0.3">
      <c r="A322">
        <v>524224</v>
      </c>
      <c r="B322" t="s">
        <v>473</v>
      </c>
      <c r="C322" t="s">
        <v>691</v>
      </c>
      <c r="D322" t="s">
        <v>691</v>
      </c>
      <c r="E322" t="s">
        <v>691</v>
      </c>
      <c r="F322" t="s">
        <v>691</v>
      </c>
      <c r="G322" t="s">
        <v>691</v>
      </c>
      <c r="H322" t="s">
        <v>691</v>
      </c>
      <c r="I322" t="s">
        <v>691</v>
      </c>
      <c r="J322" t="s">
        <v>691</v>
      </c>
      <c r="K322" t="s">
        <v>691</v>
      </c>
      <c r="L322" t="s">
        <v>691</v>
      </c>
      <c r="M322" t="s">
        <v>691</v>
      </c>
      <c r="N322" t="s">
        <v>691</v>
      </c>
      <c r="O322" t="s">
        <v>691</v>
      </c>
      <c r="P322" t="s">
        <v>691</v>
      </c>
      <c r="Q322" t="s">
        <v>691</v>
      </c>
      <c r="R322" t="s">
        <v>691</v>
      </c>
      <c r="S322" t="s">
        <v>691</v>
      </c>
      <c r="T322" t="s">
        <v>691</v>
      </c>
      <c r="U322" t="s">
        <v>691</v>
      </c>
      <c r="V322" t="s">
        <v>691</v>
      </c>
      <c r="W322" t="s">
        <v>691</v>
      </c>
      <c r="X322" t="s">
        <v>691</v>
      </c>
      <c r="Y322" t="s">
        <v>691</v>
      </c>
      <c r="Z322" t="s">
        <v>691</v>
      </c>
      <c r="AA322" t="s">
        <v>691</v>
      </c>
      <c r="AB322" t="s">
        <v>691</v>
      </c>
      <c r="AC322" t="s">
        <v>691</v>
      </c>
      <c r="AD322" t="s">
        <v>691</v>
      </c>
      <c r="AE322" t="s">
        <v>691</v>
      </c>
      <c r="AF322" t="s">
        <v>691</v>
      </c>
      <c r="AG322" t="s">
        <v>691</v>
      </c>
      <c r="AH322" t="s">
        <v>691</v>
      </c>
      <c r="AI322" t="s">
        <v>691</v>
      </c>
      <c r="AJ322" t="s">
        <v>691</v>
      </c>
      <c r="AK322" t="s">
        <v>691</v>
      </c>
      <c r="AL322" t="s">
        <v>691</v>
      </c>
      <c r="AM322" t="s">
        <v>691</v>
      </c>
      <c r="AW322"/>
      <c r="AY322">
        <v>0</v>
      </c>
      <c r="AZ322" s="269"/>
      <c r="BA322" s="269"/>
      <c r="BB322" s="269"/>
      <c r="BC322" s="269"/>
      <c r="BD322" s="269"/>
      <c r="BE322" s="269"/>
    </row>
    <row r="323" spans="1:83" ht="14.4" x14ac:dyDescent="0.3">
      <c r="A323">
        <v>524241</v>
      </c>
      <c r="B323" t="s">
        <v>473</v>
      </c>
      <c r="C323" t="s">
        <v>691</v>
      </c>
      <c r="D323" t="s">
        <v>691</v>
      </c>
      <c r="E323" t="s">
        <v>691</v>
      </c>
      <c r="F323" t="s">
        <v>691</v>
      </c>
      <c r="G323" t="s">
        <v>691</v>
      </c>
      <c r="H323" t="s">
        <v>691</v>
      </c>
      <c r="I323" t="s">
        <v>691</v>
      </c>
      <c r="J323" t="s">
        <v>691</v>
      </c>
      <c r="K323" t="s">
        <v>691</v>
      </c>
      <c r="L323" t="s">
        <v>691</v>
      </c>
      <c r="M323" t="s">
        <v>691</v>
      </c>
      <c r="N323" t="s">
        <v>691</v>
      </c>
      <c r="O323" t="s">
        <v>691</v>
      </c>
      <c r="P323" t="s">
        <v>691</v>
      </c>
      <c r="Q323" t="s">
        <v>691</v>
      </c>
      <c r="R323" t="s">
        <v>691</v>
      </c>
      <c r="S323" t="s">
        <v>691</v>
      </c>
      <c r="T323" t="s">
        <v>691</v>
      </c>
      <c r="U323" t="s">
        <v>691</v>
      </c>
      <c r="V323" t="s">
        <v>691</v>
      </c>
      <c r="W323" t="s">
        <v>691</v>
      </c>
      <c r="X323" t="s">
        <v>691</v>
      </c>
      <c r="Y323" t="s">
        <v>691</v>
      </c>
      <c r="Z323" t="s">
        <v>691</v>
      </c>
      <c r="AA323" t="s">
        <v>691</v>
      </c>
      <c r="AB323" t="s">
        <v>691</v>
      </c>
      <c r="AC323" t="s">
        <v>691</v>
      </c>
      <c r="AD323" t="s">
        <v>691</v>
      </c>
      <c r="AE323" t="s">
        <v>691</v>
      </c>
      <c r="AF323" t="s">
        <v>691</v>
      </c>
      <c r="AG323" t="s">
        <v>691</v>
      </c>
      <c r="AH323" t="s">
        <v>691</v>
      </c>
      <c r="AI323" t="s">
        <v>691</v>
      </c>
      <c r="AJ323" t="s">
        <v>691</v>
      </c>
      <c r="AK323" t="s">
        <v>691</v>
      </c>
      <c r="AL323" t="s">
        <v>691</v>
      </c>
      <c r="AM323" t="s">
        <v>691</v>
      </c>
      <c r="AW323"/>
      <c r="AY323">
        <v>0</v>
      </c>
      <c r="AZ323" s="269"/>
      <c r="BA323" s="269"/>
      <c r="BB323" s="269"/>
      <c r="BC323" s="269"/>
      <c r="BD323" s="269"/>
      <c r="BE323" s="269"/>
    </row>
    <row r="324" spans="1:83" ht="14.4" x14ac:dyDescent="0.3">
      <c r="A324">
        <v>524243</v>
      </c>
      <c r="B324" t="s">
        <v>473</v>
      </c>
      <c r="C324" t="s">
        <v>691</v>
      </c>
      <c r="D324" t="s">
        <v>691</v>
      </c>
      <c r="E324" t="s">
        <v>691</v>
      </c>
      <c r="F324" t="s">
        <v>691</v>
      </c>
      <c r="G324" t="s">
        <v>691</v>
      </c>
      <c r="H324" t="s">
        <v>691</v>
      </c>
      <c r="I324" t="s">
        <v>691</v>
      </c>
      <c r="J324" t="s">
        <v>691</v>
      </c>
      <c r="K324" t="s">
        <v>691</v>
      </c>
      <c r="L324" t="s">
        <v>691</v>
      </c>
      <c r="M324" t="s">
        <v>691</v>
      </c>
      <c r="N324" t="s">
        <v>691</v>
      </c>
      <c r="O324" t="s">
        <v>691</v>
      </c>
      <c r="P324" t="s">
        <v>691</v>
      </c>
      <c r="Q324" t="s">
        <v>691</v>
      </c>
      <c r="R324" t="s">
        <v>691</v>
      </c>
      <c r="S324" t="s">
        <v>691</v>
      </c>
      <c r="T324" t="s">
        <v>691</v>
      </c>
      <c r="U324" t="s">
        <v>691</v>
      </c>
      <c r="V324" t="s">
        <v>691</v>
      </c>
      <c r="W324" t="s">
        <v>691</v>
      </c>
      <c r="X324" t="s">
        <v>691</v>
      </c>
      <c r="Y324" t="s">
        <v>691</v>
      </c>
      <c r="Z324" t="s">
        <v>691</v>
      </c>
      <c r="AA324" t="s">
        <v>691</v>
      </c>
      <c r="AB324" t="s">
        <v>691</v>
      </c>
      <c r="AC324" t="s">
        <v>691</v>
      </c>
      <c r="AD324" t="s">
        <v>691</v>
      </c>
      <c r="AE324" t="s">
        <v>691</v>
      </c>
      <c r="AF324" t="s">
        <v>691</v>
      </c>
      <c r="AG324" t="s">
        <v>691</v>
      </c>
      <c r="AH324" t="s">
        <v>691</v>
      </c>
      <c r="AI324" t="s">
        <v>691</v>
      </c>
      <c r="AJ324" t="s">
        <v>691</v>
      </c>
      <c r="AK324" t="s">
        <v>691</v>
      </c>
      <c r="AL324" t="s">
        <v>691</v>
      </c>
      <c r="AM324" t="s">
        <v>691</v>
      </c>
      <c r="AW324"/>
      <c r="AY324">
        <v>0</v>
      </c>
      <c r="AZ324" s="269"/>
      <c r="BA324" s="269"/>
      <c r="BB324" s="269"/>
      <c r="BC324" s="269"/>
      <c r="BD324" s="269"/>
      <c r="BE324" s="269"/>
      <c r="BH324" s="249"/>
      <c r="BI324" s="249"/>
      <c r="BJ324" s="249"/>
      <c r="BK324" s="249"/>
      <c r="BL324" s="249"/>
      <c r="BM324" s="249"/>
      <c r="BN324" s="249"/>
      <c r="BO324" s="249"/>
      <c r="BP324" s="249"/>
      <c r="BQ324" s="249"/>
      <c r="BR324" s="249"/>
      <c r="BS324" s="249"/>
      <c r="BT324" s="249"/>
      <c r="BU324" s="249"/>
      <c r="BV324" s="248"/>
      <c r="BW324" s="249"/>
      <c r="BX324" s="249"/>
      <c r="BY324" s="249"/>
      <c r="BZ324" s="249"/>
      <c r="CA324" s="242"/>
      <c r="CB324" s="242"/>
      <c r="CC324" s="242"/>
      <c r="CD324" s="242"/>
      <c r="CE324" s="249"/>
    </row>
    <row r="325" spans="1:83" ht="14.4" x14ac:dyDescent="0.3">
      <c r="A325">
        <v>524244</v>
      </c>
      <c r="B325" t="s">
        <v>473</v>
      </c>
      <c r="C325" t="s">
        <v>691</v>
      </c>
      <c r="D325" t="s">
        <v>691</v>
      </c>
      <c r="E325" t="s">
        <v>691</v>
      </c>
      <c r="F325" t="s">
        <v>691</v>
      </c>
      <c r="G325" t="s">
        <v>691</v>
      </c>
      <c r="H325" t="s">
        <v>691</v>
      </c>
      <c r="I325" t="s">
        <v>691</v>
      </c>
      <c r="J325" t="s">
        <v>691</v>
      </c>
      <c r="K325" t="s">
        <v>691</v>
      </c>
      <c r="L325" t="s">
        <v>691</v>
      </c>
      <c r="M325" t="s">
        <v>691</v>
      </c>
      <c r="N325" t="s">
        <v>691</v>
      </c>
      <c r="O325" t="s">
        <v>691</v>
      </c>
      <c r="P325" t="s">
        <v>691</v>
      </c>
      <c r="Q325" t="s">
        <v>691</v>
      </c>
      <c r="R325" t="s">
        <v>691</v>
      </c>
      <c r="S325" t="s">
        <v>691</v>
      </c>
      <c r="T325" t="s">
        <v>691</v>
      </c>
      <c r="U325" t="s">
        <v>691</v>
      </c>
      <c r="V325" t="s">
        <v>691</v>
      </c>
      <c r="W325" t="s">
        <v>691</v>
      </c>
      <c r="X325" t="s">
        <v>691</v>
      </c>
      <c r="Y325" t="s">
        <v>691</v>
      </c>
      <c r="Z325" t="s">
        <v>691</v>
      </c>
      <c r="AA325" t="s">
        <v>691</v>
      </c>
      <c r="AB325" t="s">
        <v>691</v>
      </c>
      <c r="AC325" t="s">
        <v>691</v>
      </c>
      <c r="AD325" t="s">
        <v>691</v>
      </c>
      <c r="AE325" t="s">
        <v>691</v>
      </c>
      <c r="AF325" t="s">
        <v>691</v>
      </c>
      <c r="AG325" t="s">
        <v>691</v>
      </c>
      <c r="AH325" t="s">
        <v>691</v>
      </c>
      <c r="AI325" t="s">
        <v>691</v>
      </c>
      <c r="AJ325" t="s">
        <v>691</v>
      </c>
      <c r="AK325" t="s">
        <v>691</v>
      </c>
      <c r="AL325" t="s">
        <v>691</v>
      </c>
      <c r="AM325" t="s">
        <v>691</v>
      </c>
      <c r="AW325"/>
      <c r="AY325">
        <v>0</v>
      </c>
      <c r="AZ325" s="269"/>
      <c r="BA325" s="269"/>
      <c r="BB325" s="269"/>
      <c r="BC325" s="269"/>
      <c r="BD325" s="269"/>
      <c r="BE325" s="269"/>
    </row>
    <row r="326" spans="1:83" ht="14.4" x14ac:dyDescent="0.3">
      <c r="A326">
        <v>524245</v>
      </c>
      <c r="B326" t="s">
        <v>473</v>
      </c>
      <c r="C326" t="s">
        <v>691</v>
      </c>
      <c r="D326" t="s">
        <v>691</v>
      </c>
      <c r="E326" t="s">
        <v>691</v>
      </c>
      <c r="F326" t="s">
        <v>691</v>
      </c>
      <c r="G326" t="s">
        <v>691</v>
      </c>
      <c r="H326" t="s">
        <v>691</v>
      </c>
      <c r="I326" t="s">
        <v>691</v>
      </c>
      <c r="J326" t="s">
        <v>691</v>
      </c>
      <c r="K326" t="s">
        <v>691</v>
      </c>
      <c r="L326" t="s">
        <v>691</v>
      </c>
      <c r="M326" t="s">
        <v>691</v>
      </c>
      <c r="N326" t="s">
        <v>691</v>
      </c>
      <c r="O326" t="s">
        <v>691</v>
      </c>
      <c r="P326" t="s">
        <v>691</v>
      </c>
      <c r="Q326" t="s">
        <v>691</v>
      </c>
      <c r="R326" t="s">
        <v>691</v>
      </c>
      <c r="S326" t="s">
        <v>691</v>
      </c>
      <c r="T326" t="s">
        <v>691</v>
      </c>
      <c r="U326" t="s">
        <v>691</v>
      </c>
      <c r="V326" t="s">
        <v>691</v>
      </c>
      <c r="W326" t="s">
        <v>691</v>
      </c>
      <c r="X326" t="s">
        <v>691</v>
      </c>
      <c r="Y326" t="s">
        <v>691</v>
      </c>
      <c r="Z326" t="s">
        <v>691</v>
      </c>
      <c r="AA326" t="s">
        <v>691</v>
      </c>
      <c r="AB326" t="s">
        <v>691</v>
      </c>
      <c r="AC326" t="s">
        <v>691</v>
      </c>
      <c r="AD326" t="s">
        <v>691</v>
      </c>
      <c r="AE326" t="s">
        <v>691</v>
      </c>
      <c r="AF326" t="s">
        <v>691</v>
      </c>
      <c r="AG326" t="s">
        <v>691</v>
      </c>
      <c r="AH326" t="s">
        <v>691</v>
      </c>
      <c r="AI326" t="s">
        <v>691</v>
      </c>
      <c r="AJ326" t="s">
        <v>691</v>
      </c>
      <c r="AK326" t="s">
        <v>691</v>
      </c>
      <c r="AL326" t="s">
        <v>691</v>
      </c>
      <c r="AM326" t="s">
        <v>691</v>
      </c>
      <c r="AW326"/>
      <c r="AY326">
        <v>0</v>
      </c>
      <c r="AZ326" s="269"/>
      <c r="BA326" s="269"/>
      <c r="BB326" s="269"/>
      <c r="BC326" s="269"/>
      <c r="BD326" s="269"/>
      <c r="BE326" s="269"/>
    </row>
    <row r="327" spans="1:83" ht="14.4" x14ac:dyDescent="0.3">
      <c r="A327">
        <v>524247</v>
      </c>
      <c r="B327" t="s">
        <v>473</v>
      </c>
      <c r="C327" t="s">
        <v>691</v>
      </c>
      <c r="D327" t="s">
        <v>691</v>
      </c>
      <c r="E327" t="s">
        <v>691</v>
      </c>
      <c r="F327" t="s">
        <v>691</v>
      </c>
      <c r="G327" t="s">
        <v>691</v>
      </c>
      <c r="H327" t="s">
        <v>691</v>
      </c>
      <c r="I327" t="s">
        <v>691</v>
      </c>
      <c r="J327" t="s">
        <v>691</v>
      </c>
      <c r="K327" t="s">
        <v>691</v>
      </c>
      <c r="L327" t="s">
        <v>691</v>
      </c>
      <c r="M327" t="s">
        <v>691</v>
      </c>
      <c r="N327" t="s">
        <v>691</v>
      </c>
      <c r="O327" t="s">
        <v>691</v>
      </c>
      <c r="P327" t="s">
        <v>691</v>
      </c>
      <c r="Q327" t="s">
        <v>691</v>
      </c>
      <c r="R327" t="s">
        <v>691</v>
      </c>
      <c r="S327" t="s">
        <v>691</v>
      </c>
      <c r="T327" t="s">
        <v>691</v>
      </c>
      <c r="U327" t="s">
        <v>691</v>
      </c>
      <c r="V327" t="s">
        <v>691</v>
      </c>
      <c r="W327" t="s">
        <v>691</v>
      </c>
      <c r="X327" t="s">
        <v>691</v>
      </c>
      <c r="Y327" t="s">
        <v>691</v>
      </c>
      <c r="Z327" t="s">
        <v>691</v>
      </c>
      <c r="AA327" t="s">
        <v>691</v>
      </c>
      <c r="AB327" t="s">
        <v>691</v>
      </c>
      <c r="AC327" t="s">
        <v>691</v>
      </c>
      <c r="AD327" t="s">
        <v>691</v>
      </c>
      <c r="AE327" t="s">
        <v>691</v>
      </c>
      <c r="AF327" t="s">
        <v>691</v>
      </c>
      <c r="AG327" t="s">
        <v>691</v>
      </c>
      <c r="AH327" t="s">
        <v>691</v>
      </c>
      <c r="AI327" t="s">
        <v>691</v>
      </c>
      <c r="AJ327" t="s">
        <v>691</v>
      </c>
      <c r="AK327" t="s">
        <v>691</v>
      </c>
      <c r="AL327" t="s">
        <v>691</v>
      </c>
      <c r="AM327" t="s">
        <v>691</v>
      </c>
      <c r="AW327"/>
      <c r="AY327">
        <v>0</v>
      </c>
      <c r="AZ327" s="269"/>
      <c r="BA327" s="269"/>
      <c r="BB327" s="269"/>
      <c r="BC327" s="269"/>
      <c r="BD327" s="269"/>
      <c r="BE327" s="269"/>
    </row>
    <row r="328" spans="1:83" ht="14.4" x14ac:dyDescent="0.3">
      <c r="A328">
        <v>524269</v>
      </c>
      <c r="B328" t="s">
        <v>473</v>
      </c>
      <c r="C328" t="s">
        <v>691</v>
      </c>
      <c r="D328" t="s">
        <v>691</v>
      </c>
      <c r="E328" t="s">
        <v>691</v>
      </c>
      <c r="F328" t="s">
        <v>691</v>
      </c>
      <c r="G328" t="s">
        <v>691</v>
      </c>
      <c r="H328" t="s">
        <v>691</v>
      </c>
      <c r="I328" t="s">
        <v>691</v>
      </c>
      <c r="J328" t="s">
        <v>691</v>
      </c>
      <c r="K328" t="s">
        <v>691</v>
      </c>
      <c r="L328" t="s">
        <v>691</v>
      </c>
      <c r="M328" t="s">
        <v>691</v>
      </c>
      <c r="N328" t="s">
        <v>691</v>
      </c>
      <c r="O328" t="s">
        <v>691</v>
      </c>
      <c r="P328" t="s">
        <v>691</v>
      </c>
      <c r="Q328" t="s">
        <v>691</v>
      </c>
      <c r="R328" t="s">
        <v>691</v>
      </c>
      <c r="S328" t="s">
        <v>691</v>
      </c>
      <c r="T328" t="s">
        <v>691</v>
      </c>
      <c r="U328" t="s">
        <v>691</v>
      </c>
      <c r="V328" t="s">
        <v>691</v>
      </c>
      <c r="W328" t="s">
        <v>691</v>
      </c>
      <c r="X328" t="s">
        <v>691</v>
      </c>
      <c r="Y328" t="s">
        <v>691</v>
      </c>
      <c r="Z328" t="s">
        <v>691</v>
      </c>
      <c r="AA328" t="s">
        <v>691</v>
      </c>
      <c r="AB328" t="s">
        <v>691</v>
      </c>
      <c r="AC328" t="s">
        <v>691</v>
      </c>
      <c r="AD328" t="s">
        <v>691</v>
      </c>
      <c r="AE328" t="s">
        <v>691</v>
      </c>
      <c r="AF328" t="s">
        <v>691</v>
      </c>
      <c r="AG328" t="s">
        <v>691</v>
      </c>
      <c r="AH328" t="s">
        <v>691</v>
      </c>
      <c r="AI328" t="s">
        <v>691</v>
      </c>
      <c r="AJ328" t="s">
        <v>691</v>
      </c>
      <c r="AK328" t="s">
        <v>691</v>
      </c>
      <c r="AL328" t="s">
        <v>691</v>
      </c>
      <c r="AM328" t="s">
        <v>691</v>
      </c>
      <c r="AW328"/>
      <c r="AY328">
        <v>0</v>
      </c>
      <c r="AZ328" s="269"/>
      <c r="BA328" s="269"/>
      <c r="BB328" s="269"/>
      <c r="BC328" s="269"/>
      <c r="BD328" s="269"/>
      <c r="BE328" s="269"/>
    </row>
    <row r="329" spans="1:83" ht="14.4" x14ac:dyDescent="0.3">
      <c r="A329">
        <v>524278</v>
      </c>
      <c r="B329" t="s">
        <v>473</v>
      </c>
      <c r="C329" t="s">
        <v>691</v>
      </c>
      <c r="D329" t="s">
        <v>691</v>
      </c>
      <c r="E329" t="s">
        <v>691</v>
      </c>
      <c r="F329" t="s">
        <v>691</v>
      </c>
      <c r="G329" t="s">
        <v>691</v>
      </c>
      <c r="H329" t="s">
        <v>691</v>
      </c>
      <c r="I329" t="s">
        <v>691</v>
      </c>
      <c r="J329" t="s">
        <v>691</v>
      </c>
      <c r="K329" t="s">
        <v>691</v>
      </c>
      <c r="L329" t="s">
        <v>691</v>
      </c>
      <c r="M329" t="s">
        <v>691</v>
      </c>
      <c r="N329" t="s">
        <v>691</v>
      </c>
      <c r="O329" t="s">
        <v>691</v>
      </c>
      <c r="P329" t="s">
        <v>691</v>
      </c>
      <c r="Q329" t="s">
        <v>691</v>
      </c>
      <c r="R329" t="s">
        <v>691</v>
      </c>
      <c r="S329" t="s">
        <v>691</v>
      </c>
      <c r="T329" t="s">
        <v>691</v>
      </c>
      <c r="U329" t="s">
        <v>691</v>
      </c>
      <c r="V329" t="s">
        <v>691</v>
      </c>
      <c r="W329" t="s">
        <v>691</v>
      </c>
      <c r="X329" t="s">
        <v>691</v>
      </c>
      <c r="Y329" t="s">
        <v>691</v>
      </c>
      <c r="Z329" t="s">
        <v>691</v>
      </c>
      <c r="AA329" t="s">
        <v>691</v>
      </c>
      <c r="AB329" t="s">
        <v>691</v>
      </c>
      <c r="AC329" t="s">
        <v>691</v>
      </c>
      <c r="AD329" t="s">
        <v>691</v>
      </c>
      <c r="AE329" t="s">
        <v>691</v>
      </c>
      <c r="AF329" t="s">
        <v>691</v>
      </c>
      <c r="AG329" t="s">
        <v>691</v>
      </c>
      <c r="AH329" t="s">
        <v>691</v>
      </c>
      <c r="AI329" t="s">
        <v>691</v>
      </c>
      <c r="AJ329" t="s">
        <v>691</v>
      </c>
      <c r="AK329" t="s">
        <v>691</v>
      </c>
      <c r="AL329" t="s">
        <v>691</v>
      </c>
      <c r="AM329" t="s">
        <v>691</v>
      </c>
      <c r="AW329"/>
      <c r="AY329">
        <v>0</v>
      </c>
      <c r="AZ329" s="269"/>
      <c r="BA329" s="269"/>
      <c r="BB329" s="269"/>
      <c r="BC329" s="269"/>
      <c r="BD329" s="269"/>
      <c r="BE329" s="269"/>
      <c r="BH329" s="249"/>
      <c r="BI329" s="249"/>
      <c r="BJ329" s="249"/>
      <c r="BK329" s="249"/>
      <c r="BL329" s="249"/>
      <c r="BM329" s="249"/>
      <c r="BN329" s="249"/>
      <c r="BO329" s="249"/>
      <c r="BP329" s="249"/>
      <c r="BQ329" s="249"/>
      <c r="BR329" s="249"/>
      <c r="BS329" s="249"/>
      <c r="BT329" s="249"/>
      <c r="BU329" s="249"/>
      <c r="BV329" s="248"/>
      <c r="BW329" s="249"/>
      <c r="BX329" s="249"/>
      <c r="BY329" s="249"/>
      <c r="BZ329" s="249"/>
      <c r="CA329" s="242"/>
      <c r="CB329" s="242"/>
      <c r="CC329" s="242"/>
      <c r="CD329" s="242"/>
      <c r="CE329" s="249"/>
    </row>
    <row r="330" spans="1:83" ht="14.4" x14ac:dyDescent="0.3">
      <c r="A330">
        <v>524280</v>
      </c>
      <c r="B330" t="s">
        <v>473</v>
      </c>
      <c r="C330" t="s">
        <v>691</v>
      </c>
      <c r="D330" t="s">
        <v>691</v>
      </c>
      <c r="E330" t="s">
        <v>691</v>
      </c>
      <c r="F330" t="s">
        <v>691</v>
      </c>
      <c r="G330" t="s">
        <v>691</v>
      </c>
      <c r="H330" t="s">
        <v>691</v>
      </c>
      <c r="I330" t="s">
        <v>691</v>
      </c>
      <c r="J330" t="s">
        <v>691</v>
      </c>
      <c r="K330" t="s">
        <v>691</v>
      </c>
      <c r="L330" t="s">
        <v>691</v>
      </c>
      <c r="M330" t="s">
        <v>691</v>
      </c>
      <c r="N330" t="s">
        <v>691</v>
      </c>
      <c r="O330" t="s">
        <v>691</v>
      </c>
      <c r="P330" t="s">
        <v>691</v>
      </c>
      <c r="Q330" t="s">
        <v>691</v>
      </c>
      <c r="R330" t="s">
        <v>691</v>
      </c>
      <c r="S330" t="s">
        <v>691</v>
      </c>
      <c r="T330" t="s">
        <v>691</v>
      </c>
      <c r="U330" t="s">
        <v>691</v>
      </c>
      <c r="V330" t="s">
        <v>691</v>
      </c>
      <c r="W330" t="s">
        <v>691</v>
      </c>
      <c r="X330" t="s">
        <v>691</v>
      </c>
      <c r="Y330" t="s">
        <v>691</v>
      </c>
      <c r="Z330" t="s">
        <v>691</v>
      </c>
      <c r="AA330" t="s">
        <v>691</v>
      </c>
      <c r="AB330" t="s">
        <v>691</v>
      </c>
      <c r="AC330" t="s">
        <v>691</v>
      </c>
      <c r="AD330" t="s">
        <v>691</v>
      </c>
      <c r="AE330" t="s">
        <v>691</v>
      </c>
      <c r="AF330" t="s">
        <v>691</v>
      </c>
      <c r="AG330" t="s">
        <v>691</v>
      </c>
      <c r="AH330" t="s">
        <v>691</v>
      </c>
      <c r="AI330" t="s">
        <v>691</v>
      </c>
      <c r="AJ330" t="s">
        <v>691</v>
      </c>
      <c r="AK330" t="s">
        <v>691</v>
      </c>
      <c r="AL330" t="s">
        <v>691</v>
      </c>
      <c r="AM330" t="s">
        <v>691</v>
      </c>
      <c r="AW330"/>
      <c r="AY330">
        <v>0</v>
      </c>
      <c r="AZ330" s="269"/>
      <c r="BA330" s="269"/>
      <c r="BB330" s="269"/>
      <c r="BC330" s="269"/>
      <c r="BD330" s="269"/>
      <c r="BE330" s="269"/>
    </row>
    <row r="331" spans="1:83" ht="14.4" x14ac:dyDescent="0.3">
      <c r="A331">
        <v>524298</v>
      </c>
      <c r="B331" t="s">
        <v>473</v>
      </c>
      <c r="C331" t="s">
        <v>691</v>
      </c>
      <c r="D331" t="s">
        <v>691</v>
      </c>
      <c r="E331" t="s">
        <v>691</v>
      </c>
      <c r="F331" t="s">
        <v>691</v>
      </c>
      <c r="G331" t="s">
        <v>691</v>
      </c>
      <c r="H331" t="s">
        <v>691</v>
      </c>
      <c r="I331" t="s">
        <v>691</v>
      </c>
      <c r="J331" t="s">
        <v>691</v>
      </c>
      <c r="K331" t="s">
        <v>691</v>
      </c>
      <c r="L331" t="s">
        <v>691</v>
      </c>
      <c r="M331" t="s">
        <v>691</v>
      </c>
      <c r="N331" t="s">
        <v>691</v>
      </c>
      <c r="O331" t="s">
        <v>691</v>
      </c>
      <c r="P331" t="s">
        <v>691</v>
      </c>
      <c r="Q331" t="s">
        <v>691</v>
      </c>
      <c r="R331" t="s">
        <v>691</v>
      </c>
      <c r="S331" t="s">
        <v>691</v>
      </c>
      <c r="T331" t="s">
        <v>691</v>
      </c>
      <c r="U331" t="s">
        <v>691</v>
      </c>
      <c r="V331" t="s">
        <v>691</v>
      </c>
      <c r="W331" t="s">
        <v>691</v>
      </c>
      <c r="X331" t="s">
        <v>691</v>
      </c>
      <c r="Y331" t="s">
        <v>691</v>
      </c>
      <c r="Z331" t="s">
        <v>691</v>
      </c>
      <c r="AA331" t="s">
        <v>691</v>
      </c>
      <c r="AB331" t="s">
        <v>691</v>
      </c>
      <c r="AC331" t="s">
        <v>691</v>
      </c>
      <c r="AD331" t="s">
        <v>691</v>
      </c>
      <c r="AE331" t="s">
        <v>691</v>
      </c>
      <c r="AF331" t="s">
        <v>691</v>
      </c>
      <c r="AG331" t="s">
        <v>691</v>
      </c>
      <c r="AH331" t="s">
        <v>691</v>
      </c>
      <c r="AI331" t="s">
        <v>691</v>
      </c>
      <c r="AJ331" t="s">
        <v>691</v>
      </c>
      <c r="AK331" t="s">
        <v>691</v>
      </c>
      <c r="AL331" t="s">
        <v>691</v>
      </c>
      <c r="AM331" t="s">
        <v>691</v>
      </c>
      <c r="AW331"/>
      <c r="AY331">
        <v>0</v>
      </c>
      <c r="AZ331" s="269"/>
      <c r="BA331" s="269"/>
      <c r="BB331" s="269"/>
      <c r="BC331" s="269"/>
      <c r="BD331" s="269"/>
      <c r="BE331" s="269"/>
    </row>
    <row r="332" spans="1:83" ht="14.4" x14ac:dyDescent="0.3">
      <c r="A332">
        <v>524304</v>
      </c>
      <c r="B332" t="s">
        <v>473</v>
      </c>
      <c r="C332" t="s">
        <v>691</v>
      </c>
      <c r="D332" t="s">
        <v>691</v>
      </c>
      <c r="E332" t="s">
        <v>691</v>
      </c>
      <c r="F332" t="s">
        <v>691</v>
      </c>
      <c r="G332" t="s">
        <v>691</v>
      </c>
      <c r="H332" t="s">
        <v>691</v>
      </c>
      <c r="I332" t="s">
        <v>691</v>
      </c>
      <c r="J332" t="s">
        <v>691</v>
      </c>
      <c r="K332" t="s">
        <v>691</v>
      </c>
      <c r="L332" t="s">
        <v>691</v>
      </c>
      <c r="M332" t="s">
        <v>691</v>
      </c>
      <c r="N332" t="s">
        <v>691</v>
      </c>
      <c r="O332" t="s">
        <v>691</v>
      </c>
      <c r="P332" t="s">
        <v>691</v>
      </c>
      <c r="Q332" t="s">
        <v>691</v>
      </c>
      <c r="R332" t="s">
        <v>691</v>
      </c>
      <c r="S332" t="s">
        <v>691</v>
      </c>
      <c r="T332" t="s">
        <v>691</v>
      </c>
      <c r="U332" t="s">
        <v>691</v>
      </c>
      <c r="V332" t="s">
        <v>691</v>
      </c>
      <c r="W332" t="s">
        <v>691</v>
      </c>
      <c r="X332" t="s">
        <v>691</v>
      </c>
      <c r="Y332" t="s">
        <v>691</v>
      </c>
      <c r="Z332" t="s">
        <v>691</v>
      </c>
      <c r="AA332" t="s">
        <v>691</v>
      </c>
      <c r="AB332" t="s">
        <v>691</v>
      </c>
      <c r="AC332" t="s">
        <v>691</v>
      </c>
      <c r="AD332" t="s">
        <v>691</v>
      </c>
      <c r="AE332" t="s">
        <v>691</v>
      </c>
      <c r="AF332" t="s">
        <v>691</v>
      </c>
      <c r="AG332" t="s">
        <v>691</v>
      </c>
      <c r="AH332" t="s">
        <v>691</v>
      </c>
      <c r="AI332" t="s">
        <v>691</v>
      </c>
      <c r="AJ332" t="s">
        <v>691</v>
      </c>
      <c r="AK332" t="s">
        <v>691</v>
      </c>
      <c r="AL332" t="s">
        <v>691</v>
      </c>
      <c r="AM332" t="s">
        <v>691</v>
      </c>
      <c r="AW332"/>
      <c r="AY332">
        <v>0</v>
      </c>
      <c r="AZ332" s="269"/>
      <c r="BA332" s="269"/>
      <c r="BB332" s="269"/>
      <c r="BC332" s="269"/>
      <c r="BD332" s="269"/>
      <c r="BE332" s="269"/>
    </row>
    <row r="333" spans="1:83" ht="14.4" x14ac:dyDescent="0.3">
      <c r="A333">
        <v>524310</v>
      </c>
      <c r="B333" t="s">
        <v>473</v>
      </c>
      <c r="C333" t="s">
        <v>691</v>
      </c>
      <c r="D333" t="s">
        <v>691</v>
      </c>
      <c r="E333" t="s">
        <v>691</v>
      </c>
      <c r="F333" t="s">
        <v>691</v>
      </c>
      <c r="G333" t="s">
        <v>691</v>
      </c>
      <c r="H333" t="s">
        <v>691</v>
      </c>
      <c r="I333" t="s">
        <v>691</v>
      </c>
      <c r="J333" t="s">
        <v>691</v>
      </c>
      <c r="K333" t="s">
        <v>691</v>
      </c>
      <c r="L333" t="s">
        <v>691</v>
      </c>
      <c r="M333" t="s">
        <v>691</v>
      </c>
      <c r="N333" t="s">
        <v>691</v>
      </c>
      <c r="O333" t="s">
        <v>691</v>
      </c>
      <c r="P333" t="s">
        <v>691</v>
      </c>
      <c r="Q333" t="s">
        <v>691</v>
      </c>
      <c r="R333" t="s">
        <v>691</v>
      </c>
      <c r="S333" t="s">
        <v>691</v>
      </c>
      <c r="T333" t="s">
        <v>691</v>
      </c>
      <c r="U333" t="s">
        <v>691</v>
      </c>
      <c r="V333" t="s">
        <v>691</v>
      </c>
      <c r="W333" t="s">
        <v>691</v>
      </c>
      <c r="X333" t="s">
        <v>691</v>
      </c>
      <c r="Y333" t="s">
        <v>691</v>
      </c>
      <c r="Z333" t="s">
        <v>691</v>
      </c>
      <c r="AA333" t="s">
        <v>691</v>
      </c>
      <c r="AB333" t="s">
        <v>691</v>
      </c>
      <c r="AC333" t="s">
        <v>691</v>
      </c>
      <c r="AD333" t="s">
        <v>691</v>
      </c>
      <c r="AE333" t="s">
        <v>691</v>
      </c>
      <c r="AF333" t="s">
        <v>691</v>
      </c>
      <c r="AG333" t="s">
        <v>691</v>
      </c>
      <c r="AH333" t="s">
        <v>691</v>
      </c>
      <c r="AI333" t="s">
        <v>691</v>
      </c>
      <c r="AJ333" t="s">
        <v>691</v>
      </c>
      <c r="AK333" t="s">
        <v>691</v>
      </c>
      <c r="AL333" t="s">
        <v>691</v>
      </c>
      <c r="AM333" t="s">
        <v>691</v>
      </c>
      <c r="AW333"/>
      <c r="AY333">
        <v>0</v>
      </c>
      <c r="AZ333" s="269"/>
      <c r="BA333" s="269"/>
      <c r="BB333" s="269"/>
      <c r="BC333" s="269"/>
      <c r="BD333" s="269"/>
      <c r="BE333" s="269"/>
    </row>
    <row r="334" spans="1:83" ht="14.4" x14ac:dyDescent="0.3">
      <c r="A334">
        <v>524311</v>
      </c>
      <c r="B334" t="s">
        <v>473</v>
      </c>
      <c r="C334" t="s">
        <v>691</v>
      </c>
      <c r="D334" t="s">
        <v>691</v>
      </c>
      <c r="E334" t="s">
        <v>691</v>
      </c>
      <c r="F334" t="s">
        <v>691</v>
      </c>
      <c r="G334" t="s">
        <v>691</v>
      </c>
      <c r="H334" t="s">
        <v>691</v>
      </c>
      <c r="I334" t="s">
        <v>691</v>
      </c>
      <c r="J334" t="s">
        <v>691</v>
      </c>
      <c r="K334" t="s">
        <v>691</v>
      </c>
      <c r="L334" t="s">
        <v>691</v>
      </c>
      <c r="M334" t="s">
        <v>691</v>
      </c>
      <c r="N334" t="s">
        <v>691</v>
      </c>
      <c r="O334" t="s">
        <v>691</v>
      </c>
      <c r="P334" t="s">
        <v>691</v>
      </c>
      <c r="Q334" t="s">
        <v>691</v>
      </c>
      <c r="R334" t="s">
        <v>691</v>
      </c>
      <c r="S334" t="s">
        <v>691</v>
      </c>
      <c r="T334" t="s">
        <v>691</v>
      </c>
      <c r="U334" t="s">
        <v>691</v>
      </c>
      <c r="V334" t="s">
        <v>691</v>
      </c>
      <c r="W334" t="s">
        <v>691</v>
      </c>
      <c r="X334" t="s">
        <v>691</v>
      </c>
      <c r="Y334" t="s">
        <v>691</v>
      </c>
      <c r="Z334" t="s">
        <v>691</v>
      </c>
      <c r="AA334" t="s">
        <v>691</v>
      </c>
      <c r="AB334" t="s">
        <v>691</v>
      </c>
      <c r="AC334" t="s">
        <v>691</v>
      </c>
      <c r="AD334" t="s">
        <v>691</v>
      </c>
      <c r="AE334" t="s">
        <v>691</v>
      </c>
      <c r="AF334" t="s">
        <v>691</v>
      </c>
      <c r="AG334" t="s">
        <v>691</v>
      </c>
      <c r="AH334" t="s">
        <v>691</v>
      </c>
      <c r="AI334" t="s">
        <v>691</v>
      </c>
      <c r="AJ334" t="s">
        <v>691</v>
      </c>
      <c r="AK334" t="s">
        <v>691</v>
      </c>
      <c r="AL334" t="s">
        <v>691</v>
      </c>
      <c r="AM334" t="s">
        <v>691</v>
      </c>
      <c r="AW334"/>
      <c r="AY334">
        <v>0</v>
      </c>
      <c r="AZ334" s="269"/>
      <c r="BA334" s="269"/>
      <c r="BB334" s="269"/>
      <c r="BC334" s="269"/>
      <c r="BD334" s="269"/>
      <c r="BE334" s="269"/>
    </row>
    <row r="335" spans="1:83" ht="14.4" x14ac:dyDescent="0.3">
      <c r="A335">
        <v>524324</v>
      </c>
      <c r="B335" t="s">
        <v>473</v>
      </c>
      <c r="C335" t="s">
        <v>691</v>
      </c>
      <c r="D335" t="s">
        <v>691</v>
      </c>
      <c r="E335" t="s">
        <v>691</v>
      </c>
      <c r="F335" t="s">
        <v>691</v>
      </c>
      <c r="G335" t="s">
        <v>691</v>
      </c>
      <c r="H335" t="s">
        <v>691</v>
      </c>
      <c r="I335" t="s">
        <v>691</v>
      </c>
      <c r="J335" t="s">
        <v>691</v>
      </c>
      <c r="K335" t="s">
        <v>691</v>
      </c>
      <c r="L335" t="s">
        <v>691</v>
      </c>
      <c r="M335" t="s">
        <v>691</v>
      </c>
      <c r="N335" t="s">
        <v>691</v>
      </c>
      <c r="O335" t="s">
        <v>691</v>
      </c>
      <c r="P335" t="s">
        <v>691</v>
      </c>
      <c r="Q335" t="s">
        <v>691</v>
      </c>
      <c r="R335" t="s">
        <v>691</v>
      </c>
      <c r="S335" t="s">
        <v>691</v>
      </c>
      <c r="T335" t="s">
        <v>691</v>
      </c>
      <c r="U335" t="s">
        <v>691</v>
      </c>
      <c r="V335" t="s">
        <v>691</v>
      </c>
      <c r="W335" t="s">
        <v>691</v>
      </c>
      <c r="X335" t="s">
        <v>691</v>
      </c>
      <c r="Y335" t="s">
        <v>691</v>
      </c>
      <c r="Z335" t="s">
        <v>691</v>
      </c>
      <c r="AA335" t="s">
        <v>691</v>
      </c>
      <c r="AB335" t="s">
        <v>691</v>
      </c>
      <c r="AC335" t="s">
        <v>691</v>
      </c>
      <c r="AD335" t="s">
        <v>691</v>
      </c>
      <c r="AE335" t="s">
        <v>691</v>
      </c>
      <c r="AF335" t="s">
        <v>691</v>
      </c>
      <c r="AG335" t="s">
        <v>691</v>
      </c>
      <c r="AH335" t="s">
        <v>691</v>
      </c>
      <c r="AI335" t="s">
        <v>691</v>
      </c>
      <c r="AJ335" t="s">
        <v>691</v>
      </c>
      <c r="AK335" t="s">
        <v>691</v>
      </c>
      <c r="AL335" t="s">
        <v>691</v>
      </c>
      <c r="AM335" t="s">
        <v>691</v>
      </c>
      <c r="AW335"/>
      <c r="AY335">
        <v>0</v>
      </c>
      <c r="AZ335" s="269"/>
      <c r="BA335" s="269"/>
      <c r="BB335" s="269"/>
      <c r="BC335" s="269"/>
      <c r="BD335" s="269"/>
      <c r="BE335" s="269"/>
    </row>
    <row r="336" spans="1:83" ht="14.4" x14ac:dyDescent="0.3">
      <c r="A336">
        <v>524339</v>
      </c>
      <c r="B336" t="s">
        <v>473</v>
      </c>
      <c r="C336" t="s">
        <v>691</v>
      </c>
      <c r="D336" t="s">
        <v>691</v>
      </c>
      <c r="E336" t="s">
        <v>691</v>
      </c>
      <c r="F336" t="s">
        <v>691</v>
      </c>
      <c r="G336" t="s">
        <v>691</v>
      </c>
      <c r="H336" t="s">
        <v>691</v>
      </c>
      <c r="I336" t="s">
        <v>691</v>
      </c>
      <c r="J336" t="s">
        <v>691</v>
      </c>
      <c r="K336" t="s">
        <v>691</v>
      </c>
      <c r="L336" t="s">
        <v>691</v>
      </c>
      <c r="M336" t="s">
        <v>691</v>
      </c>
      <c r="N336" t="s">
        <v>691</v>
      </c>
      <c r="O336" t="s">
        <v>691</v>
      </c>
      <c r="P336" t="s">
        <v>691</v>
      </c>
      <c r="Q336" t="s">
        <v>691</v>
      </c>
      <c r="R336" t="s">
        <v>691</v>
      </c>
      <c r="S336" t="s">
        <v>691</v>
      </c>
      <c r="T336" t="s">
        <v>691</v>
      </c>
      <c r="U336" t="s">
        <v>691</v>
      </c>
      <c r="V336" t="s">
        <v>691</v>
      </c>
      <c r="W336" t="s">
        <v>691</v>
      </c>
      <c r="X336" t="s">
        <v>691</v>
      </c>
      <c r="Y336" t="s">
        <v>691</v>
      </c>
      <c r="Z336" t="s">
        <v>691</v>
      </c>
      <c r="AA336" t="s">
        <v>691</v>
      </c>
      <c r="AB336" t="s">
        <v>691</v>
      </c>
      <c r="AC336" t="s">
        <v>691</v>
      </c>
      <c r="AD336" t="s">
        <v>691</v>
      </c>
      <c r="AE336" t="s">
        <v>691</v>
      </c>
      <c r="AF336" t="s">
        <v>691</v>
      </c>
      <c r="AG336" t="s">
        <v>691</v>
      </c>
      <c r="AH336" t="s">
        <v>691</v>
      </c>
      <c r="AI336" t="s">
        <v>691</v>
      </c>
      <c r="AJ336" t="s">
        <v>691</v>
      </c>
      <c r="AK336" t="s">
        <v>691</v>
      </c>
      <c r="AL336" t="s">
        <v>691</v>
      </c>
      <c r="AM336" t="s">
        <v>691</v>
      </c>
      <c r="AW336"/>
      <c r="AY336">
        <v>0</v>
      </c>
      <c r="AZ336" s="269"/>
      <c r="BA336" s="269"/>
      <c r="BB336" s="269"/>
      <c r="BC336" s="269"/>
      <c r="BD336" s="269"/>
      <c r="BE336" s="269"/>
    </row>
    <row r="337" spans="1:83" ht="14.4" x14ac:dyDescent="0.3">
      <c r="A337">
        <v>524340</v>
      </c>
      <c r="B337" t="s">
        <v>473</v>
      </c>
      <c r="C337" t="s">
        <v>691</v>
      </c>
      <c r="D337" t="s">
        <v>691</v>
      </c>
      <c r="E337" t="s">
        <v>691</v>
      </c>
      <c r="F337" t="s">
        <v>691</v>
      </c>
      <c r="G337" t="s">
        <v>691</v>
      </c>
      <c r="H337" t="s">
        <v>691</v>
      </c>
      <c r="I337" t="s">
        <v>691</v>
      </c>
      <c r="J337" t="s">
        <v>691</v>
      </c>
      <c r="K337" t="s">
        <v>691</v>
      </c>
      <c r="L337" t="s">
        <v>691</v>
      </c>
      <c r="M337" t="s">
        <v>691</v>
      </c>
      <c r="N337" t="s">
        <v>691</v>
      </c>
      <c r="O337" t="s">
        <v>691</v>
      </c>
      <c r="P337" t="s">
        <v>691</v>
      </c>
      <c r="Q337" t="s">
        <v>691</v>
      </c>
      <c r="R337" t="s">
        <v>691</v>
      </c>
      <c r="S337" t="s">
        <v>691</v>
      </c>
      <c r="T337" t="s">
        <v>691</v>
      </c>
      <c r="U337" t="s">
        <v>691</v>
      </c>
      <c r="V337" t="s">
        <v>691</v>
      </c>
      <c r="W337" t="s">
        <v>691</v>
      </c>
      <c r="X337" t="s">
        <v>691</v>
      </c>
      <c r="Y337" t="s">
        <v>691</v>
      </c>
      <c r="Z337" t="s">
        <v>691</v>
      </c>
      <c r="AA337" t="s">
        <v>691</v>
      </c>
      <c r="AB337" t="s">
        <v>691</v>
      </c>
      <c r="AC337" t="s">
        <v>691</v>
      </c>
      <c r="AD337" t="s">
        <v>691</v>
      </c>
      <c r="AE337" t="s">
        <v>691</v>
      </c>
      <c r="AF337" t="s">
        <v>691</v>
      </c>
      <c r="AG337" t="s">
        <v>691</v>
      </c>
      <c r="AH337" t="s">
        <v>691</v>
      </c>
      <c r="AI337" t="s">
        <v>691</v>
      </c>
      <c r="AJ337" t="s">
        <v>691</v>
      </c>
      <c r="AK337" t="s">
        <v>691</v>
      </c>
      <c r="AL337" t="s">
        <v>691</v>
      </c>
      <c r="AM337" t="s">
        <v>691</v>
      </c>
      <c r="AW337"/>
      <c r="AY337">
        <v>0</v>
      </c>
      <c r="AZ337" s="269"/>
      <c r="BA337" s="269"/>
      <c r="BB337" s="269"/>
      <c r="BC337" s="269"/>
      <c r="BD337" s="269"/>
      <c r="BE337" s="269"/>
    </row>
    <row r="338" spans="1:83" ht="14.4" x14ac:dyDescent="0.3">
      <c r="A338">
        <v>524343</v>
      </c>
      <c r="B338" t="s">
        <v>473</v>
      </c>
      <c r="C338" t="s">
        <v>691</v>
      </c>
      <c r="D338" t="s">
        <v>691</v>
      </c>
      <c r="E338" t="s">
        <v>691</v>
      </c>
      <c r="F338" t="s">
        <v>691</v>
      </c>
      <c r="G338" t="s">
        <v>691</v>
      </c>
      <c r="H338" t="s">
        <v>691</v>
      </c>
      <c r="I338" t="s">
        <v>691</v>
      </c>
      <c r="J338" t="s">
        <v>691</v>
      </c>
      <c r="K338" t="s">
        <v>691</v>
      </c>
      <c r="L338" t="s">
        <v>691</v>
      </c>
      <c r="M338" t="s">
        <v>691</v>
      </c>
      <c r="N338" t="s">
        <v>691</v>
      </c>
      <c r="O338" t="s">
        <v>691</v>
      </c>
      <c r="P338" t="s">
        <v>691</v>
      </c>
      <c r="Q338" t="s">
        <v>691</v>
      </c>
      <c r="R338" t="s">
        <v>691</v>
      </c>
      <c r="S338" t="s">
        <v>691</v>
      </c>
      <c r="T338" t="s">
        <v>691</v>
      </c>
      <c r="U338" t="s">
        <v>691</v>
      </c>
      <c r="V338" t="s">
        <v>691</v>
      </c>
      <c r="W338" t="s">
        <v>691</v>
      </c>
      <c r="X338" t="s">
        <v>691</v>
      </c>
      <c r="Y338" t="s">
        <v>691</v>
      </c>
      <c r="Z338" t="s">
        <v>691</v>
      </c>
      <c r="AA338" t="s">
        <v>691</v>
      </c>
      <c r="AB338" t="s">
        <v>691</v>
      </c>
      <c r="AC338" t="s">
        <v>691</v>
      </c>
      <c r="AD338" t="s">
        <v>691</v>
      </c>
      <c r="AE338" t="s">
        <v>691</v>
      </c>
      <c r="AF338" t="s">
        <v>691</v>
      </c>
      <c r="AG338" t="s">
        <v>691</v>
      </c>
      <c r="AH338" t="s">
        <v>691</v>
      </c>
      <c r="AI338" t="s">
        <v>691</v>
      </c>
      <c r="AJ338" t="s">
        <v>691</v>
      </c>
      <c r="AK338" t="s">
        <v>691</v>
      </c>
      <c r="AL338" t="s">
        <v>691</v>
      </c>
      <c r="AM338" t="s">
        <v>691</v>
      </c>
      <c r="AW338"/>
      <c r="AY338">
        <v>0</v>
      </c>
      <c r="AZ338" s="269"/>
      <c r="BA338" s="269"/>
      <c r="BB338" s="269"/>
      <c r="BC338" s="269"/>
      <c r="BD338" s="269"/>
      <c r="BE338" s="269"/>
      <c r="BH338" s="249"/>
      <c r="BI338" s="249"/>
      <c r="BJ338" s="249"/>
      <c r="BK338" s="249"/>
      <c r="BL338" s="249"/>
      <c r="BM338" s="249"/>
      <c r="BN338" s="249"/>
      <c r="BO338" s="249"/>
      <c r="BP338" s="249"/>
      <c r="BQ338" s="249"/>
      <c r="BR338" s="249"/>
      <c r="BS338" s="249"/>
      <c r="BT338" s="249"/>
      <c r="BU338" s="249"/>
      <c r="BV338" s="248"/>
      <c r="BW338" s="249"/>
      <c r="BX338" s="249"/>
      <c r="BY338" s="249"/>
      <c r="BZ338" s="249"/>
      <c r="CA338" s="242"/>
      <c r="CB338" s="242"/>
      <c r="CC338" s="242"/>
      <c r="CD338" s="242"/>
      <c r="CE338" s="249"/>
    </row>
    <row r="339" spans="1:83" ht="14.4" x14ac:dyDescent="0.3">
      <c r="A339">
        <v>524349</v>
      </c>
      <c r="B339" t="s">
        <v>473</v>
      </c>
      <c r="C339" t="s">
        <v>691</v>
      </c>
      <c r="D339" t="s">
        <v>691</v>
      </c>
      <c r="E339" t="s">
        <v>691</v>
      </c>
      <c r="F339" t="s">
        <v>691</v>
      </c>
      <c r="G339" t="s">
        <v>691</v>
      </c>
      <c r="H339" t="s">
        <v>691</v>
      </c>
      <c r="I339" t="s">
        <v>691</v>
      </c>
      <c r="J339" t="s">
        <v>691</v>
      </c>
      <c r="K339" t="s">
        <v>691</v>
      </c>
      <c r="L339" t="s">
        <v>691</v>
      </c>
      <c r="M339" t="s">
        <v>691</v>
      </c>
      <c r="N339" t="s">
        <v>691</v>
      </c>
      <c r="O339" t="s">
        <v>691</v>
      </c>
      <c r="P339" t="s">
        <v>691</v>
      </c>
      <c r="Q339" t="s">
        <v>691</v>
      </c>
      <c r="R339" t="s">
        <v>691</v>
      </c>
      <c r="S339" t="s">
        <v>691</v>
      </c>
      <c r="T339" t="s">
        <v>691</v>
      </c>
      <c r="U339" t="s">
        <v>691</v>
      </c>
      <c r="V339" t="s">
        <v>691</v>
      </c>
      <c r="W339" t="s">
        <v>691</v>
      </c>
      <c r="X339" t="s">
        <v>691</v>
      </c>
      <c r="Y339" t="s">
        <v>691</v>
      </c>
      <c r="Z339" t="s">
        <v>691</v>
      </c>
      <c r="AA339" t="s">
        <v>691</v>
      </c>
      <c r="AB339" t="s">
        <v>691</v>
      </c>
      <c r="AC339" t="s">
        <v>691</v>
      </c>
      <c r="AD339" t="s">
        <v>691</v>
      </c>
      <c r="AE339" t="s">
        <v>691</v>
      </c>
      <c r="AF339" t="s">
        <v>691</v>
      </c>
      <c r="AG339" t="s">
        <v>691</v>
      </c>
      <c r="AH339" t="s">
        <v>691</v>
      </c>
      <c r="AI339" t="s">
        <v>691</v>
      </c>
      <c r="AJ339" t="s">
        <v>691</v>
      </c>
      <c r="AK339" t="s">
        <v>691</v>
      </c>
      <c r="AL339" t="s">
        <v>691</v>
      </c>
      <c r="AM339" t="s">
        <v>691</v>
      </c>
      <c r="AW339"/>
      <c r="AY339">
        <v>0</v>
      </c>
      <c r="AZ339" s="269"/>
      <c r="BA339" s="269"/>
      <c r="BB339" s="269"/>
      <c r="BC339" s="269"/>
      <c r="BD339" s="269"/>
      <c r="BE339" s="269"/>
    </row>
    <row r="340" spans="1:83" ht="14.4" x14ac:dyDescent="0.3">
      <c r="A340">
        <v>524353</v>
      </c>
      <c r="B340" t="s">
        <v>473</v>
      </c>
      <c r="C340" t="s">
        <v>692</v>
      </c>
      <c r="D340" t="s">
        <v>692</v>
      </c>
      <c r="E340" t="s">
        <v>692</v>
      </c>
      <c r="F340" t="s">
        <v>692</v>
      </c>
      <c r="G340" t="s">
        <v>692</v>
      </c>
      <c r="H340" t="s">
        <v>692</v>
      </c>
      <c r="I340" t="s">
        <v>692</v>
      </c>
      <c r="J340" t="s">
        <v>692</v>
      </c>
      <c r="K340" t="s">
        <v>692</v>
      </c>
      <c r="L340" t="s">
        <v>692</v>
      </c>
      <c r="M340" t="s">
        <v>692</v>
      </c>
      <c r="N340" t="s">
        <v>692</v>
      </c>
      <c r="O340" t="s">
        <v>692</v>
      </c>
      <c r="P340" t="s">
        <v>692</v>
      </c>
      <c r="Q340" t="s">
        <v>692</v>
      </c>
      <c r="R340" t="s">
        <v>692</v>
      </c>
      <c r="S340" t="s">
        <v>692</v>
      </c>
      <c r="T340" t="s">
        <v>692</v>
      </c>
      <c r="U340" t="s">
        <v>692</v>
      </c>
      <c r="V340" t="s">
        <v>692</v>
      </c>
      <c r="W340" t="s">
        <v>692</v>
      </c>
      <c r="X340" t="s">
        <v>692</v>
      </c>
      <c r="Y340" t="s">
        <v>692</v>
      </c>
      <c r="Z340" t="s">
        <v>692</v>
      </c>
      <c r="AA340" t="s">
        <v>692</v>
      </c>
      <c r="AB340" t="s">
        <v>692</v>
      </c>
      <c r="AC340" t="s">
        <v>692</v>
      </c>
      <c r="AD340" t="s">
        <v>692</v>
      </c>
      <c r="AE340" t="s">
        <v>692</v>
      </c>
      <c r="AF340" t="s">
        <v>692</v>
      </c>
      <c r="AG340" t="s">
        <v>692</v>
      </c>
      <c r="AH340" t="s">
        <v>692</v>
      </c>
      <c r="AI340" t="s">
        <v>692</v>
      </c>
      <c r="AJ340" t="s">
        <v>692</v>
      </c>
      <c r="AK340" t="s">
        <v>692</v>
      </c>
      <c r="AL340" t="s">
        <v>692</v>
      </c>
      <c r="AM340" t="s">
        <v>692</v>
      </c>
      <c r="AW340"/>
      <c r="AX340" t="s">
        <v>3536</v>
      </c>
      <c r="AY340" t="s">
        <v>3536</v>
      </c>
      <c r="AZ340" s="269"/>
      <c r="BA340" s="269"/>
      <c r="BB340" s="269"/>
      <c r="BC340" s="269"/>
      <c r="BD340" s="269"/>
      <c r="BE340" s="269"/>
    </row>
    <row r="341" spans="1:83" ht="14.4" x14ac:dyDescent="0.3">
      <c r="A341">
        <v>524363</v>
      </c>
      <c r="B341" t="s">
        <v>473</v>
      </c>
      <c r="C341" t="s">
        <v>691</v>
      </c>
      <c r="D341" t="s">
        <v>691</v>
      </c>
      <c r="E341" t="s">
        <v>691</v>
      </c>
      <c r="F341" t="s">
        <v>691</v>
      </c>
      <c r="G341" t="s">
        <v>691</v>
      </c>
      <c r="H341" t="s">
        <v>691</v>
      </c>
      <c r="I341" t="s">
        <v>691</v>
      </c>
      <c r="J341" t="s">
        <v>691</v>
      </c>
      <c r="K341" t="s">
        <v>691</v>
      </c>
      <c r="L341" t="s">
        <v>691</v>
      </c>
      <c r="M341" t="s">
        <v>691</v>
      </c>
      <c r="N341" t="s">
        <v>691</v>
      </c>
      <c r="O341" t="s">
        <v>691</v>
      </c>
      <c r="P341" t="s">
        <v>691</v>
      </c>
      <c r="Q341" t="s">
        <v>691</v>
      </c>
      <c r="R341" t="s">
        <v>691</v>
      </c>
      <c r="S341" t="s">
        <v>691</v>
      </c>
      <c r="T341" t="s">
        <v>691</v>
      </c>
      <c r="U341" t="s">
        <v>691</v>
      </c>
      <c r="V341" t="s">
        <v>691</v>
      </c>
      <c r="W341" t="s">
        <v>691</v>
      </c>
      <c r="X341" t="s">
        <v>691</v>
      </c>
      <c r="Y341" t="s">
        <v>691</v>
      </c>
      <c r="Z341" t="s">
        <v>691</v>
      </c>
      <c r="AA341" t="s">
        <v>691</v>
      </c>
      <c r="AB341" t="s">
        <v>691</v>
      </c>
      <c r="AC341" t="s">
        <v>691</v>
      </c>
      <c r="AD341" t="s">
        <v>691</v>
      </c>
      <c r="AE341" t="s">
        <v>691</v>
      </c>
      <c r="AF341" t="s">
        <v>691</v>
      </c>
      <c r="AG341" t="s">
        <v>691</v>
      </c>
      <c r="AH341" t="s">
        <v>691</v>
      </c>
      <c r="AI341" t="s">
        <v>691</v>
      </c>
      <c r="AJ341" t="s">
        <v>691</v>
      </c>
      <c r="AK341" t="s">
        <v>691</v>
      </c>
      <c r="AL341" t="s">
        <v>691</v>
      </c>
      <c r="AM341" t="s">
        <v>691</v>
      </c>
      <c r="AW341"/>
      <c r="AY341">
        <v>0</v>
      </c>
      <c r="AZ341" s="269"/>
      <c r="BA341" s="269"/>
      <c r="BB341" s="269"/>
      <c r="BC341" s="269"/>
      <c r="BD341" s="269"/>
      <c r="BE341" s="269"/>
    </row>
    <row r="342" spans="1:83" ht="14.4" x14ac:dyDescent="0.3">
      <c r="A342">
        <v>524368</v>
      </c>
      <c r="B342" t="s">
        <v>473</v>
      </c>
      <c r="C342" t="s">
        <v>691</v>
      </c>
      <c r="D342" t="s">
        <v>691</v>
      </c>
      <c r="E342" t="s">
        <v>691</v>
      </c>
      <c r="F342" t="s">
        <v>691</v>
      </c>
      <c r="G342" t="s">
        <v>691</v>
      </c>
      <c r="H342" t="s">
        <v>691</v>
      </c>
      <c r="I342" t="s">
        <v>691</v>
      </c>
      <c r="J342" t="s">
        <v>691</v>
      </c>
      <c r="K342" t="s">
        <v>691</v>
      </c>
      <c r="L342" t="s">
        <v>691</v>
      </c>
      <c r="M342" t="s">
        <v>691</v>
      </c>
      <c r="N342" t="s">
        <v>691</v>
      </c>
      <c r="O342" t="s">
        <v>691</v>
      </c>
      <c r="P342" t="s">
        <v>691</v>
      </c>
      <c r="Q342" t="s">
        <v>691</v>
      </c>
      <c r="R342" t="s">
        <v>691</v>
      </c>
      <c r="S342" t="s">
        <v>691</v>
      </c>
      <c r="T342" t="s">
        <v>691</v>
      </c>
      <c r="U342" t="s">
        <v>691</v>
      </c>
      <c r="V342" t="s">
        <v>691</v>
      </c>
      <c r="W342" t="s">
        <v>691</v>
      </c>
      <c r="X342" t="s">
        <v>691</v>
      </c>
      <c r="Y342" t="s">
        <v>691</v>
      </c>
      <c r="Z342" t="s">
        <v>691</v>
      </c>
      <c r="AA342" t="s">
        <v>691</v>
      </c>
      <c r="AB342" t="s">
        <v>691</v>
      </c>
      <c r="AC342" t="s">
        <v>691</v>
      </c>
      <c r="AD342" t="s">
        <v>691</v>
      </c>
      <c r="AE342" t="s">
        <v>691</v>
      </c>
      <c r="AF342" t="s">
        <v>691</v>
      </c>
      <c r="AG342" t="s">
        <v>691</v>
      </c>
      <c r="AH342" t="s">
        <v>691</v>
      </c>
      <c r="AI342" t="s">
        <v>691</v>
      </c>
      <c r="AJ342" t="s">
        <v>691</v>
      </c>
      <c r="AK342" t="s">
        <v>691</v>
      </c>
      <c r="AL342" t="s">
        <v>691</v>
      </c>
      <c r="AM342" t="s">
        <v>691</v>
      </c>
      <c r="AW342"/>
      <c r="AY342">
        <v>0</v>
      </c>
      <c r="AZ342" s="269"/>
      <c r="BA342" s="269"/>
      <c r="BB342" s="269"/>
      <c r="BC342" s="269"/>
      <c r="BD342" s="269"/>
      <c r="BE342" s="269"/>
    </row>
    <row r="343" spans="1:83" ht="14.4" x14ac:dyDescent="0.3">
      <c r="A343">
        <v>524390</v>
      </c>
      <c r="B343" t="s">
        <v>473</v>
      </c>
      <c r="C343" t="s">
        <v>691</v>
      </c>
      <c r="D343" t="s">
        <v>691</v>
      </c>
      <c r="E343" t="s">
        <v>691</v>
      </c>
      <c r="F343" t="s">
        <v>691</v>
      </c>
      <c r="G343" t="s">
        <v>691</v>
      </c>
      <c r="H343" t="s">
        <v>691</v>
      </c>
      <c r="I343" t="s">
        <v>691</v>
      </c>
      <c r="J343" t="s">
        <v>691</v>
      </c>
      <c r="K343" t="s">
        <v>691</v>
      </c>
      <c r="L343" t="s">
        <v>691</v>
      </c>
      <c r="M343" t="s">
        <v>691</v>
      </c>
      <c r="N343" t="s">
        <v>691</v>
      </c>
      <c r="O343" t="s">
        <v>691</v>
      </c>
      <c r="P343" t="s">
        <v>691</v>
      </c>
      <c r="Q343" t="s">
        <v>691</v>
      </c>
      <c r="R343" t="s">
        <v>691</v>
      </c>
      <c r="S343" t="s">
        <v>691</v>
      </c>
      <c r="T343" t="s">
        <v>691</v>
      </c>
      <c r="U343" t="s">
        <v>691</v>
      </c>
      <c r="V343" t="s">
        <v>691</v>
      </c>
      <c r="W343" t="s">
        <v>691</v>
      </c>
      <c r="X343" t="s">
        <v>691</v>
      </c>
      <c r="Y343" t="s">
        <v>691</v>
      </c>
      <c r="Z343" t="s">
        <v>691</v>
      </c>
      <c r="AA343" t="s">
        <v>691</v>
      </c>
      <c r="AB343" t="s">
        <v>691</v>
      </c>
      <c r="AC343" t="s">
        <v>691</v>
      </c>
      <c r="AD343" t="s">
        <v>691</v>
      </c>
      <c r="AE343" t="s">
        <v>691</v>
      </c>
      <c r="AF343" t="s">
        <v>691</v>
      </c>
      <c r="AG343" t="s">
        <v>691</v>
      </c>
      <c r="AH343" t="s">
        <v>691</v>
      </c>
      <c r="AI343" t="s">
        <v>691</v>
      </c>
      <c r="AJ343" t="s">
        <v>691</v>
      </c>
      <c r="AK343" t="s">
        <v>691</v>
      </c>
      <c r="AL343" t="s">
        <v>691</v>
      </c>
      <c r="AM343" t="s">
        <v>691</v>
      </c>
      <c r="AW343"/>
      <c r="AY343">
        <v>0</v>
      </c>
      <c r="AZ343" s="269"/>
      <c r="BA343" s="269"/>
      <c r="BB343" s="269"/>
      <c r="BC343" s="269"/>
      <c r="BD343" s="269"/>
      <c r="BE343" s="269"/>
    </row>
    <row r="344" spans="1:83" ht="14.4" x14ac:dyDescent="0.3">
      <c r="A344">
        <v>524397</v>
      </c>
      <c r="B344" t="s">
        <v>473</v>
      </c>
      <c r="C344" t="s">
        <v>691</v>
      </c>
      <c r="D344" t="s">
        <v>691</v>
      </c>
      <c r="E344" t="s">
        <v>691</v>
      </c>
      <c r="F344" t="s">
        <v>691</v>
      </c>
      <c r="G344" t="s">
        <v>691</v>
      </c>
      <c r="H344" t="s">
        <v>691</v>
      </c>
      <c r="I344" t="s">
        <v>691</v>
      </c>
      <c r="J344" t="s">
        <v>691</v>
      </c>
      <c r="K344" t="s">
        <v>691</v>
      </c>
      <c r="L344" t="s">
        <v>691</v>
      </c>
      <c r="M344" t="s">
        <v>691</v>
      </c>
      <c r="N344" t="s">
        <v>691</v>
      </c>
      <c r="O344" t="s">
        <v>691</v>
      </c>
      <c r="P344" t="s">
        <v>691</v>
      </c>
      <c r="Q344" t="s">
        <v>691</v>
      </c>
      <c r="R344" t="s">
        <v>691</v>
      </c>
      <c r="S344" t="s">
        <v>691</v>
      </c>
      <c r="T344" t="s">
        <v>691</v>
      </c>
      <c r="U344" t="s">
        <v>691</v>
      </c>
      <c r="V344" t="s">
        <v>691</v>
      </c>
      <c r="W344" t="s">
        <v>691</v>
      </c>
      <c r="X344" t="s">
        <v>691</v>
      </c>
      <c r="Y344" t="s">
        <v>691</v>
      </c>
      <c r="Z344" t="s">
        <v>691</v>
      </c>
      <c r="AA344" t="s">
        <v>691</v>
      </c>
      <c r="AB344" t="s">
        <v>691</v>
      </c>
      <c r="AC344" t="s">
        <v>691</v>
      </c>
      <c r="AD344" t="s">
        <v>691</v>
      </c>
      <c r="AE344" t="s">
        <v>691</v>
      </c>
      <c r="AF344" t="s">
        <v>691</v>
      </c>
      <c r="AG344" t="s">
        <v>691</v>
      </c>
      <c r="AH344" t="s">
        <v>691</v>
      </c>
      <c r="AI344" t="s">
        <v>691</v>
      </c>
      <c r="AJ344" t="s">
        <v>691</v>
      </c>
      <c r="AK344" t="s">
        <v>691</v>
      </c>
      <c r="AL344" t="s">
        <v>691</v>
      </c>
      <c r="AM344" t="s">
        <v>691</v>
      </c>
      <c r="AW344"/>
      <c r="AY344">
        <v>0</v>
      </c>
      <c r="AZ344" s="269"/>
      <c r="BA344" s="269"/>
      <c r="BB344" s="269"/>
      <c r="BC344" s="269"/>
      <c r="BD344" s="269"/>
      <c r="BE344" s="269"/>
      <c r="BH344" s="249"/>
      <c r="BI344" s="249"/>
      <c r="BJ344" s="249"/>
      <c r="BK344" s="249"/>
      <c r="BL344" s="249"/>
      <c r="BM344" s="249"/>
      <c r="BN344" s="249"/>
      <c r="BO344" s="249"/>
      <c r="BP344" s="249"/>
      <c r="BQ344" s="249"/>
      <c r="BR344" s="249"/>
      <c r="BS344" s="249"/>
      <c r="BT344" s="249"/>
      <c r="BU344" s="249"/>
      <c r="BV344" s="248"/>
      <c r="BW344" s="249"/>
      <c r="BX344" s="249"/>
      <c r="BY344" s="249"/>
      <c r="BZ344" s="249"/>
      <c r="CA344" s="242"/>
      <c r="CB344" s="242"/>
      <c r="CC344" s="242"/>
      <c r="CD344" s="242"/>
      <c r="CE344" s="249"/>
    </row>
    <row r="345" spans="1:83" ht="14.4" x14ac:dyDescent="0.3">
      <c r="A345">
        <v>524406</v>
      </c>
      <c r="B345" t="s">
        <v>473</v>
      </c>
      <c r="C345" t="s">
        <v>691</v>
      </c>
      <c r="D345" t="s">
        <v>691</v>
      </c>
      <c r="E345" t="s">
        <v>691</v>
      </c>
      <c r="F345" t="s">
        <v>691</v>
      </c>
      <c r="G345" t="s">
        <v>691</v>
      </c>
      <c r="H345" t="s">
        <v>691</v>
      </c>
      <c r="I345" t="s">
        <v>691</v>
      </c>
      <c r="J345" t="s">
        <v>691</v>
      </c>
      <c r="K345" t="s">
        <v>691</v>
      </c>
      <c r="L345" t="s">
        <v>691</v>
      </c>
      <c r="M345" t="s">
        <v>691</v>
      </c>
      <c r="N345" t="s">
        <v>691</v>
      </c>
      <c r="O345" t="s">
        <v>691</v>
      </c>
      <c r="P345" t="s">
        <v>691</v>
      </c>
      <c r="Q345" t="s">
        <v>691</v>
      </c>
      <c r="R345" t="s">
        <v>691</v>
      </c>
      <c r="S345" t="s">
        <v>691</v>
      </c>
      <c r="T345" t="s">
        <v>691</v>
      </c>
      <c r="U345" t="s">
        <v>691</v>
      </c>
      <c r="V345" t="s">
        <v>691</v>
      </c>
      <c r="W345" t="s">
        <v>691</v>
      </c>
      <c r="X345" t="s">
        <v>691</v>
      </c>
      <c r="Y345" t="s">
        <v>691</v>
      </c>
      <c r="Z345" t="s">
        <v>691</v>
      </c>
      <c r="AA345" t="s">
        <v>691</v>
      </c>
      <c r="AB345" t="s">
        <v>691</v>
      </c>
      <c r="AC345" t="s">
        <v>691</v>
      </c>
      <c r="AD345" t="s">
        <v>691</v>
      </c>
      <c r="AE345" t="s">
        <v>691</v>
      </c>
      <c r="AF345" t="s">
        <v>691</v>
      </c>
      <c r="AG345" t="s">
        <v>691</v>
      </c>
      <c r="AH345" t="s">
        <v>691</v>
      </c>
      <c r="AI345" t="s">
        <v>691</v>
      </c>
      <c r="AJ345" t="s">
        <v>691</v>
      </c>
      <c r="AK345" t="s">
        <v>691</v>
      </c>
      <c r="AL345" t="s">
        <v>691</v>
      </c>
      <c r="AM345" t="s">
        <v>691</v>
      </c>
      <c r="AW345"/>
      <c r="AY345">
        <v>0</v>
      </c>
      <c r="AZ345" s="269"/>
      <c r="BA345" s="269"/>
      <c r="BB345" s="269"/>
      <c r="BC345" s="269"/>
      <c r="BD345" s="269"/>
      <c r="BE345" s="269"/>
    </row>
    <row r="346" spans="1:83" ht="14.4" x14ac:dyDescent="0.3">
      <c r="A346">
        <v>524416</v>
      </c>
      <c r="B346" t="s">
        <v>473</v>
      </c>
      <c r="C346" t="s">
        <v>691</v>
      </c>
      <c r="D346" t="s">
        <v>691</v>
      </c>
      <c r="E346" t="s">
        <v>691</v>
      </c>
      <c r="F346" t="s">
        <v>691</v>
      </c>
      <c r="G346" t="s">
        <v>691</v>
      </c>
      <c r="H346" t="s">
        <v>691</v>
      </c>
      <c r="I346" t="s">
        <v>691</v>
      </c>
      <c r="J346" t="s">
        <v>691</v>
      </c>
      <c r="K346" t="s">
        <v>691</v>
      </c>
      <c r="L346" t="s">
        <v>691</v>
      </c>
      <c r="M346" t="s">
        <v>691</v>
      </c>
      <c r="N346" t="s">
        <v>691</v>
      </c>
      <c r="O346" t="s">
        <v>691</v>
      </c>
      <c r="P346" t="s">
        <v>691</v>
      </c>
      <c r="Q346" t="s">
        <v>691</v>
      </c>
      <c r="R346" t="s">
        <v>691</v>
      </c>
      <c r="S346" t="s">
        <v>691</v>
      </c>
      <c r="T346" t="s">
        <v>691</v>
      </c>
      <c r="U346" t="s">
        <v>691</v>
      </c>
      <c r="V346" t="s">
        <v>691</v>
      </c>
      <c r="W346" t="s">
        <v>691</v>
      </c>
      <c r="X346" t="s">
        <v>691</v>
      </c>
      <c r="Y346" t="s">
        <v>691</v>
      </c>
      <c r="Z346" t="s">
        <v>691</v>
      </c>
      <c r="AA346" t="s">
        <v>691</v>
      </c>
      <c r="AB346" t="s">
        <v>691</v>
      </c>
      <c r="AC346" t="s">
        <v>691</v>
      </c>
      <c r="AD346" t="s">
        <v>691</v>
      </c>
      <c r="AE346" t="s">
        <v>691</v>
      </c>
      <c r="AF346" t="s">
        <v>691</v>
      </c>
      <c r="AG346" t="s">
        <v>691</v>
      </c>
      <c r="AH346" t="s">
        <v>691</v>
      </c>
      <c r="AI346" t="s">
        <v>691</v>
      </c>
      <c r="AJ346" t="s">
        <v>691</v>
      </c>
      <c r="AK346" t="s">
        <v>691</v>
      </c>
      <c r="AL346" t="s">
        <v>691</v>
      </c>
      <c r="AM346" t="s">
        <v>691</v>
      </c>
      <c r="AW346"/>
      <c r="AY346">
        <v>0</v>
      </c>
      <c r="AZ346" s="269"/>
      <c r="BA346" s="269"/>
      <c r="BB346" s="269"/>
      <c r="BC346" s="269"/>
      <c r="BD346" s="269"/>
      <c r="BE346" s="269"/>
    </row>
    <row r="347" spans="1:83" ht="14.4" x14ac:dyDescent="0.3">
      <c r="A347">
        <v>524420</v>
      </c>
      <c r="B347" t="s">
        <v>473</v>
      </c>
      <c r="C347" t="s">
        <v>691</v>
      </c>
      <c r="D347" t="s">
        <v>691</v>
      </c>
      <c r="E347" t="s">
        <v>691</v>
      </c>
      <c r="F347" t="s">
        <v>691</v>
      </c>
      <c r="G347" t="s">
        <v>691</v>
      </c>
      <c r="H347" t="s">
        <v>691</v>
      </c>
      <c r="I347" t="s">
        <v>691</v>
      </c>
      <c r="J347" t="s">
        <v>691</v>
      </c>
      <c r="K347" t="s">
        <v>691</v>
      </c>
      <c r="L347" t="s">
        <v>691</v>
      </c>
      <c r="M347" t="s">
        <v>691</v>
      </c>
      <c r="N347" t="s">
        <v>691</v>
      </c>
      <c r="O347" t="s">
        <v>691</v>
      </c>
      <c r="P347" t="s">
        <v>691</v>
      </c>
      <c r="Q347" t="s">
        <v>691</v>
      </c>
      <c r="R347" t="s">
        <v>691</v>
      </c>
      <c r="S347" t="s">
        <v>691</v>
      </c>
      <c r="T347" t="s">
        <v>691</v>
      </c>
      <c r="U347" t="s">
        <v>691</v>
      </c>
      <c r="V347" t="s">
        <v>691</v>
      </c>
      <c r="W347" t="s">
        <v>691</v>
      </c>
      <c r="X347" t="s">
        <v>691</v>
      </c>
      <c r="Y347" t="s">
        <v>691</v>
      </c>
      <c r="Z347" t="s">
        <v>691</v>
      </c>
      <c r="AA347" t="s">
        <v>691</v>
      </c>
      <c r="AB347" t="s">
        <v>691</v>
      </c>
      <c r="AC347" t="s">
        <v>691</v>
      </c>
      <c r="AD347" t="s">
        <v>691</v>
      </c>
      <c r="AE347" t="s">
        <v>691</v>
      </c>
      <c r="AF347" t="s">
        <v>691</v>
      </c>
      <c r="AG347" t="s">
        <v>691</v>
      </c>
      <c r="AH347" t="s">
        <v>691</v>
      </c>
      <c r="AI347" t="s">
        <v>691</v>
      </c>
      <c r="AJ347" t="s">
        <v>691</v>
      </c>
      <c r="AK347" t="s">
        <v>691</v>
      </c>
      <c r="AL347" t="s">
        <v>691</v>
      </c>
      <c r="AM347" t="s">
        <v>691</v>
      </c>
      <c r="AW347"/>
      <c r="AY347">
        <v>0</v>
      </c>
      <c r="AZ347" s="269"/>
      <c r="BA347" s="269"/>
      <c r="BB347" s="269"/>
      <c r="BC347" s="269"/>
      <c r="BD347" s="269"/>
      <c r="BE347" s="269"/>
    </row>
    <row r="348" spans="1:83" ht="14.4" x14ac:dyDescent="0.3">
      <c r="A348">
        <v>524427</v>
      </c>
      <c r="B348" t="s">
        <v>473</v>
      </c>
      <c r="C348" t="s">
        <v>692</v>
      </c>
      <c r="D348" t="s">
        <v>692</v>
      </c>
      <c r="E348" t="s">
        <v>692</v>
      </c>
      <c r="F348" t="s">
        <v>692</v>
      </c>
      <c r="G348" t="s">
        <v>692</v>
      </c>
      <c r="H348" t="s">
        <v>692</v>
      </c>
      <c r="I348" t="s">
        <v>692</v>
      </c>
      <c r="J348" t="s">
        <v>692</v>
      </c>
      <c r="K348" t="s">
        <v>692</v>
      </c>
      <c r="L348" t="s">
        <v>692</v>
      </c>
      <c r="M348" t="s">
        <v>692</v>
      </c>
      <c r="N348" t="s">
        <v>692</v>
      </c>
      <c r="O348" t="s">
        <v>692</v>
      </c>
      <c r="P348" t="s">
        <v>692</v>
      </c>
      <c r="Q348" t="s">
        <v>692</v>
      </c>
      <c r="R348" t="s">
        <v>692</v>
      </c>
      <c r="S348" t="s">
        <v>692</v>
      </c>
      <c r="T348" t="s">
        <v>692</v>
      </c>
      <c r="U348" t="s">
        <v>692</v>
      </c>
      <c r="V348" t="s">
        <v>692</v>
      </c>
      <c r="W348" t="s">
        <v>692</v>
      </c>
      <c r="X348" t="s">
        <v>692</v>
      </c>
      <c r="Y348" t="s">
        <v>692</v>
      </c>
      <c r="Z348" t="s">
        <v>692</v>
      </c>
      <c r="AA348" t="s">
        <v>692</v>
      </c>
      <c r="AB348" t="s">
        <v>692</v>
      </c>
      <c r="AC348" t="s">
        <v>692</v>
      </c>
      <c r="AD348" t="s">
        <v>692</v>
      </c>
      <c r="AE348" t="s">
        <v>692</v>
      </c>
      <c r="AF348" t="s">
        <v>692</v>
      </c>
      <c r="AG348" t="s">
        <v>692</v>
      </c>
      <c r="AH348" t="s">
        <v>692</v>
      </c>
      <c r="AI348" t="s">
        <v>692</v>
      </c>
      <c r="AJ348" t="s">
        <v>692</v>
      </c>
      <c r="AK348" t="s">
        <v>692</v>
      </c>
      <c r="AL348" t="s">
        <v>692</v>
      </c>
      <c r="AM348" t="s">
        <v>692</v>
      </c>
      <c r="AW348"/>
      <c r="AX348" t="s">
        <v>3536</v>
      </c>
      <c r="AY348" t="s">
        <v>3536</v>
      </c>
      <c r="AZ348" s="269"/>
      <c r="BA348" s="269"/>
      <c r="BB348" s="269"/>
      <c r="BC348" s="269"/>
      <c r="BD348" s="269"/>
      <c r="BE348" s="269"/>
    </row>
    <row r="349" spans="1:83" ht="14.4" x14ac:dyDescent="0.3">
      <c r="A349">
        <v>524429</v>
      </c>
      <c r="B349" t="s">
        <v>473</v>
      </c>
      <c r="C349" t="s">
        <v>691</v>
      </c>
      <c r="D349" t="s">
        <v>691</v>
      </c>
      <c r="E349" t="s">
        <v>691</v>
      </c>
      <c r="F349" t="s">
        <v>691</v>
      </c>
      <c r="G349" t="s">
        <v>691</v>
      </c>
      <c r="H349" t="s">
        <v>691</v>
      </c>
      <c r="I349" t="s">
        <v>691</v>
      </c>
      <c r="J349" t="s">
        <v>691</v>
      </c>
      <c r="K349" t="s">
        <v>691</v>
      </c>
      <c r="L349" t="s">
        <v>691</v>
      </c>
      <c r="M349" t="s">
        <v>691</v>
      </c>
      <c r="N349" t="s">
        <v>691</v>
      </c>
      <c r="O349" t="s">
        <v>691</v>
      </c>
      <c r="P349" t="s">
        <v>691</v>
      </c>
      <c r="Q349" t="s">
        <v>691</v>
      </c>
      <c r="R349" t="s">
        <v>691</v>
      </c>
      <c r="S349" t="s">
        <v>691</v>
      </c>
      <c r="T349" t="s">
        <v>691</v>
      </c>
      <c r="U349" t="s">
        <v>691</v>
      </c>
      <c r="V349" t="s">
        <v>691</v>
      </c>
      <c r="W349" t="s">
        <v>691</v>
      </c>
      <c r="X349" t="s">
        <v>691</v>
      </c>
      <c r="Y349" t="s">
        <v>691</v>
      </c>
      <c r="Z349" t="s">
        <v>691</v>
      </c>
      <c r="AA349" t="s">
        <v>691</v>
      </c>
      <c r="AB349" t="s">
        <v>691</v>
      </c>
      <c r="AC349" t="s">
        <v>691</v>
      </c>
      <c r="AD349" t="s">
        <v>691</v>
      </c>
      <c r="AE349" t="s">
        <v>691</v>
      </c>
      <c r="AF349" t="s">
        <v>691</v>
      </c>
      <c r="AG349" t="s">
        <v>691</v>
      </c>
      <c r="AH349" t="s">
        <v>691</v>
      </c>
      <c r="AI349" t="s">
        <v>691</v>
      </c>
      <c r="AJ349" t="s">
        <v>691</v>
      </c>
      <c r="AK349" t="s">
        <v>691</v>
      </c>
      <c r="AL349" t="s">
        <v>691</v>
      </c>
      <c r="AM349" t="s">
        <v>691</v>
      </c>
      <c r="AW349"/>
      <c r="AY349">
        <v>0</v>
      </c>
      <c r="AZ349" s="269"/>
      <c r="BA349" s="269"/>
      <c r="BB349" s="269"/>
      <c r="BC349" s="269"/>
      <c r="BD349" s="269"/>
      <c r="BE349" s="269"/>
    </row>
    <row r="350" spans="1:83" ht="14.4" x14ac:dyDescent="0.3">
      <c r="A350">
        <v>524434</v>
      </c>
      <c r="B350" t="s">
        <v>473</v>
      </c>
      <c r="C350" t="s">
        <v>691</v>
      </c>
      <c r="D350" t="s">
        <v>691</v>
      </c>
      <c r="E350" t="s">
        <v>691</v>
      </c>
      <c r="F350" t="s">
        <v>691</v>
      </c>
      <c r="G350" t="s">
        <v>691</v>
      </c>
      <c r="H350" t="s">
        <v>691</v>
      </c>
      <c r="I350" t="s">
        <v>691</v>
      </c>
      <c r="J350" t="s">
        <v>691</v>
      </c>
      <c r="K350" t="s">
        <v>691</v>
      </c>
      <c r="L350" t="s">
        <v>691</v>
      </c>
      <c r="M350" t="s">
        <v>691</v>
      </c>
      <c r="N350" t="s">
        <v>691</v>
      </c>
      <c r="O350" t="s">
        <v>691</v>
      </c>
      <c r="P350" t="s">
        <v>691</v>
      </c>
      <c r="Q350" t="s">
        <v>691</v>
      </c>
      <c r="R350" t="s">
        <v>691</v>
      </c>
      <c r="S350" t="s">
        <v>691</v>
      </c>
      <c r="T350" t="s">
        <v>691</v>
      </c>
      <c r="U350" t="s">
        <v>691</v>
      </c>
      <c r="V350" t="s">
        <v>691</v>
      </c>
      <c r="W350" t="s">
        <v>691</v>
      </c>
      <c r="X350" t="s">
        <v>691</v>
      </c>
      <c r="Y350" t="s">
        <v>691</v>
      </c>
      <c r="Z350" t="s">
        <v>691</v>
      </c>
      <c r="AA350" t="s">
        <v>691</v>
      </c>
      <c r="AB350" t="s">
        <v>691</v>
      </c>
      <c r="AC350" t="s">
        <v>691</v>
      </c>
      <c r="AD350" t="s">
        <v>691</v>
      </c>
      <c r="AE350" t="s">
        <v>691</v>
      </c>
      <c r="AF350" t="s">
        <v>691</v>
      </c>
      <c r="AG350" t="s">
        <v>691</v>
      </c>
      <c r="AH350" t="s">
        <v>691</v>
      </c>
      <c r="AI350" t="s">
        <v>691</v>
      </c>
      <c r="AJ350" t="s">
        <v>691</v>
      </c>
      <c r="AK350" t="s">
        <v>691</v>
      </c>
      <c r="AL350" t="s">
        <v>691</v>
      </c>
      <c r="AM350" t="s">
        <v>691</v>
      </c>
      <c r="AW350"/>
      <c r="AY350">
        <v>0</v>
      </c>
      <c r="AZ350" s="269"/>
      <c r="BA350" s="269"/>
      <c r="BB350" s="269"/>
      <c r="BC350" s="269"/>
      <c r="BD350" s="269"/>
      <c r="BE350" s="269"/>
    </row>
    <row r="351" spans="1:83" ht="14.4" x14ac:dyDescent="0.3">
      <c r="A351">
        <v>524440</v>
      </c>
      <c r="B351" t="s">
        <v>473</v>
      </c>
      <c r="C351" t="s">
        <v>691</v>
      </c>
      <c r="D351" t="s">
        <v>691</v>
      </c>
      <c r="E351" t="s">
        <v>691</v>
      </c>
      <c r="F351" t="s">
        <v>691</v>
      </c>
      <c r="G351" t="s">
        <v>691</v>
      </c>
      <c r="H351" t="s">
        <v>691</v>
      </c>
      <c r="I351" t="s">
        <v>691</v>
      </c>
      <c r="J351" t="s">
        <v>691</v>
      </c>
      <c r="K351" t="s">
        <v>691</v>
      </c>
      <c r="L351" t="s">
        <v>691</v>
      </c>
      <c r="M351" t="s">
        <v>691</v>
      </c>
      <c r="N351" t="s">
        <v>691</v>
      </c>
      <c r="O351" t="s">
        <v>691</v>
      </c>
      <c r="P351" t="s">
        <v>691</v>
      </c>
      <c r="Q351" t="s">
        <v>691</v>
      </c>
      <c r="R351" t="s">
        <v>691</v>
      </c>
      <c r="S351" t="s">
        <v>691</v>
      </c>
      <c r="T351" t="s">
        <v>691</v>
      </c>
      <c r="U351" t="s">
        <v>691</v>
      </c>
      <c r="V351" t="s">
        <v>691</v>
      </c>
      <c r="W351" t="s">
        <v>691</v>
      </c>
      <c r="X351" t="s">
        <v>691</v>
      </c>
      <c r="Y351" t="s">
        <v>691</v>
      </c>
      <c r="Z351" t="s">
        <v>691</v>
      </c>
      <c r="AA351" t="s">
        <v>691</v>
      </c>
      <c r="AB351" t="s">
        <v>691</v>
      </c>
      <c r="AC351" t="s">
        <v>691</v>
      </c>
      <c r="AD351" t="s">
        <v>691</v>
      </c>
      <c r="AE351" t="s">
        <v>691</v>
      </c>
      <c r="AF351" t="s">
        <v>691</v>
      </c>
      <c r="AG351" t="s">
        <v>691</v>
      </c>
      <c r="AH351" t="s">
        <v>691</v>
      </c>
      <c r="AI351" t="s">
        <v>691</v>
      </c>
      <c r="AJ351" t="s">
        <v>691</v>
      </c>
      <c r="AK351" t="s">
        <v>691</v>
      </c>
      <c r="AL351" t="s">
        <v>691</v>
      </c>
      <c r="AM351" t="s">
        <v>691</v>
      </c>
      <c r="AW351"/>
      <c r="AY351">
        <v>0</v>
      </c>
      <c r="AZ351" s="269"/>
      <c r="BA351" s="269"/>
      <c r="BB351" s="269"/>
      <c r="BC351" s="269"/>
      <c r="BD351" s="269"/>
      <c r="BE351" s="269"/>
    </row>
    <row r="352" spans="1:83" ht="14.4" x14ac:dyDescent="0.3">
      <c r="A352">
        <v>524452</v>
      </c>
      <c r="B352" t="s">
        <v>473</v>
      </c>
      <c r="C352" t="s">
        <v>691</v>
      </c>
      <c r="D352" t="s">
        <v>691</v>
      </c>
      <c r="E352" t="s">
        <v>691</v>
      </c>
      <c r="F352" t="s">
        <v>691</v>
      </c>
      <c r="G352" t="s">
        <v>691</v>
      </c>
      <c r="H352" t="s">
        <v>691</v>
      </c>
      <c r="I352" t="s">
        <v>691</v>
      </c>
      <c r="J352" t="s">
        <v>691</v>
      </c>
      <c r="K352" t="s">
        <v>691</v>
      </c>
      <c r="L352" t="s">
        <v>691</v>
      </c>
      <c r="M352" t="s">
        <v>691</v>
      </c>
      <c r="N352" t="s">
        <v>691</v>
      </c>
      <c r="O352" t="s">
        <v>691</v>
      </c>
      <c r="P352" t="s">
        <v>691</v>
      </c>
      <c r="Q352" t="s">
        <v>691</v>
      </c>
      <c r="R352" t="s">
        <v>691</v>
      </c>
      <c r="S352" t="s">
        <v>691</v>
      </c>
      <c r="T352" t="s">
        <v>691</v>
      </c>
      <c r="U352" t="s">
        <v>691</v>
      </c>
      <c r="V352" t="s">
        <v>691</v>
      </c>
      <c r="W352" t="s">
        <v>691</v>
      </c>
      <c r="X352" t="s">
        <v>691</v>
      </c>
      <c r="Y352" t="s">
        <v>691</v>
      </c>
      <c r="Z352" t="s">
        <v>691</v>
      </c>
      <c r="AA352" t="s">
        <v>691</v>
      </c>
      <c r="AB352" t="s">
        <v>691</v>
      </c>
      <c r="AC352" t="s">
        <v>691</v>
      </c>
      <c r="AD352" t="s">
        <v>691</v>
      </c>
      <c r="AE352" t="s">
        <v>691</v>
      </c>
      <c r="AF352" t="s">
        <v>691</v>
      </c>
      <c r="AG352" t="s">
        <v>691</v>
      </c>
      <c r="AH352" t="s">
        <v>691</v>
      </c>
      <c r="AI352" t="s">
        <v>691</v>
      </c>
      <c r="AJ352" t="s">
        <v>691</v>
      </c>
      <c r="AK352" t="s">
        <v>691</v>
      </c>
      <c r="AL352" t="s">
        <v>691</v>
      </c>
      <c r="AM352" t="s">
        <v>691</v>
      </c>
      <c r="AW352"/>
      <c r="AY352">
        <v>0</v>
      </c>
      <c r="AZ352" s="269"/>
      <c r="BA352" s="269"/>
      <c r="BB352" s="269"/>
      <c r="BC352" s="269"/>
      <c r="BD352" s="269"/>
      <c r="BE352" s="269"/>
      <c r="BH352" s="249"/>
      <c r="BI352" s="249"/>
      <c r="BJ352" s="249"/>
      <c r="BK352" s="249"/>
      <c r="BL352" s="249"/>
      <c r="BM352" s="249"/>
      <c r="BN352" s="249"/>
      <c r="BO352" s="249"/>
      <c r="BP352" s="249"/>
      <c r="BQ352" s="249"/>
      <c r="BR352" s="249"/>
      <c r="BS352" s="249"/>
      <c r="BT352" s="249"/>
      <c r="BU352" s="249"/>
      <c r="BV352" s="248"/>
      <c r="BW352" s="249"/>
      <c r="BX352" s="249"/>
      <c r="BY352" s="249"/>
      <c r="BZ352" s="249"/>
      <c r="CA352" s="242"/>
      <c r="CB352" s="242"/>
      <c r="CC352" s="242"/>
      <c r="CD352" s="242"/>
      <c r="CE352" s="249"/>
    </row>
    <row r="353" spans="1:83" ht="14.4" x14ac:dyDescent="0.3">
      <c r="A353">
        <v>524460</v>
      </c>
      <c r="B353" t="s">
        <v>473</v>
      </c>
      <c r="C353" t="s">
        <v>691</v>
      </c>
      <c r="D353" t="s">
        <v>691</v>
      </c>
      <c r="E353" t="s">
        <v>691</v>
      </c>
      <c r="F353" t="s">
        <v>691</v>
      </c>
      <c r="G353" t="s">
        <v>691</v>
      </c>
      <c r="H353" t="s">
        <v>691</v>
      </c>
      <c r="I353" t="s">
        <v>691</v>
      </c>
      <c r="J353" t="s">
        <v>691</v>
      </c>
      <c r="K353" t="s">
        <v>691</v>
      </c>
      <c r="L353" t="s">
        <v>691</v>
      </c>
      <c r="M353" t="s">
        <v>691</v>
      </c>
      <c r="N353" t="s">
        <v>691</v>
      </c>
      <c r="O353" t="s">
        <v>691</v>
      </c>
      <c r="P353" t="s">
        <v>691</v>
      </c>
      <c r="Q353" t="s">
        <v>691</v>
      </c>
      <c r="R353" t="s">
        <v>691</v>
      </c>
      <c r="S353" t="s">
        <v>691</v>
      </c>
      <c r="T353" t="s">
        <v>691</v>
      </c>
      <c r="U353" t="s">
        <v>691</v>
      </c>
      <c r="V353" t="s">
        <v>691</v>
      </c>
      <c r="W353" t="s">
        <v>691</v>
      </c>
      <c r="X353" t="s">
        <v>691</v>
      </c>
      <c r="Y353" t="s">
        <v>691</v>
      </c>
      <c r="Z353" t="s">
        <v>691</v>
      </c>
      <c r="AA353" t="s">
        <v>691</v>
      </c>
      <c r="AB353" t="s">
        <v>691</v>
      </c>
      <c r="AC353" t="s">
        <v>691</v>
      </c>
      <c r="AD353" t="s">
        <v>691</v>
      </c>
      <c r="AE353" t="s">
        <v>691</v>
      </c>
      <c r="AF353" t="s">
        <v>691</v>
      </c>
      <c r="AG353" t="s">
        <v>691</v>
      </c>
      <c r="AH353" t="s">
        <v>691</v>
      </c>
      <c r="AI353" t="s">
        <v>691</v>
      </c>
      <c r="AJ353" t="s">
        <v>691</v>
      </c>
      <c r="AK353" t="s">
        <v>691</v>
      </c>
      <c r="AL353" t="s">
        <v>691</v>
      </c>
      <c r="AM353" t="s">
        <v>691</v>
      </c>
      <c r="AW353"/>
      <c r="AY353">
        <v>0</v>
      </c>
      <c r="AZ353" s="269"/>
      <c r="BA353" s="269"/>
      <c r="BB353" s="269"/>
      <c r="BC353" s="269"/>
      <c r="BD353" s="269"/>
      <c r="BE353" s="269"/>
    </row>
    <row r="354" spans="1:83" ht="14.4" x14ac:dyDescent="0.3">
      <c r="A354">
        <v>524489</v>
      </c>
      <c r="B354" t="s">
        <v>473</v>
      </c>
      <c r="C354" t="s">
        <v>691</v>
      </c>
      <c r="D354" t="s">
        <v>691</v>
      </c>
      <c r="E354" t="s">
        <v>691</v>
      </c>
      <c r="F354" t="s">
        <v>691</v>
      </c>
      <c r="G354" t="s">
        <v>691</v>
      </c>
      <c r="H354" t="s">
        <v>691</v>
      </c>
      <c r="I354" t="s">
        <v>691</v>
      </c>
      <c r="J354" t="s">
        <v>691</v>
      </c>
      <c r="K354" t="s">
        <v>691</v>
      </c>
      <c r="L354" t="s">
        <v>691</v>
      </c>
      <c r="M354" t="s">
        <v>691</v>
      </c>
      <c r="N354" t="s">
        <v>691</v>
      </c>
      <c r="O354" t="s">
        <v>691</v>
      </c>
      <c r="P354" t="s">
        <v>691</v>
      </c>
      <c r="Q354" t="s">
        <v>691</v>
      </c>
      <c r="R354" t="s">
        <v>691</v>
      </c>
      <c r="S354" t="s">
        <v>691</v>
      </c>
      <c r="T354" t="s">
        <v>691</v>
      </c>
      <c r="U354" t="s">
        <v>691</v>
      </c>
      <c r="V354" t="s">
        <v>691</v>
      </c>
      <c r="W354" t="s">
        <v>691</v>
      </c>
      <c r="X354" t="s">
        <v>691</v>
      </c>
      <c r="Y354" t="s">
        <v>691</v>
      </c>
      <c r="Z354" t="s">
        <v>691</v>
      </c>
      <c r="AA354" t="s">
        <v>691</v>
      </c>
      <c r="AB354" t="s">
        <v>691</v>
      </c>
      <c r="AC354" t="s">
        <v>691</v>
      </c>
      <c r="AD354" t="s">
        <v>691</v>
      </c>
      <c r="AE354" t="s">
        <v>691</v>
      </c>
      <c r="AF354" t="s">
        <v>691</v>
      </c>
      <c r="AG354" t="s">
        <v>691</v>
      </c>
      <c r="AH354" t="s">
        <v>691</v>
      </c>
      <c r="AI354" t="s">
        <v>691</v>
      </c>
      <c r="AJ354" t="s">
        <v>691</v>
      </c>
      <c r="AK354" t="s">
        <v>691</v>
      </c>
      <c r="AL354" t="s">
        <v>691</v>
      </c>
      <c r="AM354" t="s">
        <v>691</v>
      </c>
      <c r="AW354"/>
      <c r="AY354">
        <v>0</v>
      </c>
      <c r="AZ354" s="269"/>
      <c r="BA354" s="269"/>
      <c r="BB354" s="269"/>
      <c r="BC354" s="269"/>
      <c r="BD354" s="269"/>
      <c r="BE354" s="269"/>
    </row>
    <row r="355" spans="1:83" ht="14.4" x14ac:dyDescent="0.3">
      <c r="A355">
        <v>524494</v>
      </c>
      <c r="B355" t="s">
        <v>473</v>
      </c>
      <c r="C355" t="s">
        <v>691</v>
      </c>
      <c r="D355" t="s">
        <v>691</v>
      </c>
      <c r="E355" t="s">
        <v>691</v>
      </c>
      <c r="F355" t="s">
        <v>691</v>
      </c>
      <c r="G355" t="s">
        <v>691</v>
      </c>
      <c r="H355" t="s">
        <v>691</v>
      </c>
      <c r="I355" t="s">
        <v>691</v>
      </c>
      <c r="J355" t="s">
        <v>691</v>
      </c>
      <c r="K355" t="s">
        <v>691</v>
      </c>
      <c r="L355" t="s">
        <v>691</v>
      </c>
      <c r="M355" t="s">
        <v>691</v>
      </c>
      <c r="N355" t="s">
        <v>691</v>
      </c>
      <c r="O355" t="s">
        <v>691</v>
      </c>
      <c r="P355" t="s">
        <v>691</v>
      </c>
      <c r="Q355" t="s">
        <v>691</v>
      </c>
      <c r="R355" t="s">
        <v>691</v>
      </c>
      <c r="S355" t="s">
        <v>691</v>
      </c>
      <c r="T355" t="s">
        <v>691</v>
      </c>
      <c r="U355" t="s">
        <v>691</v>
      </c>
      <c r="V355" t="s">
        <v>691</v>
      </c>
      <c r="W355" t="s">
        <v>691</v>
      </c>
      <c r="X355" t="s">
        <v>691</v>
      </c>
      <c r="Y355" t="s">
        <v>691</v>
      </c>
      <c r="Z355" t="s">
        <v>691</v>
      </c>
      <c r="AA355" t="s">
        <v>691</v>
      </c>
      <c r="AB355" t="s">
        <v>691</v>
      </c>
      <c r="AC355" t="s">
        <v>691</v>
      </c>
      <c r="AD355" t="s">
        <v>691</v>
      </c>
      <c r="AE355" t="s">
        <v>691</v>
      </c>
      <c r="AF355" t="s">
        <v>691</v>
      </c>
      <c r="AG355" t="s">
        <v>691</v>
      </c>
      <c r="AH355" t="s">
        <v>691</v>
      </c>
      <c r="AI355" t="s">
        <v>691</v>
      </c>
      <c r="AJ355" t="s">
        <v>691</v>
      </c>
      <c r="AK355" t="s">
        <v>691</v>
      </c>
      <c r="AL355" t="s">
        <v>691</v>
      </c>
      <c r="AM355" t="s">
        <v>691</v>
      </c>
      <c r="AW355"/>
      <c r="AY355">
        <v>0</v>
      </c>
      <c r="AZ355" s="269"/>
      <c r="BA355" s="269"/>
      <c r="BB355" s="269"/>
      <c r="BC355" s="269"/>
      <c r="BD355" s="269"/>
      <c r="BE355" s="269"/>
    </row>
    <row r="356" spans="1:83" ht="14.4" x14ac:dyDescent="0.3">
      <c r="A356">
        <v>524498</v>
      </c>
      <c r="B356" t="s">
        <v>473</v>
      </c>
      <c r="C356" t="s">
        <v>691</v>
      </c>
      <c r="D356" t="s">
        <v>691</v>
      </c>
      <c r="E356" t="s">
        <v>691</v>
      </c>
      <c r="F356" t="s">
        <v>691</v>
      </c>
      <c r="G356" t="s">
        <v>691</v>
      </c>
      <c r="H356" t="s">
        <v>691</v>
      </c>
      <c r="I356" t="s">
        <v>691</v>
      </c>
      <c r="J356" t="s">
        <v>691</v>
      </c>
      <c r="K356" t="s">
        <v>691</v>
      </c>
      <c r="L356" t="s">
        <v>691</v>
      </c>
      <c r="M356" t="s">
        <v>691</v>
      </c>
      <c r="N356" t="s">
        <v>691</v>
      </c>
      <c r="O356" t="s">
        <v>691</v>
      </c>
      <c r="P356" t="s">
        <v>691</v>
      </c>
      <c r="Q356" t="s">
        <v>691</v>
      </c>
      <c r="R356" t="s">
        <v>691</v>
      </c>
      <c r="S356" t="s">
        <v>691</v>
      </c>
      <c r="T356" t="s">
        <v>691</v>
      </c>
      <c r="U356" t="s">
        <v>691</v>
      </c>
      <c r="V356" t="s">
        <v>691</v>
      </c>
      <c r="W356" t="s">
        <v>691</v>
      </c>
      <c r="X356" t="s">
        <v>691</v>
      </c>
      <c r="Y356" t="s">
        <v>691</v>
      </c>
      <c r="Z356" t="s">
        <v>691</v>
      </c>
      <c r="AA356" t="s">
        <v>691</v>
      </c>
      <c r="AB356" t="s">
        <v>691</v>
      </c>
      <c r="AC356" t="s">
        <v>691</v>
      </c>
      <c r="AD356" t="s">
        <v>691</v>
      </c>
      <c r="AE356" t="s">
        <v>691</v>
      </c>
      <c r="AF356" t="s">
        <v>691</v>
      </c>
      <c r="AG356" t="s">
        <v>691</v>
      </c>
      <c r="AH356" t="s">
        <v>691</v>
      </c>
      <c r="AI356" t="s">
        <v>691</v>
      </c>
      <c r="AJ356" t="s">
        <v>691</v>
      </c>
      <c r="AK356" t="s">
        <v>691</v>
      </c>
      <c r="AL356" t="s">
        <v>691</v>
      </c>
      <c r="AM356" t="s">
        <v>691</v>
      </c>
      <c r="AW356"/>
      <c r="AY356">
        <v>0</v>
      </c>
      <c r="AZ356" s="269"/>
      <c r="BA356" s="269"/>
      <c r="BB356" s="269"/>
      <c r="BC356" s="269"/>
      <c r="BD356" s="269"/>
      <c r="BE356" s="269"/>
    </row>
    <row r="357" spans="1:83" ht="14.4" x14ac:dyDescent="0.3">
      <c r="A357">
        <v>524499</v>
      </c>
      <c r="B357" t="s">
        <v>473</v>
      </c>
      <c r="C357" t="s">
        <v>692</v>
      </c>
      <c r="D357" t="s">
        <v>692</v>
      </c>
      <c r="E357" t="s">
        <v>692</v>
      </c>
      <c r="F357" t="s">
        <v>692</v>
      </c>
      <c r="G357" t="s">
        <v>692</v>
      </c>
      <c r="H357" t="s">
        <v>692</v>
      </c>
      <c r="I357" t="s">
        <v>692</v>
      </c>
      <c r="J357" t="s">
        <v>692</v>
      </c>
      <c r="K357" t="s">
        <v>692</v>
      </c>
      <c r="L357" t="s">
        <v>692</v>
      </c>
      <c r="M357" t="s">
        <v>692</v>
      </c>
      <c r="N357" t="s">
        <v>692</v>
      </c>
      <c r="O357" t="s">
        <v>692</v>
      </c>
      <c r="P357" t="s">
        <v>692</v>
      </c>
      <c r="Q357" t="s">
        <v>692</v>
      </c>
      <c r="R357" t="s">
        <v>692</v>
      </c>
      <c r="S357" t="s">
        <v>692</v>
      </c>
      <c r="T357" t="s">
        <v>692</v>
      </c>
      <c r="U357" t="s">
        <v>692</v>
      </c>
      <c r="V357" t="s">
        <v>692</v>
      </c>
      <c r="W357" t="s">
        <v>692</v>
      </c>
      <c r="X357" t="s">
        <v>692</v>
      </c>
      <c r="Y357" t="s">
        <v>692</v>
      </c>
      <c r="Z357" t="s">
        <v>692</v>
      </c>
      <c r="AA357" t="s">
        <v>692</v>
      </c>
      <c r="AB357" t="s">
        <v>692</v>
      </c>
      <c r="AC357" t="s">
        <v>692</v>
      </c>
      <c r="AD357" t="s">
        <v>692</v>
      </c>
      <c r="AE357" t="s">
        <v>692</v>
      </c>
      <c r="AF357" t="s">
        <v>692</v>
      </c>
      <c r="AG357" t="s">
        <v>692</v>
      </c>
      <c r="AH357" t="s">
        <v>692</v>
      </c>
      <c r="AI357" t="s">
        <v>692</v>
      </c>
      <c r="AJ357" t="s">
        <v>692</v>
      </c>
      <c r="AK357" t="s">
        <v>692</v>
      </c>
      <c r="AL357" t="s">
        <v>692</v>
      </c>
      <c r="AM357" t="s">
        <v>692</v>
      </c>
      <c r="AW357"/>
      <c r="AX357" t="s">
        <v>3536</v>
      </c>
      <c r="AY357" t="s">
        <v>3536</v>
      </c>
      <c r="AZ357" s="269"/>
      <c r="BA357" s="269"/>
      <c r="BB357" s="269"/>
      <c r="BC357" s="269"/>
      <c r="BD357" s="269"/>
      <c r="BE357" s="269"/>
      <c r="BH357" s="249"/>
      <c r="BI357" s="249"/>
      <c r="BJ357" s="249"/>
      <c r="BK357" s="249"/>
      <c r="BL357" s="249"/>
      <c r="BM357" s="249"/>
      <c r="BN357" s="249"/>
      <c r="BO357" s="249"/>
      <c r="BP357" s="249"/>
      <c r="BQ357" s="249"/>
      <c r="BR357" s="249"/>
      <c r="BS357" s="249"/>
      <c r="BT357" s="249"/>
      <c r="BU357" s="249"/>
      <c r="BV357" s="248"/>
      <c r="BW357" s="249"/>
      <c r="BX357" s="249"/>
      <c r="BY357" s="249"/>
      <c r="BZ357" s="249"/>
      <c r="CA357" s="242"/>
      <c r="CB357" s="242"/>
      <c r="CC357" s="242"/>
      <c r="CD357" s="242"/>
      <c r="CE357" s="249"/>
    </row>
    <row r="358" spans="1:83" ht="14.4" x14ac:dyDescent="0.3">
      <c r="A358">
        <v>524506</v>
      </c>
      <c r="B358" t="s">
        <v>473</v>
      </c>
      <c r="C358" t="s">
        <v>691</v>
      </c>
      <c r="D358" t="s">
        <v>691</v>
      </c>
      <c r="E358" t="s">
        <v>691</v>
      </c>
      <c r="F358" t="s">
        <v>691</v>
      </c>
      <c r="G358" t="s">
        <v>691</v>
      </c>
      <c r="H358" t="s">
        <v>691</v>
      </c>
      <c r="I358" t="s">
        <v>691</v>
      </c>
      <c r="J358" t="s">
        <v>691</v>
      </c>
      <c r="K358" t="s">
        <v>691</v>
      </c>
      <c r="L358" t="s">
        <v>691</v>
      </c>
      <c r="M358" t="s">
        <v>691</v>
      </c>
      <c r="N358" t="s">
        <v>691</v>
      </c>
      <c r="O358" t="s">
        <v>691</v>
      </c>
      <c r="P358" t="s">
        <v>691</v>
      </c>
      <c r="Q358" t="s">
        <v>691</v>
      </c>
      <c r="R358" t="s">
        <v>691</v>
      </c>
      <c r="S358" t="s">
        <v>691</v>
      </c>
      <c r="T358" t="s">
        <v>691</v>
      </c>
      <c r="U358" t="s">
        <v>691</v>
      </c>
      <c r="V358" t="s">
        <v>691</v>
      </c>
      <c r="W358" t="s">
        <v>691</v>
      </c>
      <c r="X358" t="s">
        <v>691</v>
      </c>
      <c r="Y358" t="s">
        <v>691</v>
      </c>
      <c r="Z358" t="s">
        <v>691</v>
      </c>
      <c r="AA358" t="s">
        <v>691</v>
      </c>
      <c r="AB358" t="s">
        <v>691</v>
      </c>
      <c r="AC358" t="s">
        <v>691</v>
      </c>
      <c r="AD358" t="s">
        <v>691</v>
      </c>
      <c r="AE358" t="s">
        <v>691</v>
      </c>
      <c r="AF358" t="s">
        <v>691</v>
      </c>
      <c r="AG358" t="s">
        <v>691</v>
      </c>
      <c r="AH358" t="s">
        <v>691</v>
      </c>
      <c r="AI358" t="s">
        <v>691</v>
      </c>
      <c r="AJ358" t="s">
        <v>691</v>
      </c>
      <c r="AK358" t="s">
        <v>691</v>
      </c>
      <c r="AL358" t="s">
        <v>691</v>
      </c>
      <c r="AM358" t="s">
        <v>691</v>
      </c>
      <c r="AW358"/>
      <c r="AY358">
        <v>0</v>
      </c>
      <c r="AZ358" s="269"/>
      <c r="BA358" s="269"/>
      <c r="BB358" s="269"/>
      <c r="BC358" s="269"/>
      <c r="BD358" s="269"/>
      <c r="BE358" s="269"/>
    </row>
    <row r="359" spans="1:83" ht="14.4" x14ac:dyDescent="0.3">
      <c r="A359">
        <v>524528</v>
      </c>
      <c r="B359" t="s">
        <v>473</v>
      </c>
      <c r="C359" t="s">
        <v>691</v>
      </c>
      <c r="D359" t="s">
        <v>691</v>
      </c>
      <c r="E359" t="s">
        <v>691</v>
      </c>
      <c r="F359" t="s">
        <v>691</v>
      </c>
      <c r="G359" t="s">
        <v>691</v>
      </c>
      <c r="H359" t="s">
        <v>691</v>
      </c>
      <c r="I359" t="s">
        <v>691</v>
      </c>
      <c r="J359" t="s">
        <v>691</v>
      </c>
      <c r="K359" t="s">
        <v>691</v>
      </c>
      <c r="L359" t="s">
        <v>691</v>
      </c>
      <c r="M359" t="s">
        <v>691</v>
      </c>
      <c r="N359" t="s">
        <v>691</v>
      </c>
      <c r="O359" t="s">
        <v>691</v>
      </c>
      <c r="P359" t="s">
        <v>691</v>
      </c>
      <c r="Q359" t="s">
        <v>691</v>
      </c>
      <c r="R359" t="s">
        <v>691</v>
      </c>
      <c r="S359" t="s">
        <v>691</v>
      </c>
      <c r="T359" t="s">
        <v>691</v>
      </c>
      <c r="U359" t="s">
        <v>691</v>
      </c>
      <c r="V359" t="s">
        <v>691</v>
      </c>
      <c r="W359" t="s">
        <v>691</v>
      </c>
      <c r="X359" t="s">
        <v>691</v>
      </c>
      <c r="Y359" t="s">
        <v>691</v>
      </c>
      <c r="Z359" t="s">
        <v>691</v>
      </c>
      <c r="AA359" t="s">
        <v>691</v>
      </c>
      <c r="AB359" t="s">
        <v>691</v>
      </c>
      <c r="AC359" t="s">
        <v>691</v>
      </c>
      <c r="AD359" t="s">
        <v>691</v>
      </c>
      <c r="AE359" t="s">
        <v>691</v>
      </c>
      <c r="AF359" t="s">
        <v>691</v>
      </c>
      <c r="AG359" t="s">
        <v>691</v>
      </c>
      <c r="AH359" t="s">
        <v>691</v>
      </c>
      <c r="AI359" t="s">
        <v>691</v>
      </c>
      <c r="AJ359" t="s">
        <v>691</v>
      </c>
      <c r="AK359" t="s">
        <v>691</v>
      </c>
      <c r="AL359" t="s">
        <v>691</v>
      </c>
      <c r="AM359" t="s">
        <v>691</v>
      </c>
      <c r="AW359"/>
      <c r="AY359">
        <v>0</v>
      </c>
      <c r="AZ359" s="269"/>
      <c r="BA359" s="269"/>
      <c r="BB359" s="269"/>
      <c r="BC359" s="269"/>
      <c r="BD359" s="269"/>
      <c r="BE359" s="269"/>
    </row>
    <row r="360" spans="1:83" ht="14.4" x14ac:dyDescent="0.3">
      <c r="A360">
        <v>524530</v>
      </c>
      <c r="B360" t="s">
        <v>473</v>
      </c>
      <c r="C360" t="s">
        <v>691</v>
      </c>
      <c r="D360" t="s">
        <v>691</v>
      </c>
      <c r="E360" t="s">
        <v>691</v>
      </c>
      <c r="F360" t="s">
        <v>691</v>
      </c>
      <c r="G360" t="s">
        <v>691</v>
      </c>
      <c r="H360" t="s">
        <v>691</v>
      </c>
      <c r="I360" t="s">
        <v>691</v>
      </c>
      <c r="J360" t="s">
        <v>691</v>
      </c>
      <c r="K360" t="s">
        <v>691</v>
      </c>
      <c r="L360" t="s">
        <v>691</v>
      </c>
      <c r="M360" t="s">
        <v>691</v>
      </c>
      <c r="N360" t="s">
        <v>691</v>
      </c>
      <c r="O360" t="s">
        <v>691</v>
      </c>
      <c r="P360" t="s">
        <v>691</v>
      </c>
      <c r="Q360" t="s">
        <v>691</v>
      </c>
      <c r="R360" t="s">
        <v>691</v>
      </c>
      <c r="S360" t="s">
        <v>691</v>
      </c>
      <c r="T360" t="s">
        <v>691</v>
      </c>
      <c r="U360" t="s">
        <v>691</v>
      </c>
      <c r="V360" t="s">
        <v>691</v>
      </c>
      <c r="W360" t="s">
        <v>691</v>
      </c>
      <c r="X360" t="s">
        <v>691</v>
      </c>
      <c r="Y360" t="s">
        <v>691</v>
      </c>
      <c r="Z360" t="s">
        <v>691</v>
      </c>
      <c r="AA360" t="s">
        <v>691</v>
      </c>
      <c r="AB360" t="s">
        <v>691</v>
      </c>
      <c r="AC360" t="s">
        <v>691</v>
      </c>
      <c r="AD360" t="s">
        <v>691</v>
      </c>
      <c r="AE360" t="s">
        <v>691</v>
      </c>
      <c r="AF360" t="s">
        <v>691</v>
      </c>
      <c r="AG360" t="s">
        <v>691</v>
      </c>
      <c r="AH360" t="s">
        <v>691</v>
      </c>
      <c r="AI360" t="s">
        <v>691</v>
      </c>
      <c r="AJ360" t="s">
        <v>691</v>
      </c>
      <c r="AK360" t="s">
        <v>691</v>
      </c>
      <c r="AL360" t="s">
        <v>691</v>
      </c>
      <c r="AM360" t="s">
        <v>691</v>
      </c>
      <c r="AW360"/>
      <c r="AY360">
        <v>0</v>
      </c>
      <c r="AZ360" s="269"/>
      <c r="BA360" s="269"/>
      <c r="BB360" s="269"/>
      <c r="BC360" s="269"/>
      <c r="BD360" s="269"/>
      <c r="BE360" s="269"/>
    </row>
    <row r="361" spans="1:83" ht="14.4" x14ac:dyDescent="0.3">
      <c r="A361">
        <v>524554</v>
      </c>
      <c r="B361" t="s">
        <v>473</v>
      </c>
      <c r="C361" t="s">
        <v>691</v>
      </c>
      <c r="D361" t="s">
        <v>691</v>
      </c>
      <c r="E361" t="s">
        <v>691</v>
      </c>
      <c r="F361" t="s">
        <v>691</v>
      </c>
      <c r="G361" t="s">
        <v>691</v>
      </c>
      <c r="H361" t="s">
        <v>691</v>
      </c>
      <c r="I361" t="s">
        <v>691</v>
      </c>
      <c r="J361" t="s">
        <v>691</v>
      </c>
      <c r="K361" t="s">
        <v>691</v>
      </c>
      <c r="L361" t="s">
        <v>691</v>
      </c>
      <c r="M361" t="s">
        <v>691</v>
      </c>
      <c r="N361" t="s">
        <v>691</v>
      </c>
      <c r="O361" t="s">
        <v>691</v>
      </c>
      <c r="P361" t="s">
        <v>691</v>
      </c>
      <c r="Q361" t="s">
        <v>691</v>
      </c>
      <c r="R361" t="s">
        <v>691</v>
      </c>
      <c r="S361" t="s">
        <v>691</v>
      </c>
      <c r="T361" t="s">
        <v>691</v>
      </c>
      <c r="U361" t="s">
        <v>691</v>
      </c>
      <c r="V361" t="s">
        <v>691</v>
      </c>
      <c r="W361" t="s">
        <v>691</v>
      </c>
      <c r="X361" t="s">
        <v>691</v>
      </c>
      <c r="Y361" t="s">
        <v>691</v>
      </c>
      <c r="Z361" t="s">
        <v>691</v>
      </c>
      <c r="AA361" t="s">
        <v>691</v>
      </c>
      <c r="AB361" t="s">
        <v>691</v>
      </c>
      <c r="AC361" t="s">
        <v>691</v>
      </c>
      <c r="AD361" t="s">
        <v>691</v>
      </c>
      <c r="AE361" t="s">
        <v>691</v>
      </c>
      <c r="AF361" t="s">
        <v>691</v>
      </c>
      <c r="AG361" t="s">
        <v>691</v>
      </c>
      <c r="AH361" t="s">
        <v>691</v>
      </c>
      <c r="AI361" t="s">
        <v>691</v>
      </c>
      <c r="AJ361" t="s">
        <v>691</v>
      </c>
      <c r="AK361" t="s">
        <v>691</v>
      </c>
      <c r="AL361" t="s">
        <v>691</v>
      </c>
      <c r="AM361" t="s">
        <v>691</v>
      </c>
      <c r="AW361"/>
      <c r="AY361">
        <v>0</v>
      </c>
      <c r="AZ361" s="269"/>
      <c r="BA361" s="269"/>
      <c r="BB361" s="269"/>
      <c r="BC361" s="269"/>
      <c r="BD361" s="269"/>
      <c r="BE361" s="269"/>
    </row>
    <row r="362" spans="1:83" ht="14.4" x14ac:dyDescent="0.3">
      <c r="A362">
        <v>524556</v>
      </c>
      <c r="B362" t="s">
        <v>473</v>
      </c>
      <c r="C362" t="s">
        <v>691</v>
      </c>
      <c r="D362" t="s">
        <v>691</v>
      </c>
      <c r="E362" t="s">
        <v>691</v>
      </c>
      <c r="F362" t="s">
        <v>691</v>
      </c>
      <c r="G362" t="s">
        <v>691</v>
      </c>
      <c r="H362" t="s">
        <v>691</v>
      </c>
      <c r="I362" t="s">
        <v>691</v>
      </c>
      <c r="J362" t="s">
        <v>691</v>
      </c>
      <c r="K362" t="s">
        <v>691</v>
      </c>
      <c r="L362" t="s">
        <v>691</v>
      </c>
      <c r="M362" t="s">
        <v>691</v>
      </c>
      <c r="N362" t="s">
        <v>691</v>
      </c>
      <c r="O362" t="s">
        <v>691</v>
      </c>
      <c r="P362" t="s">
        <v>691</v>
      </c>
      <c r="Q362" t="s">
        <v>691</v>
      </c>
      <c r="R362" t="s">
        <v>691</v>
      </c>
      <c r="S362" t="s">
        <v>691</v>
      </c>
      <c r="T362" t="s">
        <v>691</v>
      </c>
      <c r="U362" t="s">
        <v>691</v>
      </c>
      <c r="V362" t="s">
        <v>691</v>
      </c>
      <c r="W362" t="s">
        <v>691</v>
      </c>
      <c r="X362" t="s">
        <v>691</v>
      </c>
      <c r="Y362" t="s">
        <v>691</v>
      </c>
      <c r="Z362" t="s">
        <v>691</v>
      </c>
      <c r="AA362" t="s">
        <v>691</v>
      </c>
      <c r="AB362" t="s">
        <v>691</v>
      </c>
      <c r="AC362" t="s">
        <v>691</v>
      </c>
      <c r="AD362" t="s">
        <v>691</v>
      </c>
      <c r="AE362" t="s">
        <v>691</v>
      </c>
      <c r="AF362" t="s">
        <v>691</v>
      </c>
      <c r="AG362" t="s">
        <v>691</v>
      </c>
      <c r="AH362" t="s">
        <v>691</v>
      </c>
      <c r="AI362" t="s">
        <v>691</v>
      </c>
      <c r="AJ362" t="s">
        <v>691</v>
      </c>
      <c r="AK362" t="s">
        <v>691</v>
      </c>
      <c r="AL362" t="s">
        <v>691</v>
      </c>
      <c r="AM362" t="s">
        <v>691</v>
      </c>
      <c r="AW362"/>
      <c r="AY362">
        <v>0</v>
      </c>
      <c r="AZ362" s="269"/>
      <c r="BA362" s="269"/>
      <c r="BB362" s="269"/>
      <c r="BC362" s="269"/>
      <c r="BD362" s="269"/>
      <c r="BE362" s="269"/>
      <c r="BH362" s="249"/>
      <c r="BI362" s="249"/>
      <c r="BJ362" s="249"/>
      <c r="BK362" s="249"/>
      <c r="BL362" s="249"/>
      <c r="BM362" s="249"/>
      <c r="BN362" s="249"/>
      <c r="BO362" s="249"/>
      <c r="BP362" s="249"/>
      <c r="BQ362" s="249"/>
      <c r="BR362" s="249"/>
      <c r="BS362" s="249"/>
      <c r="BT362" s="249"/>
      <c r="BU362" s="249"/>
      <c r="BV362" s="248"/>
      <c r="BW362" s="249"/>
      <c r="BX362" s="249"/>
      <c r="BY362" s="249"/>
      <c r="BZ362" s="249"/>
      <c r="CA362" s="242"/>
      <c r="CB362" s="242"/>
      <c r="CC362" s="242"/>
      <c r="CD362" s="242"/>
      <c r="CE362" s="249"/>
    </row>
    <row r="363" spans="1:83" ht="14.4" x14ac:dyDescent="0.3">
      <c r="A363">
        <v>524557</v>
      </c>
      <c r="B363" t="s">
        <v>473</v>
      </c>
      <c r="C363" t="s">
        <v>691</v>
      </c>
      <c r="D363" t="s">
        <v>691</v>
      </c>
      <c r="E363" t="s">
        <v>691</v>
      </c>
      <c r="F363" t="s">
        <v>691</v>
      </c>
      <c r="G363" t="s">
        <v>691</v>
      </c>
      <c r="H363" t="s">
        <v>691</v>
      </c>
      <c r="I363" t="s">
        <v>691</v>
      </c>
      <c r="J363" t="s">
        <v>691</v>
      </c>
      <c r="K363" t="s">
        <v>691</v>
      </c>
      <c r="L363" t="s">
        <v>691</v>
      </c>
      <c r="M363" t="s">
        <v>691</v>
      </c>
      <c r="N363" t="s">
        <v>691</v>
      </c>
      <c r="O363" t="s">
        <v>691</v>
      </c>
      <c r="P363" t="s">
        <v>691</v>
      </c>
      <c r="Q363" t="s">
        <v>691</v>
      </c>
      <c r="R363" t="s">
        <v>691</v>
      </c>
      <c r="S363" t="s">
        <v>691</v>
      </c>
      <c r="T363" t="s">
        <v>691</v>
      </c>
      <c r="U363" t="s">
        <v>691</v>
      </c>
      <c r="V363" t="s">
        <v>691</v>
      </c>
      <c r="W363" t="s">
        <v>691</v>
      </c>
      <c r="X363" t="s">
        <v>691</v>
      </c>
      <c r="Y363" t="s">
        <v>691</v>
      </c>
      <c r="Z363" t="s">
        <v>691</v>
      </c>
      <c r="AA363" t="s">
        <v>691</v>
      </c>
      <c r="AB363" t="s">
        <v>691</v>
      </c>
      <c r="AC363" t="s">
        <v>691</v>
      </c>
      <c r="AD363" t="s">
        <v>691</v>
      </c>
      <c r="AE363" t="s">
        <v>691</v>
      </c>
      <c r="AF363" t="s">
        <v>691</v>
      </c>
      <c r="AG363" t="s">
        <v>691</v>
      </c>
      <c r="AH363" t="s">
        <v>691</v>
      </c>
      <c r="AI363" t="s">
        <v>691</v>
      </c>
      <c r="AJ363" t="s">
        <v>691</v>
      </c>
      <c r="AK363" t="s">
        <v>691</v>
      </c>
      <c r="AL363" t="s">
        <v>691</v>
      </c>
      <c r="AM363" t="s">
        <v>691</v>
      </c>
      <c r="AW363"/>
      <c r="AY363">
        <v>0</v>
      </c>
      <c r="AZ363" s="269"/>
      <c r="BA363" s="269"/>
      <c r="BB363" s="269"/>
      <c r="BC363" s="269"/>
      <c r="BD363" s="269"/>
      <c r="BE363" s="269"/>
    </row>
    <row r="364" spans="1:83" ht="14.4" x14ac:dyDescent="0.3">
      <c r="A364">
        <v>524561</v>
      </c>
      <c r="B364" t="s">
        <v>473</v>
      </c>
      <c r="C364" t="s">
        <v>691</v>
      </c>
      <c r="D364" t="s">
        <v>691</v>
      </c>
      <c r="E364" t="s">
        <v>691</v>
      </c>
      <c r="F364" t="s">
        <v>691</v>
      </c>
      <c r="G364" t="s">
        <v>691</v>
      </c>
      <c r="H364" t="s">
        <v>691</v>
      </c>
      <c r="I364" t="s">
        <v>691</v>
      </c>
      <c r="J364" t="s">
        <v>691</v>
      </c>
      <c r="K364" t="s">
        <v>691</v>
      </c>
      <c r="L364" t="s">
        <v>691</v>
      </c>
      <c r="M364" t="s">
        <v>691</v>
      </c>
      <c r="N364" t="s">
        <v>691</v>
      </c>
      <c r="O364" t="s">
        <v>691</v>
      </c>
      <c r="P364" t="s">
        <v>691</v>
      </c>
      <c r="Q364" t="s">
        <v>691</v>
      </c>
      <c r="R364" t="s">
        <v>691</v>
      </c>
      <c r="S364" t="s">
        <v>691</v>
      </c>
      <c r="T364" t="s">
        <v>691</v>
      </c>
      <c r="U364" t="s">
        <v>691</v>
      </c>
      <c r="V364" t="s">
        <v>691</v>
      </c>
      <c r="W364" t="s">
        <v>691</v>
      </c>
      <c r="X364" t="s">
        <v>691</v>
      </c>
      <c r="Y364" t="s">
        <v>691</v>
      </c>
      <c r="Z364" t="s">
        <v>691</v>
      </c>
      <c r="AA364" t="s">
        <v>691</v>
      </c>
      <c r="AB364" t="s">
        <v>691</v>
      </c>
      <c r="AC364" t="s">
        <v>691</v>
      </c>
      <c r="AD364" t="s">
        <v>691</v>
      </c>
      <c r="AE364" t="s">
        <v>691</v>
      </c>
      <c r="AF364" t="s">
        <v>691</v>
      </c>
      <c r="AG364" t="s">
        <v>691</v>
      </c>
      <c r="AH364" t="s">
        <v>691</v>
      </c>
      <c r="AI364" t="s">
        <v>691</v>
      </c>
      <c r="AJ364" t="s">
        <v>691</v>
      </c>
      <c r="AK364" t="s">
        <v>691</v>
      </c>
      <c r="AL364" t="s">
        <v>691</v>
      </c>
      <c r="AM364" t="s">
        <v>691</v>
      </c>
      <c r="AW364"/>
      <c r="AY364">
        <v>0</v>
      </c>
      <c r="AZ364" s="269"/>
      <c r="BA364" s="269"/>
      <c r="BB364" s="269"/>
      <c r="BC364" s="269"/>
      <c r="BD364" s="269"/>
      <c r="BE364" s="269"/>
    </row>
    <row r="365" spans="1:83" ht="14.4" x14ac:dyDescent="0.3">
      <c r="A365">
        <v>524599</v>
      </c>
      <c r="B365" t="s">
        <v>473</v>
      </c>
      <c r="C365" t="s">
        <v>691</v>
      </c>
      <c r="D365" t="s">
        <v>691</v>
      </c>
      <c r="E365" t="s">
        <v>691</v>
      </c>
      <c r="F365" t="s">
        <v>691</v>
      </c>
      <c r="G365" t="s">
        <v>691</v>
      </c>
      <c r="H365" t="s">
        <v>691</v>
      </c>
      <c r="I365" t="s">
        <v>691</v>
      </c>
      <c r="J365" t="s">
        <v>691</v>
      </c>
      <c r="K365" t="s">
        <v>691</v>
      </c>
      <c r="L365" t="s">
        <v>691</v>
      </c>
      <c r="M365" t="s">
        <v>691</v>
      </c>
      <c r="N365" t="s">
        <v>691</v>
      </c>
      <c r="O365" t="s">
        <v>691</v>
      </c>
      <c r="P365" t="s">
        <v>691</v>
      </c>
      <c r="Q365" t="s">
        <v>691</v>
      </c>
      <c r="R365" t="s">
        <v>691</v>
      </c>
      <c r="S365" t="s">
        <v>691</v>
      </c>
      <c r="T365" t="s">
        <v>691</v>
      </c>
      <c r="U365" t="s">
        <v>691</v>
      </c>
      <c r="V365" t="s">
        <v>691</v>
      </c>
      <c r="W365" t="s">
        <v>691</v>
      </c>
      <c r="X365" t="s">
        <v>691</v>
      </c>
      <c r="Y365" t="s">
        <v>691</v>
      </c>
      <c r="Z365" t="s">
        <v>691</v>
      </c>
      <c r="AA365" t="s">
        <v>691</v>
      </c>
      <c r="AB365" t="s">
        <v>691</v>
      </c>
      <c r="AC365" t="s">
        <v>691</v>
      </c>
      <c r="AD365" t="s">
        <v>691</v>
      </c>
      <c r="AE365" t="s">
        <v>691</v>
      </c>
      <c r="AF365" t="s">
        <v>691</v>
      </c>
      <c r="AG365" t="s">
        <v>691</v>
      </c>
      <c r="AH365" t="s">
        <v>691</v>
      </c>
      <c r="AI365" t="s">
        <v>691</v>
      </c>
      <c r="AJ365" t="s">
        <v>691</v>
      </c>
      <c r="AK365" t="s">
        <v>691</v>
      </c>
      <c r="AL365" t="s">
        <v>691</v>
      </c>
      <c r="AM365" t="s">
        <v>691</v>
      </c>
      <c r="AW365"/>
      <c r="AY365">
        <v>0</v>
      </c>
      <c r="AZ365" s="269"/>
      <c r="BA365" s="269"/>
      <c r="BB365" s="269"/>
      <c r="BC365" s="269"/>
      <c r="BD365" s="269"/>
      <c r="BE365" s="269"/>
    </row>
    <row r="366" spans="1:83" ht="14.4" x14ac:dyDescent="0.3">
      <c r="A366">
        <v>524601</v>
      </c>
      <c r="B366" t="s">
        <v>473</v>
      </c>
      <c r="C366" t="s">
        <v>691</v>
      </c>
      <c r="D366" t="s">
        <v>691</v>
      </c>
      <c r="E366" t="s">
        <v>691</v>
      </c>
      <c r="F366" t="s">
        <v>691</v>
      </c>
      <c r="G366" t="s">
        <v>691</v>
      </c>
      <c r="H366" t="s">
        <v>691</v>
      </c>
      <c r="I366" t="s">
        <v>691</v>
      </c>
      <c r="J366" t="s">
        <v>691</v>
      </c>
      <c r="K366" t="s">
        <v>691</v>
      </c>
      <c r="L366" t="s">
        <v>691</v>
      </c>
      <c r="M366" t="s">
        <v>691</v>
      </c>
      <c r="N366" t="s">
        <v>691</v>
      </c>
      <c r="O366" t="s">
        <v>691</v>
      </c>
      <c r="P366" t="s">
        <v>691</v>
      </c>
      <c r="Q366" t="s">
        <v>691</v>
      </c>
      <c r="R366" t="s">
        <v>691</v>
      </c>
      <c r="S366" t="s">
        <v>691</v>
      </c>
      <c r="T366" t="s">
        <v>691</v>
      </c>
      <c r="U366" t="s">
        <v>691</v>
      </c>
      <c r="V366" t="s">
        <v>691</v>
      </c>
      <c r="W366" t="s">
        <v>691</v>
      </c>
      <c r="X366" t="s">
        <v>691</v>
      </c>
      <c r="Y366" t="s">
        <v>691</v>
      </c>
      <c r="Z366" t="s">
        <v>691</v>
      </c>
      <c r="AA366" t="s">
        <v>691</v>
      </c>
      <c r="AB366" t="s">
        <v>691</v>
      </c>
      <c r="AC366" t="s">
        <v>691</v>
      </c>
      <c r="AD366" t="s">
        <v>691</v>
      </c>
      <c r="AE366" t="s">
        <v>691</v>
      </c>
      <c r="AF366" t="s">
        <v>691</v>
      </c>
      <c r="AG366" t="s">
        <v>691</v>
      </c>
      <c r="AH366" t="s">
        <v>691</v>
      </c>
      <c r="AI366" t="s">
        <v>691</v>
      </c>
      <c r="AJ366" t="s">
        <v>691</v>
      </c>
      <c r="AK366" t="s">
        <v>691</v>
      </c>
      <c r="AL366" t="s">
        <v>691</v>
      </c>
      <c r="AM366" t="s">
        <v>691</v>
      </c>
      <c r="AW366"/>
      <c r="AY366">
        <v>0</v>
      </c>
      <c r="AZ366" s="269"/>
      <c r="BA366" s="269"/>
      <c r="BB366" s="269"/>
      <c r="BC366" s="269"/>
      <c r="BD366" s="269"/>
      <c r="BE366" s="269"/>
      <c r="BH366" s="249"/>
      <c r="BI366" s="249"/>
      <c r="BJ366" s="249"/>
      <c r="BK366" s="249"/>
      <c r="BL366" s="249"/>
      <c r="BM366" s="249"/>
      <c r="BN366" s="249"/>
      <c r="BO366" s="249"/>
      <c r="BP366" s="249"/>
      <c r="BQ366" s="249"/>
      <c r="BR366" s="249"/>
      <c r="BS366" s="249"/>
      <c r="BT366" s="249"/>
      <c r="BU366" s="249"/>
      <c r="BV366" s="248"/>
      <c r="BW366" s="249"/>
      <c r="BX366" s="249"/>
      <c r="BY366" s="249"/>
      <c r="BZ366" s="249"/>
      <c r="CA366" s="242"/>
      <c r="CB366" s="242"/>
      <c r="CC366" s="242"/>
      <c r="CD366" s="242"/>
      <c r="CE366" s="249"/>
    </row>
    <row r="367" spans="1:83" ht="14.4" x14ac:dyDescent="0.3">
      <c r="A367">
        <v>524609</v>
      </c>
      <c r="B367" t="s">
        <v>473</v>
      </c>
      <c r="C367" t="s">
        <v>691</v>
      </c>
      <c r="D367" t="s">
        <v>691</v>
      </c>
      <c r="E367" t="s">
        <v>691</v>
      </c>
      <c r="F367" t="s">
        <v>691</v>
      </c>
      <c r="G367" t="s">
        <v>691</v>
      </c>
      <c r="H367" t="s">
        <v>691</v>
      </c>
      <c r="I367" t="s">
        <v>691</v>
      </c>
      <c r="J367" t="s">
        <v>691</v>
      </c>
      <c r="K367" t="s">
        <v>691</v>
      </c>
      <c r="L367" t="s">
        <v>691</v>
      </c>
      <c r="M367" t="s">
        <v>691</v>
      </c>
      <c r="N367" t="s">
        <v>691</v>
      </c>
      <c r="O367" t="s">
        <v>691</v>
      </c>
      <c r="P367" t="s">
        <v>691</v>
      </c>
      <c r="Q367" t="s">
        <v>691</v>
      </c>
      <c r="R367" t="s">
        <v>691</v>
      </c>
      <c r="S367" t="s">
        <v>691</v>
      </c>
      <c r="T367" t="s">
        <v>691</v>
      </c>
      <c r="U367" t="s">
        <v>691</v>
      </c>
      <c r="V367" t="s">
        <v>691</v>
      </c>
      <c r="W367" t="s">
        <v>691</v>
      </c>
      <c r="X367" t="s">
        <v>691</v>
      </c>
      <c r="Y367" t="s">
        <v>691</v>
      </c>
      <c r="Z367" t="s">
        <v>691</v>
      </c>
      <c r="AA367" t="s">
        <v>691</v>
      </c>
      <c r="AB367" t="s">
        <v>691</v>
      </c>
      <c r="AC367" t="s">
        <v>691</v>
      </c>
      <c r="AD367" t="s">
        <v>691</v>
      </c>
      <c r="AE367" t="s">
        <v>691</v>
      </c>
      <c r="AF367" t="s">
        <v>691</v>
      </c>
      <c r="AG367" t="s">
        <v>691</v>
      </c>
      <c r="AH367" t="s">
        <v>691</v>
      </c>
      <c r="AI367" t="s">
        <v>691</v>
      </c>
      <c r="AJ367" t="s">
        <v>691</v>
      </c>
      <c r="AK367" t="s">
        <v>691</v>
      </c>
      <c r="AL367" t="s">
        <v>691</v>
      </c>
      <c r="AM367" t="s">
        <v>691</v>
      </c>
      <c r="AW367"/>
      <c r="AY367">
        <v>0</v>
      </c>
      <c r="AZ367" s="269"/>
      <c r="BA367" s="269"/>
      <c r="BB367" s="269"/>
      <c r="BC367" s="269"/>
      <c r="BD367" s="269"/>
      <c r="BE367" s="269"/>
    </row>
    <row r="368" spans="1:83" ht="14.4" x14ac:dyDescent="0.3">
      <c r="A368">
        <v>524610</v>
      </c>
      <c r="B368" t="s">
        <v>473</v>
      </c>
      <c r="C368" t="s">
        <v>691</v>
      </c>
      <c r="D368" t="s">
        <v>691</v>
      </c>
      <c r="E368" t="s">
        <v>691</v>
      </c>
      <c r="F368" t="s">
        <v>691</v>
      </c>
      <c r="G368" t="s">
        <v>691</v>
      </c>
      <c r="H368" t="s">
        <v>691</v>
      </c>
      <c r="I368" t="s">
        <v>691</v>
      </c>
      <c r="J368" t="s">
        <v>691</v>
      </c>
      <c r="K368" t="s">
        <v>691</v>
      </c>
      <c r="L368" t="s">
        <v>691</v>
      </c>
      <c r="M368" t="s">
        <v>691</v>
      </c>
      <c r="N368" t="s">
        <v>691</v>
      </c>
      <c r="O368" t="s">
        <v>691</v>
      </c>
      <c r="P368" t="s">
        <v>691</v>
      </c>
      <c r="Q368" t="s">
        <v>691</v>
      </c>
      <c r="R368" t="s">
        <v>691</v>
      </c>
      <c r="S368" t="s">
        <v>691</v>
      </c>
      <c r="T368" t="s">
        <v>691</v>
      </c>
      <c r="U368" t="s">
        <v>691</v>
      </c>
      <c r="V368" t="s">
        <v>691</v>
      </c>
      <c r="W368" t="s">
        <v>691</v>
      </c>
      <c r="X368" t="s">
        <v>691</v>
      </c>
      <c r="Y368" t="s">
        <v>691</v>
      </c>
      <c r="Z368" t="s">
        <v>691</v>
      </c>
      <c r="AA368" t="s">
        <v>691</v>
      </c>
      <c r="AB368" t="s">
        <v>691</v>
      </c>
      <c r="AC368" t="s">
        <v>691</v>
      </c>
      <c r="AD368" t="s">
        <v>691</v>
      </c>
      <c r="AE368" t="s">
        <v>691</v>
      </c>
      <c r="AF368" t="s">
        <v>691</v>
      </c>
      <c r="AG368" t="s">
        <v>691</v>
      </c>
      <c r="AH368" t="s">
        <v>691</v>
      </c>
      <c r="AI368" t="s">
        <v>691</v>
      </c>
      <c r="AJ368" t="s">
        <v>691</v>
      </c>
      <c r="AK368" t="s">
        <v>691</v>
      </c>
      <c r="AL368" t="s">
        <v>691</v>
      </c>
      <c r="AM368" t="s">
        <v>691</v>
      </c>
      <c r="AW368"/>
      <c r="AY368">
        <v>0</v>
      </c>
      <c r="AZ368" s="269"/>
      <c r="BA368" s="269"/>
      <c r="BB368" s="269"/>
      <c r="BC368" s="269"/>
      <c r="BD368" s="269"/>
      <c r="BE368" s="269"/>
    </row>
    <row r="369" spans="1:83" ht="14.4" x14ac:dyDescent="0.3">
      <c r="A369">
        <v>524629</v>
      </c>
      <c r="B369" t="s">
        <v>473</v>
      </c>
      <c r="C369" t="s">
        <v>691</v>
      </c>
      <c r="D369" t="s">
        <v>691</v>
      </c>
      <c r="E369" t="s">
        <v>691</v>
      </c>
      <c r="F369" t="s">
        <v>691</v>
      </c>
      <c r="G369" t="s">
        <v>691</v>
      </c>
      <c r="H369" t="s">
        <v>691</v>
      </c>
      <c r="I369" t="s">
        <v>691</v>
      </c>
      <c r="J369" t="s">
        <v>691</v>
      </c>
      <c r="K369" t="s">
        <v>691</v>
      </c>
      <c r="L369" t="s">
        <v>691</v>
      </c>
      <c r="M369" t="s">
        <v>691</v>
      </c>
      <c r="N369" t="s">
        <v>691</v>
      </c>
      <c r="O369" t="s">
        <v>691</v>
      </c>
      <c r="P369" t="s">
        <v>691</v>
      </c>
      <c r="Q369" t="s">
        <v>691</v>
      </c>
      <c r="R369" t="s">
        <v>691</v>
      </c>
      <c r="S369" t="s">
        <v>691</v>
      </c>
      <c r="T369" t="s">
        <v>691</v>
      </c>
      <c r="U369" t="s">
        <v>691</v>
      </c>
      <c r="V369" t="s">
        <v>691</v>
      </c>
      <c r="W369" t="s">
        <v>691</v>
      </c>
      <c r="X369" t="s">
        <v>691</v>
      </c>
      <c r="Y369" t="s">
        <v>691</v>
      </c>
      <c r="Z369" t="s">
        <v>691</v>
      </c>
      <c r="AA369" t="s">
        <v>691</v>
      </c>
      <c r="AB369" t="s">
        <v>691</v>
      </c>
      <c r="AC369" t="s">
        <v>691</v>
      </c>
      <c r="AD369" t="s">
        <v>691</v>
      </c>
      <c r="AE369" t="s">
        <v>691</v>
      </c>
      <c r="AF369" t="s">
        <v>691</v>
      </c>
      <c r="AG369" t="s">
        <v>691</v>
      </c>
      <c r="AH369" t="s">
        <v>691</v>
      </c>
      <c r="AI369" t="s">
        <v>691</v>
      </c>
      <c r="AJ369" t="s">
        <v>691</v>
      </c>
      <c r="AK369" t="s">
        <v>691</v>
      </c>
      <c r="AL369" t="s">
        <v>691</v>
      </c>
      <c r="AM369" t="s">
        <v>691</v>
      </c>
      <c r="AW369"/>
      <c r="AY369">
        <v>0</v>
      </c>
      <c r="AZ369" s="269"/>
      <c r="BA369" s="269"/>
      <c r="BB369" s="269"/>
      <c r="BC369" s="269"/>
      <c r="BD369" s="269"/>
      <c r="BE369" s="269"/>
      <c r="BH369" s="249"/>
      <c r="BI369" s="249"/>
      <c r="BJ369" s="249"/>
      <c r="BK369" s="249"/>
      <c r="BL369" s="249"/>
      <c r="BM369" s="249"/>
      <c r="BN369" s="249"/>
      <c r="BO369" s="249"/>
      <c r="BP369" s="249"/>
      <c r="BQ369" s="249"/>
      <c r="BR369" s="249"/>
      <c r="BS369" s="249"/>
      <c r="BT369" s="249"/>
      <c r="BU369" s="249"/>
      <c r="BV369" s="248"/>
      <c r="BW369" s="249"/>
      <c r="BX369" s="249"/>
      <c r="BY369" s="249"/>
      <c r="BZ369" s="249"/>
      <c r="CA369" s="242"/>
      <c r="CB369" s="242"/>
      <c r="CC369" s="242"/>
      <c r="CD369" s="242"/>
      <c r="CE369" s="249"/>
    </row>
    <row r="370" spans="1:83" ht="14.4" x14ac:dyDescent="0.3">
      <c r="A370">
        <v>524632</v>
      </c>
      <c r="B370" t="s">
        <v>473</v>
      </c>
      <c r="C370" t="s">
        <v>691</v>
      </c>
      <c r="D370" t="s">
        <v>691</v>
      </c>
      <c r="E370" t="s">
        <v>691</v>
      </c>
      <c r="F370" t="s">
        <v>691</v>
      </c>
      <c r="G370" t="s">
        <v>691</v>
      </c>
      <c r="H370" t="s">
        <v>691</v>
      </c>
      <c r="I370" t="s">
        <v>691</v>
      </c>
      <c r="J370" t="s">
        <v>691</v>
      </c>
      <c r="K370" t="s">
        <v>691</v>
      </c>
      <c r="L370" t="s">
        <v>691</v>
      </c>
      <c r="M370" t="s">
        <v>691</v>
      </c>
      <c r="N370" t="s">
        <v>691</v>
      </c>
      <c r="O370" t="s">
        <v>691</v>
      </c>
      <c r="P370" t="s">
        <v>691</v>
      </c>
      <c r="Q370" t="s">
        <v>691</v>
      </c>
      <c r="R370" t="s">
        <v>691</v>
      </c>
      <c r="S370" t="s">
        <v>691</v>
      </c>
      <c r="T370" t="s">
        <v>691</v>
      </c>
      <c r="U370" t="s">
        <v>691</v>
      </c>
      <c r="V370" t="s">
        <v>691</v>
      </c>
      <c r="W370" t="s">
        <v>691</v>
      </c>
      <c r="X370" t="s">
        <v>691</v>
      </c>
      <c r="Y370" t="s">
        <v>691</v>
      </c>
      <c r="Z370" t="s">
        <v>691</v>
      </c>
      <c r="AA370" t="s">
        <v>691</v>
      </c>
      <c r="AB370" t="s">
        <v>691</v>
      </c>
      <c r="AC370" t="s">
        <v>691</v>
      </c>
      <c r="AD370" t="s">
        <v>691</v>
      </c>
      <c r="AE370" t="s">
        <v>691</v>
      </c>
      <c r="AF370" t="s">
        <v>691</v>
      </c>
      <c r="AG370" t="s">
        <v>691</v>
      </c>
      <c r="AH370" t="s">
        <v>691</v>
      </c>
      <c r="AI370" t="s">
        <v>691</v>
      </c>
      <c r="AJ370" t="s">
        <v>691</v>
      </c>
      <c r="AK370" t="s">
        <v>691</v>
      </c>
      <c r="AL370" t="s">
        <v>691</v>
      </c>
      <c r="AM370" t="s">
        <v>691</v>
      </c>
      <c r="AW370"/>
      <c r="AY370">
        <v>0</v>
      </c>
      <c r="AZ370" s="269"/>
      <c r="BA370" s="269"/>
      <c r="BB370" s="269"/>
      <c r="BC370" s="269"/>
      <c r="BD370" s="269"/>
      <c r="BE370" s="269"/>
      <c r="BH370" s="249"/>
      <c r="BI370" s="249"/>
      <c r="BJ370" s="249"/>
      <c r="BK370" s="249"/>
      <c r="BL370" s="249"/>
      <c r="BM370" s="249"/>
      <c r="BN370" s="249"/>
      <c r="BO370" s="249"/>
      <c r="BP370" s="249"/>
      <c r="BQ370" s="249"/>
      <c r="BR370" s="249"/>
      <c r="BS370" s="249"/>
      <c r="BT370" s="249"/>
      <c r="BU370" s="249"/>
      <c r="BV370" s="248"/>
      <c r="BW370" s="249"/>
      <c r="BX370" s="249"/>
      <c r="BY370" s="249"/>
      <c r="BZ370" s="249"/>
      <c r="CA370" s="242"/>
      <c r="CB370" s="242"/>
      <c r="CC370" s="242"/>
      <c r="CD370" s="242"/>
      <c r="CE370" s="249"/>
    </row>
    <row r="371" spans="1:83" ht="14.4" x14ac:dyDescent="0.3">
      <c r="A371">
        <v>524633</v>
      </c>
      <c r="B371" t="s">
        <v>473</v>
      </c>
      <c r="C371" t="s">
        <v>691</v>
      </c>
      <c r="D371" t="s">
        <v>691</v>
      </c>
      <c r="E371" t="s">
        <v>691</v>
      </c>
      <c r="F371" t="s">
        <v>691</v>
      </c>
      <c r="G371" t="s">
        <v>691</v>
      </c>
      <c r="H371" t="s">
        <v>691</v>
      </c>
      <c r="I371" t="s">
        <v>691</v>
      </c>
      <c r="J371" t="s">
        <v>691</v>
      </c>
      <c r="K371" t="s">
        <v>691</v>
      </c>
      <c r="L371" t="s">
        <v>691</v>
      </c>
      <c r="M371" t="s">
        <v>691</v>
      </c>
      <c r="N371" t="s">
        <v>691</v>
      </c>
      <c r="O371" t="s">
        <v>691</v>
      </c>
      <c r="P371" t="s">
        <v>691</v>
      </c>
      <c r="Q371" t="s">
        <v>691</v>
      </c>
      <c r="R371" t="s">
        <v>691</v>
      </c>
      <c r="S371" t="s">
        <v>691</v>
      </c>
      <c r="T371" t="s">
        <v>691</v>
      </c>
      <c r="U371" t="s">
        <v>691</v>
      </c>
      <c r="V371" t="s">
        <v>691</v>
      </c>
      <c r="W371" t="s">
        <v>691</v>
      </c>
      <c r="X371" t="s">
        <v>691</v>
      </c>
      <c r="Y371" t="s">
        <v>691</v>
      </c>
      <c r="Z371" t="s">
        <v>691</v>
      </c>
      <c r="AA371" t="s">
        <v>691</v>
      </c>
      <c r="AB371" t="s">
        <v>691</v>
      </c>
      <c r="AC371" t="s">
        <v>691</v>
      </c>
      <c r="AD371" t="s">
        <v>691</v>
      </c>
      <c r="AE371" t="s">
        <v>691</v>
      </c>
      <c r="AF371" t="s">
        <v>691</v>
      </c>
      <c r="AG371" t="s">
        <v>691</v>
      </c>
      <c r="AH371" t="s">
        <v>691</v>
      </c>
      <c r="AI371" t="s">
        <v>691</v>
      </c>
      <c r="AJ371" t="s">
        <v>691</v>
      </c>
      <c r="AK371" t="s">
        <v>691</v>
      </c>
      <c r="AL371" t="s">
        <v>691</v>
      </c>
      <c r="AM371" t="s">
        <v>691</v>
      </c>
      <c r="AW371"/>
      <c r="AY371">
        <v>0</v>
      </c>
      <c r="AZ371" s="269"/>
      <c r="BA371" s="269"/>
      <c r="BB371" s="269"/>
      <c r="BC371" s="269"/>
      <c r="BD371" s="269"/>
      <c r="BE371" s="269"/>
    </row>
    <row r="372" spans="1:83" ht="14.4" x14ac:dyDescent="0.3">
      <c r="A372">
        <v>524635</v>
      </c>
      <c r="B372" t="s">
        <v>474</v>
      </c>
      <c r="C372" t="s">
        <v>691</v>
      </c>
      <c r="D372" t="s">
        <v>691</v>
      </c>
      <c r="E372" t="s">
        <v>691</v>
      </c>
      <c r="F372" t="s">
        <v>691</v>
      </c>
      <c r="G372" t="s">
        <v>691</v>
      </c>
      <c r="H372" t="s">
        <v>691</v>
      </c>
      <c r="I372" t="s">
        <v>691</v>
      </c>
      <c r="J372" t="s">
        <v>691</v>
      </c>
      <c r="K372" t="s">
        <v>691</v>
      </c>
      <c r="L372" t="s">
        <v>691</v>
      </c>
      <c r="M372" t="s">
        <v>691</v>
      </c>
      <c r="N372" t="s">
        <v>691</v>
      </c>
      <c r="O372" t="s">
        <v>691</v>
      </c>
      <c r="P372" t="s">
        <v>691</v>
      </c>
      <c r="Q372" t="s">
        <v>691</v>
      </c>
      <c r="R372" t="s">
        <v>691</v>
      </c>
      <c r="S372" t="s">
        <v>691</v>
      </c>
      <c r="T372" t="s">
        <v>691</v>
      </c>
      <c r="U372" t="s">
        <v>691</v>
      </c>
      <c r="V372" t="s">
        <v>691</v>
      </c>
      <c r="W372" t="s">
        <v>691</v>
      </c>
      <c r="X372" t="s">
        <v>691</v>
      </c>
      <c r="Y372" t="s">
        <v>691</v>
      </c>
      <c r="Z372" t="s">
        <v>691</v>
      </c>
      <c r="AA372" t="s">
        <v>691</v>
      </c>
      <c r="AB372" t="s">
        <v>691</v>
      </c>
      <c r="AC372" t="s">
        <v>691</v>
      </c>
      <c r="AD372" t="s">
        <v>691</v>
      </c>
      <c r="AE372" t="s">
        <v>691</v>
      </c>
      <c r="AF372" t="s">
        <v>691</v>
      </c>
      <c r="AG372" t="s">
        <v>691</v>
      </c>
      <c r="AW372"/>
      <c r="AY372" t="s">
        <v>1462</v>
      </c>
      <c r="AZ372" s="269"/>
      <c r="BA372" s="269"/>
      <c r="BB372" s="269"/>
      <c r="BC372" s="269"/>
      <c r="BD372" s="269"/>
      <c r="BE372" s="269"/>
    </row>
    <row r="373" spans="1:83" ht="14.4" x14ac:dyDescent="0.3">
      <c r="A373">
        <v>524645</v>
      </c>
      <c r="B373" t="s">
        <v>473</v>
      </c>
      <c r="C373" t="s">
        <v>691</v>
      </c>
      <c r="D373" t="s">
        <v>691</v>
      </c>
      <c r="E373" t="s">
        <v>691</v>
      </c>
      <c r="F373" t="s">
        <v>691</v>
      </c>
      <c r="G373" t="s">
        <v>691</v>
      </c>
      <c r="H373" t="s">
        <v>691</v>
      </c>
      <c r="I373" t="s">
        <v>691</v>
      </c>
      <c r="J373" t="s">
        <v>691</v>
      </c>
      <c r="K373" t="s">
        <v>691</v>
      </c>
      <c r="L373" t="s">
        <v>691</v>
      </c>
      <c r="M373" t="s">
        <v>691</v>
      </c>
      <c r="N373" t="s">
        <v>691</v>
      </c>
      <c r="O373" t="s">
        <v>691</v>
      </c>
      <c r="P373" t="s">
        <v>691</v>
      </c>
      <c r="Q373" t="s">
        <v>691</v>
      </c>
      <c r="R373" t="s">
        <v>691</v>
      </c>
      <c r="S373" t="s">
        <v>691</v>
      </c>
      <c r="T373" t="s">
        <v>691</v>
      </c>
      <c r="U373" t="s">
        <v>691</v>
      </c>
      <c r="V373" t="s">
        <v>691</v>
      </c>
      <c r="W373" t="s">
        <v>691</v>
      </c>
      <c r="X373" t="s">
        <v>691</v>
      </c>
      <c r="Y373" t="s">
        <v>691</v>
      </c>
      <c r="Z373" t="s">
        <v>691</v>
      </c>
      <c r="AA373" t="s">
        <v>691</v>
      </c>
      <c r="AB373" t="s">
        <v>691</v>
      </c>
      <c r="AC373" t="s">
        <v>691</v>
      </c>
      <c r="AD373" t="s">
        <v>691</v>
      </c>
      <c r="AE373" t="s">
        <v>691</v>
      </c>
      <c r="AF373" t="s">
        <v>691</v>
      </c>
      <c r="AG373" t="s">
        <v>691</v>
      </c>
      <c r="AH373" t="s">
        <v>691</v>
      </c>
      <c r="AI373" t="s">
        <v>691</v>
      </c>
      <c r="AJ373" t="s">
        <v>691</v>
      </c>
      <c r="AK373" t="s">
        <v>691</v>
      </c>
      <c r="AL373" t="s">
        <v>691</v>
      </c>
      <c r="AM373" t="s">
        <v>691</v>
      </c>
      <c r="AW373"/>
      <c r="AY373">
        <v>0</v>
      </c>
      <c r="AZ373" s="269"/>
      <c r="BA373" s="269"/>
      <c r="BB373" s="269"/>
      <c r="BC373" s="269"/>
      <c r="BD373" s="269"/>
      <c r="BE373" s="269"/>
    </row>
    <row r="374" spans="1:83" ht="14.4" x14ac:dyDescent="0.3">
      <c r="A374">
        <v>524649</v>
      </c>
      <c r="B374" t="s">
        <v>473</v>
      </c>
      <c r="C374" t="s">
        <v>691</v>
      </c>
      <c r="D374" t="s">
        <v>691</v>
      </c>
      <c r="E374" t="s">
        <v>691</v>
      </c>
      <c r="F374" t="s">
        <v>691</v>
      </c>
      <c r="G374" t="s">
        <v>691</v>
      </c>
      <c r="H374" t="s">
        <v>691</v>
      </c>
      <c r="I374" t="s">
        <v>691</v>
      </c>
      <c r="J374" t="s">
        <v>691</v>
      </c>
      <c r="K374" t="s">
        <v>691</v>
      </c>
      <c r="L374" t="s">
        <v>691</v>
      </c>
      <c r="M374" t="s">
        <v>691</v>
      </c>
      <c r="N374" t="s">
        <v>691</v>
      </c>
      <c r="O374" t="s">
        <v>691</v>
      </c>
      <c r="P374" t="s">
        <v>691</v>
      </c>
      <c r="Q374" t="s">
        <v>691</v>
      </c>
      <c r="R374" t="s">
        <v>691</v>
      </c>
      <c r="S374" t="s">
        <v>691</v>
      </c>
      <c r="T374" t="s">
        <v>691</v>
      </c>
      <c r="U374" t="s">
        <v>691</v>
      </c>
      <c r="V374" t="s">
        <v>691</v>
      </c>
      <c r="W374" t="s">
        <v>691</v>
      </c>
      <c r="X374" t="s">
        <v>691</v>
      </c>
      <c r="Y374" t="s">
        <v>691</v>
      </c>
      <c r="Z374" t="s">
        <v>691</v>
      </c>
      <c r="AA374" t="s">
        <v>691</v>
      </c>
      <c r="AB374" t="s">
        <v>691</v>
      </c>
      <c r="AC374" t="s">
        <v>691</v>
      </c>
      <c r="AD374" t="s">
        <v>691</v>
      </c>
      <c r="AE374" t="s">
        <v>691</v>
      </c>
      <c r="AF374" t="s">
        <v>691</v>
      </c>
      <c r="AG374" t="s">
        <v>691</v>
      </c>
      <c r="AH374" t="s">
        <v>691</v>
      </c>
      <c r="AI374" t="s">
        <v>691</v>
      </c>
      <c r="AJ374" t="s">
        <v>691</v>
      </c>
      <c r="AK374" t="s">
        <v>691</v>
      </c>
      <c r="AL374" t="s">
        <v>691</v>
      </c>
      <c r="AM374" t="s">
        <v>691</v>
      </c>
      <c r="AW374"/>
      <c r="AY374">
        <v>0</v>
      </c>
      <c r="AZ374" s="269"/>
      <c r="BA374" s="269"/>
      <c r="BB374" s="269"/>
      <c r="BC374" s="269"/>
      <c r="BD374" s="269"/>
      <c r="BE374" s="269"/>
    </row>
    <row r="375" spans="1:83" ht="14.4" x14ac:dyDescent="0.3">
      <c r="A375">
        <v>524650</v>
      </c>
      <c r="B375" t="s">
        <v>473</v>
      </c>
      <c r="C375" t="s">
        <v>691</v>
      </c>
      <c r="D375" t="s">
        <v>691</v>
      </c>
      <c r="E375" t="s">
        <v>691</v>
      </c>
      <c r="F375" t="s">
        <v>691</v>
      </c>
      <c r="G375" t="s">
        <v>691</v>
      </c>
      <c r="H375" t="s">
        <v>691</v>
      </c>
      <c r="I375" t="s">
        <v>691</v>
      </c>
      <c r="J375" t="s">
        <v>691</v>
      </c>
      <c r="K375" t="s">
        <v>691</v>
      </c>
      <c r="L375" t="s">
        <v>691</v>
      </c>
      <c r="M375" t="s">
        <v>691</v>
      </c>
      <c r="N375" t="s">
        <v>691</v>
      </c>
      <c r="O375" t="s">
        <v>691</v>
      </c>
      <c r="P375" t="s">
        <v>691</v>
      </c>
      <c r="Q375" t="s">
        <v>691</v>
      </c>
      <c r="R375" t="s">
        <v>691</v>
      </c>
      <c r="S375" t="s">
        <v>691</v>
      </c>
      <c r="T375" t="s">
        <v>691</v>
      </c>
      <c r="U375" t="s">
        <v>691</v>
      </c>
      <c r="V375" t="s">
        <v>691</v>
      </c>
      <c r="W375" t="s">
        <v>691</v>
      </c>
      <c r="X375" t="s">
        <v>691</v>
      </c>
      <c r="Y375" t="s">
        <v>691</v>
      </c>
      <c r="Z375" t="s">
        <v>691</v>
      </c>
      <c r="AA375" t="s">
        <v>691</v>
      </c>
      <c r="AB375" t="s">
        <v>691</v>
      </c>
      <c r="AC375" t="s">
        <v>691</v>
      </c>
      <c r="AD375" t="s">
        <v>691</v>
      </c>
      <c r="AE375" t="s">
        <v>691</v>
      </c>
      <c r="AF375" t="s">
        <v>691</v>
      </c>
      <c r="AG375" t="s">
        <v>691</v>
      </c>
      <c r="AH375" t="s">
        <v>691</v>
      </c>
      <c r="AI375" t="s">
        <v>691</v>
      </c>
      <c r="AJ375" t="s">
        <v>691</v>
      </c>
      <c r="AK375" t="s">
        <v>691</v>
      </c>
      <c r="AL375" t="s">
        <v>691</v>
      </c>
      <c r="AM375" t="s">
        <v>691</v>
      </c>
      <c r="AW375"/>
      <c r="AY375">
        <v>0</v>
      </c>
      <c r="AZ375" s="269"/>
      <c r="BA375" s="269"/>
      <c r="BB375" s="269"/>
      <c r="BC375" s="269"/>
      <c r="BD375" s="269"/>
      <c r="BE375" s="269"/>
    </row>
    <row r="376" spans="1:83" ht="14.4" x14ac:dyDescent="0.3">
      <c r="A376">
        <v>524658</v>
      </c>
      <c r="B376" t="s">
        <v>473</v>
      </c>
      <c r="C376" t="s">
        <v>691</v>
      </c>
      <c r="D376" t="s">
        <v>691</v>
      </c>
      <c r="E376" t="s">
        <v>691</v>
      </c>
      <c r="F376" t="s">
        <v>691</v>
      </c>
      <c r="G376" t="s">
        <v>691</v>
      </c>
      <c r="H376" t="s">
        <v>691</v>
      </c>
      <c r="I376" t="s">
        <v>691</v>
      </c>
      <c r="J376" t="s">
        <v>691</v>
      </c>
      <c r="K376" t="s">
        <v>691</v>
      </c>
      <c r="L376" t="s">
        <v>691</v>
      </c>
      <c r="M376" t="s">
        <v>691</v>
      </c>
      <c r="N376" t="s">
        <v>691</v>
      </c>
      <c r="O376" t="s">
        <v>691</v>
      </c>
      <c r="P376" t="s">
        <v>691</v>
      </c>
      <c r="Q376" t="s">
        <v>691</v>
      </c>
      <c r="R376" t="s">
        <v>691</v>
      </c>
      <c r="S376" t="s">
        <v>691</v>
      </c>
      <c r="T376" t="s">
        <v>691</v>
      </c>
      <c r="U376" t="s">
        <v>691</v>
      </c>
      <c r="V376" t="s">
        <v>691</v>
      </c>
      <c r="W376" t="s">
        <v>691</v>
      </c>
      <c r="X376" t="s">
        <v>691</v>
      </c>
      <c r="Y376" t="s">
        <v>691</v>
      </c>
      <c r="Z376" t="s">
        <v>691</v>
      </c>
      <c r="AA376" t="s">
        <v>691</v>
      </c>
      <c r="AB376" t="s">
        <v>691</v>
      </c>
      <c r="AC376" t="s">
        <v>691</v>
      </c>
      <c r="AD376" t="s">
        <v>691</v>
      </c>
      <c r="AE376" t="s">
        <v>691</v>
      </c>
      <c r="AF376" t="s">
        <v>691</v>
      </c>
      <c r="AG376" t="s">
        <v>691</v>
      </c>
      <c r="AH376" t="s">
        <v>691</v>
      </c>
      <c r="AI376" t="s">
        <v>691</v>
      </c>
      <c r="AJ376" t="s">
        <v>691</v>
      </c>
      <c r="AK376" t="s">
        <v>691</v>
      </c>
      <c r="AL376" t="s">
        <v>691</v>
      </c>
      <c r="AM376" t="s">
        <v>691</v>
      </c>
      <c r="AW376"/>
      <c r="AY376">
        <v>0</v>
      </c>
      <c r="AZ376" s="269"/>
      <c r="BA376" s="269"/>
      <c r="BB376" s="269"/>
      <c r="BC376" s="269"/>
      <c r="BD376" s="269"/>
      <c r="BE376" s="269"/>
    </row>
    <row r="377" spans="1:83" ht="14.4" x14ac:dyDescent="0.3">
      <c r="A377">
        <v>524664</v>
      </c>
      <c r="B377" t="s">
        <v>474</v>
      </c>
      <c r="C377" t="s">
        <v>691</v>
      </c>
      <c r="D377" t="s">
        <v>691</v>
      </c>
      <c r="E377" t="s">
        <v>691</v>
      </c>
      <c r="F377" t="s">
        <v>691</v>
      </c>
      <c r="G377" t="s">
        <v>691</v>
      </c>
      <c r="H377" t="s">
        <v>691</v>
      </c>
      <c r="I377" t="s">
        <v>691</v>
      </c>
      <c r="J377" t="s">
        <v>691</v>
      </c>
      <c r="K377" t="s">
        <v>691</v>
      </c>
      <c r="L377" t="s">
        <v>691</v>
      </c>
      <c r="M377" t="s">
        <v>691</v>
      </c>
      <c r="N377" t="s">
        <v>691</v>
      </c>
      <c r="O377" t="s">
        <v>691</v>
      </c>
      <c r="P377" t="s">
        <v>691</v>
      </c>
      <c r="Q377" t="s">
        <v>691</v>
      </c>
      <c r="R377" t="s">
        <v>691</v>
      </c>
      <c r="S377" t="s">
        <v>691</v>
      </c>
      <c r="T377" t="s">
        <v>691</v>
      </c>
      <c r="U377" t="s">
        <v>691</v>
      </c>
      <c r="V377" t="s">
        <v>691</v>
      </c>
      <c r="W377" t="s">
        <v>691</v>
      </c>
      <c r="X377" t="s">
        <v>691</v>
      </c>
      <c r="Y377" t="s">
        <v>691</v>
      </c>
      <c r="Z377" t="s">
        <v>691</v>
      </c>
      <c r="AA377" t="s">
        <v>691</v>
      </c>
      <c r="AB377" t="s">
        <v>691</v>
      </c>
      <c r="AC377" t="s">
        <v>691</v>
      </c>
      <c r="AD377" t="s">
        <v>691</v>
      </c>
      <c r="AE377" t="s">
        <v>691</v>
      </c>
      <c r="AF377" t="s">
        <v>691</v>
      </c>
      <c r="AG377" t="s">
        <v>691</v>
      </c>
      <c r="AW377"/>
      <c r="AY377" t="s">
        <v>1462</v>
      </c>
      <c r="AZ377" s="269"/>
      <c r="BA377" s="269"/>
      <c r="BB377" s="269"/>
      <c r="BC377" s="269"/>
      <c r="BD377" s="269"/>
      <c r="BE377" s="269"/>
      <c r="BH377" s="249"/>
      <c r="BI377" s="249"/>
      <c r="BJ377" s="249"/>
      <c r="BK377" s="249"/>
      <c r="BL377" s="249"/>
      <c r="BM377" s="249"/>
      <c r="BN377" s="249"/>
      <c r="BO377" s="249"/>
      <c r="BP377" s="249"/>
      <c r="BQ377" s="249"/>
      <c r="BR377" s="249"/>
      <c r="BS377" s="249"/>
      <c r="BT377" s="249"/>
      <c r="BU377" s="249"/>
      <c r="BV377" s="248"/>
      <c r="BW377" s="249"/>
      <c r="BX377" s="249"/>
      <c r="BY377" s="249"/>
      <c r="BZ377" s="249"/>
      <c r="CA377" s="242"/>
      <c r="CB377" s="242"/>
      <c r="CC377" s="242"/>
      <c r="CD377" s="242"/>
      <c r="CE377" s="249"/>
    </row>
    <row r="378" spans="1:83" ht="14.4" x14ac:dyDescent="0.3">
      <c r="A378">
        <v>524665</v>
      </c>
      <c r="B378" t="s">
        <v>473</v>
      </c>
      <c r="C378" t="s">
        <v>691</v>
      </c>
      <c r="D378" t="s">
        <v>691</v>
      </c>
      <c r="E378" t="s">
        <v>691</v>
      </c>
      <c r="F378" t="s">
        <v>691</v>
      </c>
      <c r="G378" t="s">
        <v>691</v>
      </c>
      <c r="H378" t="s">
        <v>691</v>
      </c>
      <c r="I378" t="s">
        <v>691</v>
      </c>
      <c r="J378" t="s">
        <v>691</v>
      </c>
      <c r="K378" t="s">
        <v>691</v>
      </c>
      <c r="L378" t="s">
        <v>691</v>
      </c>
      <c r="M378" t="s">
        <v>691</v>
      </c>
      <c r="N378" t="s">
        <v>691</v>
      </c>
      <c r="O378" t="s">
        <v>691</v>
      </c>
      <c r="P378" t="s">
        <v>691</v>
      </c>
      <c r="Q378" t="s">
        <v>691</v>
      </c>
      <c r="R378" t="s">
        <v>691</v>
      </c>
      <c r="S378" t="s">
        <v>691</v>
      </c>
      <c r="T378" t="s">
        <v>691</v>
      </c>
      <c r="U378" t="s">
        <v>691</v>
      </c>
      <c r="V378" t="s">
        <v>691</v>
      </c>
      <c r="W378" t="s">
        <v>691</v>
      </c>
      <c r="X378" t="s">
        <v>691</v>
      </c>
      <c r="Y378" t="s">
        <v>691</v>
      </c>
      <c r="Z378" t="s">
        <v>691</v>
      </c>
      <c r="AA378" t="s">
        <v>691</v>
      </c>
      <c r="AB378" t="s">
        <v>691</v>
      </c>
      <c r="AC378" t="s">
        <v>691</v>
      </c>
      <c r="AD378" t="s">
        <v>691</v>
      </c>
      <c r="AE378" t="s">
        <v>691</v>
      </c>
      <c r="AF378" t="s">
        <v>691</v>
      </c>
      <c r="AG378" t="s">
        <v>691</v>
      </c>
      <c r="AH378" t="s">
        <v>691</v>
      </c>
      <c r="AI378" t="s">
        <v>691</v>
      </c>
      <c r="AJ378" t="s">
        <v>691</v>
      </c>
      <c r="AK378" t="s">
        <v>691</v>
      </c>
      <c r="AL378" t="s">
        <v>691</v>
      </c>
      <c r="AM378" t="s">
        <v>691</v>
      </c>
      <c r="AW378"/>
      <c r="AY378">
        <v>0</v>
      </c>
      <c r="AZ378" s="269"/>
      <c r="BA378" s="269"/>
      <c r="BB378" s="269"/>
      <c r="BC378" s="269"/>
      <c r="BD378" s="269"/>
      <c r="BE378" s="269"/>
    </row>
    <row r="379" spans="1:83" ht="14.4" x14ac:dyDescent="0.3">
      <c r="A379">
        <v>524675</v>
      </c>
      <c r="B379" t="s">
        <v>473</v>
      </c>
      <c r="C379" t="s">
        <v>691</v>
      </c>
      <c r="D379" t="s">
        <v>691</v>
      </c>
      <c r="E379" t="s">
        <v>691</v>
      </c>
      <c r="F379" t="s">
        <v>691</v>
      </c>
      <c r="G379" t="s">
        <v>691</v>
      </c>
      <c r="H379" t="s">
        <v>691</v>
      </c>
      <c r="I379" t="s">
        <v>691</v>
      </c>
      <c r="J379" t="s">
        <v>691</v>
      </c>
      <c r="K379" t="s">
        <v>691</v>
      </c>
      <c r="L379" t="s">
        <v>691</v>
      </c>
      <c r="M379" t="s">
        <v>691</v>
      </c>
      <c r="N379" t="s">
        <v>691</v>
      </c>
      <c r="O379" t="s">
        <v>691</v>
      </c>
      <c r="P379" t="s">
        <v>691</v>
      </c>
      <c r="Q379" t="s">
        <v>691</v>
      </c>
      <c r="R379" t="s">
        <v>691</v>
      </c>
      <c r="S379" t="s">
        <v>691</v>
      </c>
      <c r="T379" t="s">
        <v>691</v>
      </c>
      <c r="U379" t="s">
        <v>691</v>
      </c>
      <c r="V379" t="s">
        <v>691</v>
      </c>
      <c r="W379" t="s">
        <v>691</v>
      </c>
      <c r="X379" t="s">
        <v>691</v>
      </c>
      <c r="Y379" t="s">
        <v>691</v>
      </c>
      <c r="Z379" t="s">
        <v>691</v>
      </c>
      <c r="AA379" t="s">
        <v>691</v>
      </c>
      <c r="AB379" t="s">
        <v>691</v>
      </c>
      <c r="AC379" t="s">
        <v>691</v>
      </c>
      <c r="AD379" t="s">
        <v>691</v>
      </c>
      <c r="AE379" t="s">
        <v>691</v>
      </c>
      <c r="AF379" t="s">
        <v>691</v>
      </c>
      <c r="AG379" t="s">
        <v>691</v>
      </c>
      <c r="AH379" t="s">
        <v>691</v>
      </c>
      <c r="AI379" t="s">
        <v>691</v>
      </c>
      <c r="AJ379" t="s">
        <v>691</v>
      </c>
      <c r="AK379" t="s">
        <v>691</v>
      </c>
      <c r="AL379" t="s">
        <v>691</v>
      </c>
      <c r="AM379" t="s">
        <v>691</v>
      </c>
      <c r="AW379"/>
      <c r="AY379">
        <v>0</v>
      </c>
      <c r="AZ379" s="269"/>
      <c r="BA379" s="269"/>
      <c r="BB379" s="269"/>
      <c r="BC379" s="269"/>
      <c r="BD379" s="269"/>
      <c r="BE379" s="269"/>
    </row>
    <row r="380" spans="1:83" ht="14.4" x14ac:dyDescent="0.3">
      <c r="A380">
        <v>524687</v>
      </c>
      <c r="B380" t="s">
        <v>473</v>
      </c>
      <c r="C380" t="s">
        <v>691</v>
      </c>
      <c r="D380" t="s">
        <v>691</v>
      </c>
      <c r="E380" t="s">
        <v>691</v>
      </c>
      <c r="F380" t="s">
        <v>691</v>
      </c>
      <c r="G380" t="s">
        <v>691</v>
      </c>
      <c r="H380" t="s">
        <v>691</v>
      </c>
      <c r="I380" t="s">
        <v>691</v>
      </c>
      <c r="J380" t="s">
        <v>691</v>
      </c>
      <c r="K380" t="s">
        <v>691</v>
      </c>
      <c r="L380" t="s">
        <v>691</v>
      </c>
      <c r="M380" t="s">
        <v>691</v>
      </c>
      <c r="N380" t="s">
        <v>691</v>
      </c>
      <c r="O380" t="s">
        <v>691</v>
      </c>
      <c r="P380" t="s">
        <v>691</v>
      </c>
      <c r="Q380" t="s">
        <v>691</v>
      </c>
      <c r="R380" t="s">
        <v>691</v>
      </c>
      <c r="S380" t="s">
        <v>691</v>
      </c>
      <c r="T380" t="s">
        <v>691</v>
      </c>
      <c r="U380" t="s">
        <v>691</v>
      </c>
      <c r="V380" t="s">
        <v>691</v>
      </c>
      <c r="W380" t="s">
        <v>691</v>
      </c>
      <c r="X380" t="s">
        <v>691</v>
      </c>
      <c r="Y380" t="s">
        <v>691</v>
      </c>
      <c r="Z380" t="s">
        <v>691</v>
      </c>
      <c r="AA380" t="s">
        <v>691</v>
      </c>
      <c r="AB380" t="s">
        <v>691</v>
      </c>
      <c r="AC380" t="s">
        <v>691</v>
      </c>
      <c r="AD380" t="s">
        <v>691</v>
      </c>
      <c r="AE380" t="s">
        <v>691</v>
      </c>
      <c r="AF380" t="s">
        <v>691</v>
      </c>
      <c r="AG380" t="s">
        <v>691</v>
      </c>
      <c r="AH380" t="s">
        <v>691</v>
      </c>
      <c r="AI380" t="s">
        <v>691</v>
      </c>
      <c r="AJ380" t="s">
        <v>691</v>
      </c>
      <c r="AK380" t="s">
        <v>691</v>
      </c>
      <c r="AL380" t="s">
        <v>691</v>
      </c>
      <c r="AM380" t="s">
        <v>691</v>
      </c>
      <c r="AW380"/>
      <c r="AY380">
        <v>0</v>
      </c>
      <c r="AZ380" s="269"/>
      <c r="BA380" s="269"/>
      <c r="BB380" s="269"/>
      <c r="BC380" s="269"/>
      <c r="BD380" s="269"/>
      <c r="BE380" s="269"/>
    </row>
    <row r="381" spans="1:83" ht="14.4" x14ac:dyDescent="0.3">
      <c r="A381">
        <v>524690</v>
      </c>
      <c r="B381" t="s">
        <v>473</v>
      </c>
      <c r="C381" t="s">
        <v>691</v>
      </c>
      <c r="D381" t="s">
        <v>691</v>
      </c>
      <c r="E381" t="s">
        <v>691</v>
      </c>
      <c r="F381" t="s">
        <v>691</v>
      </c>
      <c r="G381" t="s">
        <v>691</v>
      </c>
      <c r="H381" t="s">
        <v>691</v>
      </c>
      <c r="I381" t="s">
        <v>691</v>
      </c>
      <c r="J381" t="s">
        <v>691</v>
      </c>
      <c r="K381" t="s">
        <v>691</v>
      </c>
      <c r="L381" t="s">
        <v>691</v>
      </c>
      <c r="M381" t="s">
        <v>691</v>
      </c>
      <c r="N381" t="s">
        <v>691</v>
      </c>
      <c r="O381" t="s">
        <v>691</v>
      </c>
      <c r="P381" t="s">
        <v>691</v>
      </c>
      <c r="Q381" t="s">
        <v>691</v>
      </c>
      <c r="R381" t="s">
        <v>691</v>
      </c>
      <c r="S381" t="s">
        <v>691</v>
      </c>
      <c r="T381" t="s">
        <v>691</v>
      </c>
      <c r="U381" t="s">
        <v>691</v>
      </c>
      <c r="V381" t="s">
        <v>691</v>
      </c>
      <c r="W381" t="s">
        <v>691</v>
      </c>
      <c r="X381" t="s">
        <v>691</v>
      </c>
      <c r="Y381" t="s">
        <v>691</v>
      </c>
      <c r="Z381" t="s">
        <v>691</v>
      </c>
      <c r="AA381" t="s">
        <v>691</v>
      </c>
      <c r="AB381" t="s">
        <v>691</v>
      </c>
      <c r="AC381" t="s">
        <v>691</v>
      </c>
      <c r="AD381" t="s">
        <v>691</v>
      </c>
      <c r="AE381" t="s">
        <v>691</v>
      </c>
      <c r="AF381" t="s">
        <v>691</v>
      </c>
      <c r="AG381" t="s">
        <v>691</v>
      </c>
      <c r="AH381" t="s">
        <v>691</v>
      </c>
      <c r="AI381" t="s">
        <v>691</v>
      </c>
      <c r="AJ381" t="s">
        <v>691</v>
      </c>
      <c r="AK381" t="s">
        <v>691</v>
      </c>
      <c r="AL381" t="s">
        <v>691</v>
      </c>
      <c r="AM381" t="s">
        <v>691</v>
      </c>
      <c r="AW381"/>
      <c r="AY381">
        <v>0</v>
      </c>
      <c r="AZ381" s="269"/>
      <c r="BA381" s="269"/>
      <c r="BB381" s="269"/>
      <c r="BC381" s="269"/>
      <c r="BD381" s="269"/>
      <c r="BE381" s="269"/>
      <c r="BH381" s="249"/>
      <c r="BI381" s="249"/>
      <c r="BJ381" s="249"/>
      <c r="BK381" s="249"/>
      <c r="BL381" s="249"/>
      <c r="BM381" s="249"/>
      <c r="BN381" s="249"/>
      <c r="BO381" s="249"/>
      <c r="BP381" s="249"/>
      <c r="BQ381" s="249"/>
      <c r="BR381" s="249"/>
      <c r="BS381" s="249"/>
      <c r="BT381" s="249"/>
      <c r="BU381" s="249"/>
      <c r="BV381" s="248"/>
      <c r="BW381" s="249"/>
      <c r="BX381" s="249"/>
      <c r="BY381" s="249"/>
      <c r="BZ381" s="249"/>
      <c r="CA381" s="242"/>
      <c r="CB381" s="242"/>
      <c r="CC381" s="242"/>
      <c r="CD381" s="242"/>
      <c r="CE381" s="249"/>
    </row>
    <row r="382" spans="1:83" ht="14.4" x14ac:dyDescent="0.3">
      <c r="A382">
        <v>524702</v>
      </c>
      <c r="B382" t="s">
        <v>473</v>
      </c>
      <c r="C382" t="s">
        <v>691</v>
      </c>
      <c r="D382" t="s">
        <v>691</v>
      </c>
      <c r="E382" t="s">
        <v>691</v>
      </c>
      <c r="F382" t="s">
        <v>691</v>
      </c>
      <c r="G382" t="s">
        <v>691</v>
      </c>
      <c r="H382" t="s">
        <v>691</v>
      </c>
      <c r="I382" t="s">
        <v>691</v>
      </c>
      <c r="J382" t="s">
        <v>691</v>
      </c>
      <c r="K382" t="s">
        <v>691</v>
      </c>
      <c r="L382" t="s">
        <v>691</v>
      </c>
      <c r="M382" t="s">
        <v>691</v>
      </c>
      <c r="N382" t="s">
        <v>691</v>
      </c>
      <c r="O382" t="s">
        <v>691</v>
      </c>
      <c r="P382" t="s">
        <v>691</v>
      </c>
      <c r="Q382" t="s">
        <v>691</v>
      </c>
      <c r="R382" t="s">
        <v>691</v>
      </c>
      <c r="S382" t="s">
        <v>691</v>
      </c>
      <c r="T382" t="s">
        <v>691</v>
      </c>
      <c r="U382" t="s">
        <v>691</v>
      </c>
      <c r="V382" t="s">
        <v>691</v>
      </c>
      <c r="W382" t="s">
        <v>691</v>
      </c>
      <c r="X382" t="s">
        <v>691</v>
      </c>
      <c r="Y382" t="s">
        <v>691</v>
      </c>
      <c r="Z382" t="s">
        <v>691</v>
      </c>
      <c r="AA382" t="s">
        <v>691</v>
      </c>
      <c r="AB382" t="s">
        <v>691</v>
      </c>
      <c r="AC382" t="s">
        <v>691</v>
      </c>
      <c r="AD382" t="s">
        <v>691</v>
      </c>
      <c r="AE382" t="s">
        <v>691</v>
      </c>
      <c r="AF382" t="s">
        <v>691</v>
      </c>
      <c r="AG382" t="s">
        <v>691</v>
      </c>
      <c r="AH382" t="s">
        <v>691</v>
      </c>
      <c r="AI382" t="s">
        <v>691</v>
      </c>
      <c r="AJ382" t="s">
        <v>691</v>
      </c>
      <c r="AK382" t="s">
        <v>691</v>
      </c>
      <c r="AL382" t="s">
        <v>691</v>
      </c>
      <c r="AM382" t="s">
        <v>691</v>
      </c>
      <c r="AW382"/>
      <c r="AY382">
        <v>0</v>
      </c>
      <c r="AZ382" s="269"/>
      <c r="BA382" s="269"/>
      <c r="BB382" s="269"/>
      <c r="BC382" s="269"/>
      <c r="BD382" s="269"/>
      <c r="BE382" s="269"/>
    </row>
    <row r="383" spans="1:83" ht="21.6" x14ac:dyDescent="0.65">
      <c r="A383" s="284">
        <v>524706</v>
      </c>
      <c r="B383" s="284" t="s">
        <v>473</v>
      </c>
      <c r="C383" t="s">
        <v>691</v>
      </c>
      <c r="D383" t="s">
        <v>691</v>
      </c>
      <c r="E383" t="s">
        <v>691</v>
      </c>
      <c r="F383" t="s">
        <v>691</v>
      </c>
      <c r="G383" t="s">
        <v>691</v>
      </c>
      <c r="H383" t="s">
        <v>691</v>
      </c>
      <c r="I383" t="s">
        <v>691</v>
      </c>
      <c r="J383" t="s">
        <v>691</v>
      </c>
      <c r="K383" t="s">
        <v>691</v>
      </c>
      <c r="L383" t="s">
        <v>691</v>
      </c>
      <c r="M383" t="s">
        <v>691</v>
      </c>
      <c r="N383" t="s">
        <v>691</v>
      </c>
      <c r="O383" t="s">
        <v>691</v>
      </c>
      <c r="P383" t="s">
        <v>691</v>
      </c>
      <c r="Q383" t="s">
        <v>691</v>
      </c>
      <c r="R383" t="s">
        <v>691</v>
      </c>
      <c r="S383" t="s">
        <v>691</v>
      </c>
      <c r="T383" t="s">
        <v>691</v>
      </c>
      <c r="U383" t="s">
        <v>691</v>
      </c>
      <c r="V383" t="s">
        <v>691</v>
      </c>
      <c r="W383" t="s">
        <v>691</v>
      </c>
      <c r="X383" t="s">
        <v>691</v>
      </c>
      <c r="Y383" t="s">
        <v>691</v>
      </c>
      <c r="Z383" t="s">
        <v>691</v>
      </c>
      <c r="AA383" t="s">
        <v>691</v>
      </c>
      <c r="AB383" t="s">
        <v>691</v>
      </c>
      <c r="AC383" t="s">
        <v>691</v>
      </c>
      <c r="AD383" t="s">
        <v>691</v>
      </c>
      <c r="AE383" t="s">
        <v>691</v>
      </c>
      <c r="AF383" t="s">
        <v>691</v>
      </c>
      <c r="AG383" t="s">
        <v>691</v>
      </c>
      <c r="AH383" t="s">
        <v>691</v>
      </c>
      <c r="AI383" t="s">
        <v>691</v>
      </c>
      <c r="AJ383" t="s">
        <v>691</v>
      </c>
      <c r="AK383" t="s">
        <v>691</v>
      </c>
      <c r="AL383" t="s">
        <v>691</v>
      </c>
      <c r="AM383" t="s">
        <v>691</v>
      </c>
      <c r="AW383"/>
      <c r="AY383">
        <v>0</v>
      </c>
      <c r="AZ383" s="269"/>
      <c r="BA383" s="269"/>
      <c r="BB383" s="269"/>
      <c r="BC383" s="269"/>
      <c r="BD383" s="269"/>
      <c r="BE383" s="269"/>
    </row>
    <row r="384" spans="1:83" ht="14.4" x14ac:dyDescent="0.3">
      <c r="A384">
        <v>524708</v>
      </c>
      <c r="B384" t="s">
        <v>473</v>
      </c>
      <c r="C384" t="s">
        <v>691</v>
      </c>
      <c r="D384" t="s">
        <v>691</v>
      </c>
      <c r="E384" t="s">
        <v>691</v>
      </c>
      <c r="F384" t="s">
        <v>691</v>
      </c>
      <c r="G384" t="s">
        <v>691</v>
      </c>
      <c r="H384" t="s">
        <v>691</v>
      </c>
      <c r="I384" t="s">
        <v>691</v>
      </c>
      <c r="J384" t="s">
        <v>691</v>
      </c>
      <c r="K384" t="s">
        <v>691</v>
      </c>
      <c r="L384" t="s">
        <v>691</v>
      </c>
      <c r="M384" t="s">
        <v>691</v>
      </c>
      <c r="N384" t="s">
        <v>691</v>
      </c>
      <c r="O384" t="s">
        <v>691</v>
      </c>
      <c r="P384" t="s">
        <v>691</v>
      </c>
      <c r="Q384" t="s">
        <v>691</v>
      </c>
      <c r="R384" t="s">
        <v>691</v>
      </c>
      <c r="S384" t="s">
        <v>691</v>
      </c>
      <c r="T384" t="s">
        <v>691</v>
      </c>
      <c r="U384" t="s">
        <v>691</v>
      </c>
      <c r="V384" t="s">
        <v>691</v>
      </c>
      <c r="W384" t="s">
        <v>691</v>
      </c>
      <c r="X384" t="s">
        <v>691</v>
      </c>
      <c r="Y384" t="s">
        <v>691</v>
      </c>
      <c r="Z384" t="s">
        <v>691</v>
      </c>
      <c r="AA384" t="s">
        <v>691</v>
      </c>
      <c r="AB384" t="s">
        <v>691</v>
      </c>
      <c r="AC384" t="s">
        <v>691</v>
      </c>
      <c r="AD384" t="s">
        <v>691</v>
      </c>
      <c r="AE384" t="s">
        <v>691</v>
      </c>
      <c r="AF384" t="s">
        <v>691</v>
      </c>
      <c r="AG384" t="s">
        <v>691</v>
      </c>
      <c r="AH384" t="s">
        <v>691</v>
      </c>
      <c r="AI384" t="s">
        <v>691</v>
      </c>
      <c r="AJ384" t="s">
        <v>691</v>
      </c>
      <c r="AK384" t="s">
        <v>691</v>
      </c>
      <c r="AL384" t="s">
        <v>691</v>
      </c>
      <c r="AM384" t="s">
        <v>691</v>
      </c>
      <c r="AW384"/>
      <c r="AY384">
        <v>0</v>
      </c>
      <c r="AZ384" s="269"/>
      <c r="BA384" s="269"/>
      <c r="BB384" s="269"/>
      <c r="BC384" s="269"/>
      <c r="BD384" s="269"/>
      <c r="BE384" s="269"/>
      <c r="BH384" s="249"/>
      <c r="BI384" s="249"/>
      <c r="BJ384" s="249"/>
      <c r="BK384" s="249"/>
      <c r="BL384" s="249"/>
      <c r="BM384" s="249"/>
      <c r="BN384" s="249"/>
      <c r="BO384" s="249"/>
      <c r="BP384" s="249"/>
      <c r="BQ384" s="249"/>
      <c r="BR384" s="249"/>
      <c r="BS384" s="249"/>
      <c r="BT384" s="249"/>
      <c r="BU384" s="249"/>
      <c r="BV384" s="248"/>
      <c r="BW384" s="249"/>
      <c r="BX384" s="249"/>
      <c r="BY384" s="249"/>
      <c r="BZ384" s="249"/>
      <c r="CA384" s="242"/>
      <c r="CB384" s="242"/>
      <c r="CC384" s="242"/>
      <c r="CD384" s="242"/>
      <c r="CE384" s="249"/>
    </row>
    <row r="385" spans="1:83" ht="14.4" x14ac:dyDescent="0.3">
      <c r="A385">
        <v>524711</v>
      </c>
      <c r="B385" t="s">
        <v>473</v>
      </c>
      <c r="C385" t="s">
        <v>692</v>
      </c>
      <c r="D385" t="s">
        <v>692</v>
      </c>
      <c r="E385" t="s">
        <v>692</v>
      </c>
      <c r="F385" t="s">
        <v>692</v>
      </c>
      <c r="G385" t="s">
        <v>692</v>
      </c>
      <c r="H385" t="s">
        <v>692</v>
      </c>
      <c r="I385" t="s">
        <v>692</v>
      </c>
      <c r="J385" t="s">
        <v>692</v>
      </c>
      <c r="K385" t="s">
        <v>692</v>
      </c>
      <c r="L385" t="s">
        <v>692</v>
      </c>
      <c r="M385" t="s">
        <v>692</v>
      </c>
      <c r="N385" t="s">
        <v>692</v>
      </c>
      <c r="O385" t="s">
        <v>692</v>
      </c>
      <c r="P385" t="s">
        <v>692</v>
      </c>
      <c r="Q385" t="s">
        <v>692</v>
      </c>
      <c r="R385" t="s">
        <v>692</v>
      </c>
      <c r="S385" t="s">
        <v>692</v>
      </c>
      <c r="T385" t="s">
        <v>692</v>
      </c>
      <c r="U385" t="s">
        <v>692</v>
      </c>
      <c r="V385" t="s">
        <v>692</v>
      </c>
      <c r="W385" t="s">
        <v>692</v>
      </c>
      <c r="X385" t="s">
        <v>692</v>
      </c>
      <c r="Y385" t="s">
        <v>692</v>
      </c>
      <c r="Z385" t="s">
        <v>692</v>
      </c>
      <c r="AA385" t="s">
        <v>692</v>
      </c>
      <c r="AB385" t="s">
        <v>692</v>
      </c>
      <c r="AC385" t="s">
        <v>692</v>
      </c>
      <c r="AD385" t="s">
        <v>692</v>
      </c>
      <c r="AE385" t="s">
        <v>692</v>
      </c>
      <c r="AF385" t="s">
        <v>692</v>
      </c>
      <c r="AG385" t="s">
        <v>692</v>
      </c>
      <c r="AH385" t="s">
        <v>692</v>
      </c>
      <c r="AI385" t="s">
        <v>692</v>
      </c>
      <c r="AJ385" t="s">
        <v>692</v>
      </c>
      <c r="AK385" t="s">
        <v>692</v>
      </c>
      <c r="AL385" t="s">
        <v>692</v>
      </c>
      <c r="AM385" t="s">
        <v>692</v>
      </c>
      <c r="AW385"/>
      <c r="AX385" t="s">
        <v>3536</v>
      </c>
      <c r="AY385" t="s">
        <v>3536</v>
      </c>
      <c r="AZ385" s="269"/>
      <c r="BA385" s="269"/>
      <c r="BB385" s="269"/>
      <c r="BC385" s="269"/>
      <c r="BD385" s="269"/>
      <c r="BE385" s="269"/>
    </row>
    <row r="386" spans="1:83" ht="14.4" x14ac:dyDescent="0.3">
      <c r="A386">
        <v>524718</v>
      </c>
      <c r="B386" t="s">
        <v>473</v>
      </c>
      <c r="C386" t="s">
        <v>691</v>
      </c>
      <c r="D386" t="s">
        <v>691</v>
      </c>
      <c r="E386" t="s">
        <v>691</v>
      </c>
      <c r="F386" t="s">
        <v>691</v>
      </c>
      <c r="G386" t="s">
        <v>691</v>
      </c>
      <c r="H386" t="s">
        <v>691</v>
      </c>
      <c r="I386" t="s">
        <v>691</v>
      </c>
      <c r="J386" t="s">
        <v>691</v>
      </c>
      <c r="K386" t="s">
        <v>691</v>
      </c>
      <c r="L386" t="s">
        <v>691</v>
      </c>
      <c r="M386" t="s">
        <v>691</v>
      </c>
      <c r="N386" t="s">
        <v>691</v>
      </c>
      <c r="O386" t="s">
        <v>691</v>
      </c>
      <c r="P386" t="s">
        <v>691</v>
      </c>
      <c r="Q386" t="s">
        <v>691</v>
      </c>
      <c r="R386" t="s">
        <v>691</v>
      </c>
      <c r="S386" t="s">
        <v>691</v>
      </c>
      <c r="T386" t="s">
        <v>691</v>
      </c>
      <c r="U386" t="s">
        <v>691</v>
      </c>
      <c r="V386" t="s">
        <v>691</v>
      </c>
      <c r="W386" t="s">
        <v>691</v>
      </c>
      <c r="X386" t="s">
        <v>691</v>
      </c>
      <c r="Y386" t="s">
        <v>691</v>
      </c>
      <c r="Z386" t="s">
        <v>691</v>
      </c>
      <c r="AA386" t="s">
        <v>691</v>
      </c>
      <c r="AB386" t="s">
        <v>691</v>
      </c>
      <c r="AC386" t="s">
        <v>691</v>
      </c>
      <c r="AD386" t="s">
        <v>691</v>
      </c>
      <c r="AE386" t="s">
        <v>691</v>
      </c>
      <c r="AF386" t="s">
        <v>691</v>
      </c>
      <c r="AG386" t="s">
        <v>691</v>
      </c>
      <c r="AH386" t="s">
        <v>691</v>
      </c>
      <c r="AI386" t="s">
        <v>691</v>
      </c>
      <c r="AJ386" t="s">
        <v>691</v>
      </c>
      <c r="AK386" t="s">
        <v>691</v>
      </c>
      <c r="AL386" t="s">
        <v>691</v>
      </c>
      <c r="AM386" t="s">
        <v>691</v>
      </c>
      <c r="AW386"/>
      <c r="AY386">
        <v>0</v>
      </c>
      <c r="AZ386" s="269"/>
      <c r="BA386" s="269"/>
      <c r="BB386" s="269"/>
      <c r="BC386" s="269"/>
      <c r="BD386" s="269"/>
      <c r="BE386" s="269"/>
      <c r="BH386" s="249"/>
      <c r="BI386" s="249"/>
      <c r="BJ386" s="249"/>
      <c r="BK386" s="249"/>
      <c r="BL386" s="249"/>
      <c r="BM386" s="249"/>
      <c r="BN386" s="249"/>
      <c r="BO386" s="249"/>
      <c r="BP386" s="249"/>
      <c r="BQ386" s="249"/>
      <c r="BR386" s="249"/>
      <c r="BS386" s="249"/>
      <c r="BT386" s="249"/>
      <c r="BU386" s="249"/>
      <c r="BV386" s="248"/>
      <c r="BW386" s="249"/>
      <c r="BX386" s="249"/>
      <c r="BY386" s="249"/>
      <c r="BZ386" s="249"/>
      <c r="CA386" s="242"/>
      <c r="CB386" s="242"/>
      <c r="CC386" s="242"/>
      <c r="CD386" s="242"/>
      <c r="CE386" s="249"/>
    </row>
    <row r="387" spans="1:83" ht="14.4" x14ac:dyDescent="0.3">
      <c r="A387">
        <v>524724</v>
      </c>
      <c r="B387" t="s">
        <v>473</v>
      </c>
      <c r="C387" t="s">
        <v>691</v>
      </c>
      <c r="D387" t="s">
        <v>691</v>
      </c>
      <c r="E387" t="s">
        <v>691</v>
      </c>
      <c r="F387" t="s">
        <v>691</v>
      </c>
      <c r="G387" t="s">
        <v>691</v>
      </c>
      <c r="H387" t="s">
        <v>691</v>
      </c>
      <c r="I387" t="s">
        <v>691</v>
      </c>
      <c r="J387" t="s">
        <v>691</v>
      </c>
      <c r="K387" t="s">
        <v>691</v>
      </c>
      <c r="L387" t="s">
        <v>691</v>
      </c>
      <c r="M387" t="s">
        <v>691</v>
      </c>
      <c r="N387" t="s">
        <v>691</v>
      </c>
      <c r="O387" t="s">
        <v>691</v>
      </c>
      <c r="P387" t="s">
        <v>691</v>
      </c>
      <c r="Q387" t="s">
        <v>691</v>
      </c>
      <c r="R387" t="s">
        <v>691</v>
      </c>
      <c r="S387" t="s">
        <v>691</v>
      </c>
      <c r="T387" t="s">
        <v>691</v>
      </c>
      <c r="U387" t="s">
        <v>691</v>
      </c>
      <c r="V387" t="s">
        <v>691</v>
      </c>
      <c r="W387" t="s">
        <v>691</v>
      </c>
      <c r="X387" t="s">
        <v>691</v>
      </c>
      <c r="Y387" t="s">
        <v>691</v>
      </c>
      <c r="Z387" t="s">
        <v>691</v>
      </c>
      <c r="AA387" t="s">
        <v>691</v>
      </c>
      <c r="AB387" t="s">
        <v>691</v>
      </c>
      <c r="AC387" t="s">
        <v>691</v>
      </c>
      <c r="AD387" t="s">
        <v>691</v>
      </c>
      <c r="AE387" t="s">
        <v>691</v>
      </c>
      <c r="AF387" t="s">
        <v>691</v>
      </c>
      <c r="AG387" t="s">
        <v>691</v>
      </c>
      <c r="AH387" t="s">
        <v>691</v>
      </c>
      <c r="AI387" t="s">
        <v>691</v>
      </c>
      <c r="AJ387" t="s">
        <v>691</v>
      </c>
      <c r="AK387" t="s">
        <v>691</v>
      </c>
      <c r="AL387" t="s">
        <v>691</v>
      </c>
      <c r="AM387" t="s">
        <v>691</v>
      </c>
      <c r="AW387"/>
      <c r="AY387">
        <v>0</v>
      </c>
      <c r="AZ387" s="269"/>
      <c r="BA387" s="269"/>
      <c r="BB387" s="269"/>
      <c r="BC387" s="269"/>
      <c r="BD387" s="269"/>
      <c r="BE387" s="269"/>
    </row>
    <row r="388" spans="1:83" ht="14.4" x14ac:dyDescent="0.3">
      <c r="A388">
        <v>524730</v>
      </c>
      <c r="B388" t="s">
        <v>473</v>
      </c>
      <c r="C388" t="s">
        <v>691</v>
      </c>
      <c r="D388" t="s">
        <v>691</v>
      </c>
      <c r="E388" t="s">
        <v>691</v>
      </c>
      <c r="F388" t="s">
        <v>691</v>
      </c>
      <c r="G388" t="s">
        <v>691</v>
      </c>
      <c r="H388" t="s">
        <v>691</v>
      </c>
      <c r="I388" t="s">
        <v>691</v>
      </c>
      <c r="J388" t="s">
        <v>691</v>
      </c>
      <c r="K388" t="s">
        <v>691</v>
      </c>
      <c r="L388" t="s">
        <v>691</v>
      </c>
      <c r="M388" t="s">
        <v>691</v>
      </c>
      <c r="N388" t="s">
        <v>691</v>
      </c>
      <c r="O388" t="s">
        <v>691</v>
      </c>
      <c r="P388" t="s">
        <v>691</v>
      </c>
      <c r="Q388" t="s">
        <v>691</v>
      </c>
      <c r="R388" t="s">
        <v>691</v>
      </c>
      <c r="S388" t="s">
        <v>691</v>
      </c>
      <c r="T388" t="s">
        <v>691</v>
      </c>
      <c r="U388" t="s">
        <v>691</v>
      </c>
      <c r="V388" t="s">
        <v>691</v>
      </c>
      <c r="W388" t="s">
        <v>691</v>
      </c>
      <c r="X388" t="s">
        <v>691</v>
      </c>
      <c r="Y388" t="s">
        <v>691</v>
      </c>
      <c r="Z388" t="s">
        <v>691</v>
      </c>
      <c r="AA388" t="s">
        <v>691</v>
      </c>
      <c r="AB388" t="s">
        <v>691</v>
      </c>
      <c r="AC388" t="s">
        <v>691</v>
      </c>
      <c r="AD388" t="s">
        <v>691</v>
      </c>
      <c r="AE388" t="s">
        <v>691</v>
      </c>
      <c r="AF388" t="s">
        <v>691</v>
      </c>
      <c r="AG388" t="s">
        <v>691</v>
      </c>
      <c r="AH388" t="s">
        <v>691</v>
      </c>
      <c r="AI388" t="s">
        <v>691</v>
      </c>
      <c r="AJ388" t="s">
        <v>691</v>
      </c>
      <c r="AK388" t="s">
        <v>691</v>
      </c>
      <c r="AL388" t="s">
        <v>691</v>
      </c>
      <c r="AM388" t="s">
        <v>691</v>
      </c>
      <c r="AW388"/>
      <c r="AY388">
        <v>0</v>
      </c>
      <c r="AZ388" s="269"/>
      <c r="BA388" s="269"/>
      <c r="BB388" s="269"/>
      <c r="BC388" s="269"/>
      <c r="BD388" s="269"/>
      <c r="BE388" s="269"/>
    </row>
    <row r="389" spans="1:83" ht="14.4" x14ac:dyDescent="0.3">
      <c r="A389">
        <v>524739</v>
      </c>
      <c r="B389" t="s">
        <v>474</v>
      </c>
      <c r="C389" t="s">
        <v>691</v>
      </c>
      <c r="D389" t="s">
        <v>691</v>
      </c>
      <c r="E389" t="s">
        <v>691</v>
      </c>
      <c r="F389" t="s">
        <v>691</v>
      </c>
      <c r="G389" t="s">
        <v>691</v>
      </c>
      <c r="H389" t="s">
        <v>691</v>
      </c>
      <c r="I389" t="s">
        <v>691</v>
      </c>
      <c r="J389" t="s">
        <v>691</v>
      </c>
      <c r="K389" t="s">
        <v>691</v>
      </c>
      <c r="L389" t="s">
        <v>691</v>
      </c>
      <c r="M389" t="s">
        <v>691</v>
      </c>
      <c r="N389" t="s">
        <v>691</v>
      </c>
      <c r="O389" t="s">
        <v>691</v>
      </c>
      <c r="P389" t="s">
        <v>691</v>
      </c>
      <c r="Q389" t="s">
        <v>691</v>
      </c>
      <c r="R389" t="s">
        <v>691</v>
      </c>
      <c r="S389" t="s">
        <v>691</v>
      </c>
      <c r="T389" t="s">
        <v>691</v>
      </c>
      <c r="U389" t="s">
        <v>691</v>
      </c>
      <c r="V389" t="s">
        <v>691</v>
      </c>
      <c r="W389" t="s">
        <v>691</v>
      </c>
      <c r="X389" t="s">
        <v>691</v>
      </c>
      <c r="Y389" t="s">
        <v>691</v>
      </c>
      <c r="Z389" t="s">
        <v>691</v>
      </c>
      <c r="AA389" t="s">
        <v>691</v>
      </c>
      <c r="AB389" t="s">
        <v>691</v>
      </c>
      <c r="AC389" t="s">
        <v>691</v>
      </c>
      <c r="AD389" t="s">
        <v>691</v>
      </c>
      <c r="AE389" t="s">
        <v>691</v>
      </c>
      <c r="AF389" t="s">
        <v>691</v>
      </c>
      <c r="AG389" t="s">
        <v>691</v>
      </c>
      <c r="AW389"/>
      <c r="AY389" t="s">
        <v>1462</v>
      </c>
      <c r="AZ389" s="269"/>
      <c r="BA389" s="269"/>
      <c r="BB389" s="269"/>
      <c r="BC389" s="269"/>
      <c r="BD389" s="269"/>
      <c r="BE389" s="269"/>
    </row>
    <row r="390" spans="1:83" ht="14.4" x14ac:dyDescent="0.3">
      <c r="A390">
        <v>524744</v>
      </c>
      <c r="B390" t="s">
        <v>473</v>
      </c>
      <c r="C390" t="s">
        <v>691</v>
      </c>
      <c r="D390" t="s">
        <v>691</v>
      </c>
      <c r="E390" t="s">
        <v>691</v>
      </c>
      <c r="F390" t="s">
        <v>691</v>
      </c>
      <c r="G390" t="s">
        <v>691</v>
      </c>
      <c r="H390" t="s">
        <v>691</v>
      </c>
      <c r="I390" t="s">
        <v>691</v>
      </c>
      <c r="J390" t="s">
        <v>691</v>
      </c>
      <c r="K390" t="s">
        <v>691</v>
      </c>
      <c r="L390" t="s">
        <v>691</v>
      </c>
      <c r="M390" t="s">
        <v>691</v>
      </c>
      <c r="N390" t="s">
        <v>691</v>
      </c>
      <c r="O390" t="s">
        <v>691</v>
      </c>
      <c r="P390" t="s">
        <v>691</v>
      </c>
      <c r="Q390" t="s">
        <v>691</v>
      </c>
      <c r="R390" t="s">
        <v>691</v>
      </c>
      <c r="S390" t="s">
        <v>691</v>
      </c>
      <c r="T390" t="s">
        <v>691</v>
      </c>
      <c r="U390" t="s">
        <v>691</v>
      </c>
      <c r="V390" t="s">
        <v>691</v>
      </c>
      <c r="W390" t="s">
        <v>691</v>
      </c>
      <c r="X390" t="s">
        <v>691</v>
      </c>
      <c r="Y390" t="s">
        <v>691</v>
      </c>
      <c r="Z390" t="s">
        <v>691</v>
      </c>
      <c r="AA390" t="s">
        <v>691</v>
      </c>
      <c r="AB390" t="s">
        <v>691</v>
      </c>
      <c r="AC390" t="s">
        <v>691</v>
      </c>
      <c r="AD390" t="s">
        <v>691</v>
      </c>
      <c r="AE390" t="s">
        <v>691</v>
      </c>
      <c r="AF390" t="s">
        <v>691</v>
      </c>
      <c r="AG390" t="s">
        <v>691</v>
      </c>
      <c r="AH390" t="s">
        <v>691</v>
      </c>
      <c r="AI390" t="s">
        <v>691</v>
      </c>
      <c r="AJ390" t="s">
        <v>691</v>
      </c>
      <c r="AK390" t="s">
        <v>691</v>
      </c>
      <c r="AL390" t="s">
        <v>691</v>
      </c>
      <c r="AM390" t="s">
        <v>691</v>
      </c>
      <c r="AW390"/>
      <c r="AY390">
        <v>0</v>
      </c>
      <c r="AZ390" s="269"/>
      <c r="BA390" s="269"/>
      <c r="BB390" s="269"/>
      <c r="BC390" s="269"/>
      <c r="BD390" s="269"/>
      <c r="BE390" s="269"/>
      <c r="BH390" s="249"/>
      <c r="BI390" s="249"/>
      <c r="BJ390" s="249"/>
      <c r="BK390" s="249"/>
      <c r="BL390" s="249"/>
      <c r="BM390" s="249"/>
      <c r="BN390" s="249"/>
      <c r="BO390" s="249"/>
      <c r="BP390" s="249"/>
      <c r="BQ390" s="249"/>
      <c r="BR390" s="249"/>
      <c r="BS390" s="249"/>
      <c r="BT390" s="249"/>
      <c r="BU390" s="249"/>
      <c r="BV390" s="248"/>
      <c r="BW390" s="249"/>
      <c r="BX390" s="249"/>
      <c r="BY390" s="249"/>
      <c r="BZ390" s="249"/>
      <c r="CA390" s="242"/>
      <c r="CB390" s="242"/>
      <c r="CC390" s="242"/>
      <c r="CD390" s="242"/>
      <c r="CE390" s="249"/>
    </row>
    <row r="391" spans="1:83" ht="14.4" x14ac:dyDescent="0.3">
      <c r="A391">
        <v>524771</v>
      </c>
      <c r="B391" t="s">
        <v>473</v>
      </c>
      <c r="C391" t="s">
        <v>691</v>
      </c>
      <c r="D391" t="s">
        <v>691</v>
      </c>
      <c r="E391" t="s">
        <v>691</v>
      </c>
      <c r="F391" t="s">
        <v>691</v>
      </c>
      <c r="G391" t="s">
        <v>691</v>
      </c>
      <c r="H391" t="s">
        <v>691</v>
      </c>
      <c r="I391" t="s">
        <v>691</v>
      </c>
      <c r="J391" t="s">
        <v>691</v>
      </c>
      <c r="K391" t="s">
        <v>691</v>
      </c>
      <c r="L391" t="s">
        <v>691</v>
      </c>
      <c r="M391" t="s">
        <v>691</v>
      </c>
      <c r="N391" t="s">
        <v>691</v>
      </c>
      <c r="O391" t="s">
        <v>691</v>
      </c>
      <c r="P391" t="s">
        <v>691</v>
      </c>
      <c r="Q391" t="s">
        <v>691</v>
      </c>
      <c r="R391" t="s">
        <v>691</v>
      </c>
      <c r="S391" t="s">
        <v>691</v>
      </c>
      <c r="T391" t="s">
        <v>691</v>
      </c>
      <c r="U391" t="s">
        <v>691</v>
      </c>
      <c r="V391" t="s">
        <v>691</v>
      </c>
      <c r="W391" t="s">
        <v>691</v>
      </c>
      <c r="X391" t="s">
        <v>691</v>
      </c>
      <c r="Y391" t="s">
        <v>691</v>
      </c>
      <c r="Z391" t="s">
        <v>691</v>
      </c>
      <c r="AA391" t="s">
        <v>691</v>
      </c>
      <c r="AB391" t="s">
        <v>691</v>
      </c>
      <c r="AC391" t="s">
        <v>691</v>
      </c>
      <c r="AD391" t="s">
        <v>691</v>
      </c>
      <c r="AE391" t="s">
        <v>691</v>
      </c>
      <c r="AF391" t="s">
        <v>691</v>
      </c>
      <c r="AG391" t="s">
        <v>691</v>
      </c>
      <c r="AH391" t="s">
        <v>691</v>
      </c>
      <c r="AI391" t="s">
        <v>691</v>
      </c>
      <c r="AJ391" t="s">
        <v>691</v>
      </c>
      <c r="AK391" t="s">
        <v>691</v>
      </c>
      <c r="AL391" t="s">
        <v>691</v>
      </c>
      <c r="AM391" t="s">
        <v>691</v>
      </c>
      <c r="AW391"/>
      <c r="AY391">
        <v>0</v>
      </c>
      <c r="AZ391" s="269"/>
      <c r="BA391" s="269"/>
      <c r="BB391" s="269"/>
      <c r="BC391" s="269"/>
      <c r="BD391" s="269"/>
      <c r="BE391" s="269"/>
      <c r="BH391" s="249"/>
      <c r="BI391" s="249"/>
      <c r="BJ391" s="249"/>
      <c r="BK391" s="249"/>
      <c r="BL391" s="249"/>
      <c r="BM391" s="249"/>
      <c r="BN391" s="249"/>
      <c r="BO391" s="249"/>
      <c r="BP391" s="249"/>
      <c r="BQ391" s="249"/>
      <c r="BR391" s="249"/>
      <c r="BS391" s="249"/>
      <c r="BT391" s="249"/>
      <c r="BU391" s="249"/>
      <c r="BV391" s="248"/>
      <c r="BW391" s="249"/>
      <c r="BX391" s="249"/>
      <c r="BY391" s="249"/>
      <c r="BZ391" s="249"/>
      <c r="CA391" s="242"/>
      <c r="CB391" s="242"/>
      <c r="CC391" s="242"/>
      <c r="CD391" s="242"/>
      <c r="CE391" s="249"/>
    </row>
    <row r="392" spans="1:83" ht="14.4" x14ac:dyDescent="0.3">
      <c r="A392">
        <v>524776</v>
      </c>
      <c r="B392" t="s">
        <v>473</v>
      </c>
      <c r="C392" t="s">
        <v>691</v>
      </c>
      <c r="D392" t="s">
        <v>691</v>
      </c>
      <c r="E392" t="s">
        <v>691</v>
      </c>
      <c r="F392" t="s">
        <v>691</v>
      </c>
      <c r="G392" t="s">
        <v>691</v>
      </c>
      <c r="H392" t="s">
        <v>691</v>
      </c>
      <c r="I392" t="s">
        <v>691</v>
      </c>
      <c r="J392" t="s">
        <v>691</v>
      </c>
      <c r="K392" t="s">
        <v>691</v>
      </c>
      <c r="L392" t="s">
        <v>691</v>
      </c>
      <c r="M392" t="s">
        <v>691</v>
      </c>
      <c r="N392" t="s">
        <v>691</v>
      </c>
      <c r="O392" t="s">
        <v>691</v>
      </c>
      <c r="P392" t="s">
        <v>691</v>
      </c>
      <c r="Q392" t="s">
        <v>691</v>
      </c>
      <c r="R392" t="s">
        <v>691</v>
      </c>
      <c r="S392" t="s">
        <v>691</v>
      </c>
      <c r="T392" t="s">
        <v>691</v>
      </c>
      <c r="U392" t="s">
        <v>691</v>
      </c>
      <c r="V392" t="s">
        <v>691</v>
      </c>
      <c r="W392" t="s">
        <v>691</v>
      </c>
      <c r="X392" t="s">
        <v>691</v>
      </c>
      <c r="Y392" t="s">
        <v>691</v>
      </c>
      <c r="Z392" t="s">
        <v>691</v>
      </c>
      <c r="AA392" t="s">
        <v>691</v>
      </c>
      <c r="AB392" t="s">
        <v>691</v>
      </c>
      <c r="AC392" t="s">
        <v>691</v>
      </c>
      <c r="AD392" t="s">
        <v>691</v>
      </c>
      <c r="AE392" t="s">
        <v>691</v>
      </c>
      <c r="AF392" t="s">
        <v>691</v>
      </c>
      <c r="AG392" t="s">
        <v>691</v>
      </c>
      <c r="AH392" t="s">
        <v>691</v>
      </c>
      <c r="AI392" t="s">
        <v>691</v>
      </c>
      <c r="AJ392" t="s">
        <v>691</v>
      </c>
      <c r="AK392" t="s">
        <v>691</v>
      </c>
      <c r="AL392" t="s">
        <v>691</v>
      </c>
      <c r="AM392" t="s">
        <v>691</v>
      </c>
      <c r="AW392"/>
      <c r="AY392">
        <v>0</v>
      </c>
      <c r="AZ392" s="269"/>
      <c r="BA392" s="269"/>
      <c r="BB392" s="269"/>
      <c r="BC392" s="269"/>
      <c r="BD392" s="269"/>
      <c r="BE392" s="269"/>
    </row>
    <row r="393" spans="1:83" ht="14.4" x14ac:dyDescent="0.3">
      <c r="A393">
        <v>524782</v>
      </c>
      <c r="B393" t="s">
        <v>473</v>
      </c>
      <c r="C393" t="s">
        <v>691</v>
      </c>
      <c r="D393" t="s">
        <v>691</v>
      </c>
      <c r="E393" t="s">
        <v>691</v>
      </c>
      <c r="F393" t="s">
        <v>691</v>
      </c>
      <c r="G393" t="s">
        <v>691</v>
      </c>
      <c r="H393" t="s">
        <v>691</v>
      </c>
      <c r="I393" t="s">
        <v>691</v>
      </c>
      <c r="J393" t="s">
        <v>691</v>
      </c>
      <c r="K393" t="s">
        <v>691</v>
      </c>
      <c r="L393" t="s">
        <v>691</v>
      </c>
      <c r="M393" t="s">
        <v>691</v>
      </c>
      <c r="N393" t="s">
        <v>691</v>
      </c>
      <c r="O393" t="s">
        <v>691</v>
      </c>
      <c r="P393" t="s">
        <v>691</v>
      </c>
      <c r="Q393" t="s">
        <v>691</v>
      </c>
      <c r="R393" t="s">
        <v>691</v>
      </c>
      <c r="S393" t="s">
        <v>691</v>
      </c>
      <c r="T393" t="s">
        <v>691</v>
      </c>
      <c r="U393" t="s">
        <v>691</v>
      </c>
      <c r="V393" t="s">
        <v>691</v>
      </c>
      <c r="W393" t="s">
        <v>691</v>
      </c>
      <c r="X393" t="s">
        <v>691</v>
      </c>
      <c r="Y393" t="s">
        <v>691</v>
      </c>
      <c r="Z393" t="s">
        <v>691</v>
      </c>
      <c r="AA393" t="s">
        <v>691</v>
      </c>
      <c r="AB393" t="s">
        <v>691</v>
      </c>
      <c r="AC393" t="s">
        <v>691</v>
      </c>
      <c r="AD393" t="s">
        <v>691</v>
      </c>
      <c r="AE393" t="s">
        <v>691</v>
      </c>
      <c r="AF393" t="s">
        <v>691</v>
      </c>
      <c r="AG393" t="s">
        <v>691</v>
      </c>
      <c r="AH393" t="s">
        <v>691</v>
      </c>
      <c r="AI393" t="s">
        <v>691</v>
      </c>
      <c r="AJ393" t="s">
        <v>691</v>
      </c>
      <c r="AK393" t="s">
        <v>691</v>
      </c>
      <c r="AL393" t="s">
        <v>691</v>
      </c>
      <c r="AM393" t="s">
        <v>691</v>
      </c>
      <c r="AW393"/>
      <c r="AY393">
        <v>0</v>
      </c>
      <c r="AZ393" s="269"/>
      <c r="BA393" s="269"/>
      <c r="BB393" s="269"/>
      <c r="BC393" s="269"/>
      <c r="BD393" s="269"/>
      <c r="BE393" s="269"/>
    </row>
    <row r="394" spans="1:83" ht="14.4" x14ac:dyDescent="0.3">
      <c r="A394">
        <v>524783</v>
      </c>
      <c r="B394" t="s">
        <v>473</v>
      </c>
      <c r="C394" t="s">
        <v>691</v>
      </c>
      <c r="D394" t="s">
        <v>691</v>
      </c>
      <c r="E394" t="s">
        <v>691</v>
      </c>
      <c r="F394" t="s">
        <v>691</v>
      </c>
      <c r="G394" t="s">
        <v>691</v>
      </c>
      <c r="H394" t="s">
        <v>691</v>
      </c>
      <c r="I394" t="s">
        <v>691</v>
      </c>
      <c r="J394" t="s">
        <v>691</v>
      </c>
      <c r="K394" t="s">
        <v>691</v>
      </c>
      <c r="L394" t="s">
        <v>691</v>
      </c>
      <c r="M394" t="s">
        <v>691</v>
      </c>
      <c r="N394" t="s">
        <v>691</v>
      </c>
      <c r="O394" t="s">
        <v>691</v>
      </c>
      <c r="P394" t="s">
        <v>691</v>
      </c>
      <c r="Q394" t="s">
        <v>691</v>
      </c>
      <c r="R394" t="s">
        <v>691</v>
      </c>
      <c r="S394" t="s">
        <v>691</v>
      </c>
      <c r="T394" t="s">
        <v>691</v>
      </c>
      <c r="U394" t="s">
        <v>691</v>
      </c>
      <c r="V394" t="s">
        <v>691</v>
      </c>
      <c r="W394" t="s">
        <v>691</v>
      </c>
      <c r="X394" t="s">
        <v>691</v>
      </c>
      <c r="Y394" t="s">
        <v>691</v>
      </c>
      <c r="Z394" t="s">
        <v>691</v>
      </c>
      <c r="AA394" t="s">
        <v>691</v>
      </c>
      <c r="AB394" t="s">
        <v>691</v>
      </c>
      <c r="AC394" t="s">
        <v>691</v>
      </c>
      <c r="AD394" t="s">
        <v>691</v>
      </c>
      <c r="AE394" t="s">
        <v>691</v>
      </c>
      <c r="AF394" t="s">
        <v>691</v>
      </c>
      <c r="AG394" t="s">
        <v>691</v>
      </c>
      <c r="AH394" t="s">
        <v>691</v>
      </c>
      <c r="AI394" t="s">
        <v>691</v>
      </c>
      <c r="AJ394" t="s">
        <v>691</v>
      </c>
      <c r="AK394" t="s">
        <v>691</v>
      </c>
      <c r="AL394" t="s">
        <v>691</v>
      </c>
      <c r="AM394" t="s">
        <v>691</v>
      </c>
      <c r="AW394"/>
      <c r="AY394">
        <v>0</v>
      </c>
      <c r="AZ394" s="269"/>
      <c r="BA394" s="269"/>
      <c r="BB394" s="269"/>
      <c r="BC394" s="269"/>
      <c r="BD394" s="269"/>
      <c r="BE394" s="269"/>
    </row>
    <row r="395" spans="1:83" ht="14.4" x14ac:dyDescent="0.3">
      <c r="A395">
        <v>524795</v>
      </c>
      <c r="B395" t="s">
        <v>473</v>
      </c>
      <c r="C395" t="s">
        <v>691</v>
      </c>
      <c r="D395" t="s">
        <v>691</v>
      </c>
      <c r="E395" t="s">
        <v>691</v>
      </c>
      <c r="F395" t="s">
        <v>691</v>
      </c>
      <c r="G395" t="s">
        <v>691</v>
      </c>
      <c r="H395" t="s">
        <v>691</v>
      </c>
      <c r="I395" t="s">
        <v>691</v>
      </c>
      <c r="J395" t="s">
        <v>691</v>
      </c>
      <c r="K395" t="s">
        <v>691</v>
      </c>
      <c r="L395" t="s">
        <v>691</v>
      </c>
      <c r="M395" t="s">
        <v>691</v>
      </c>
      <c r="N395" t="s">
        <v>691</v>
      </c>
      <c r="O395" t="s">
        <v>691</v>
      </c>
      <c r="P395" t="s">
        <v>691</v>
      </c>
      <c r="Q395" t="s">
        <v>691</v>
      </c>
      <c r="R395" t="s">
        <v>691</v>
      </c>
      <c r="S395" t="s">
        <v>691</v>
      </c>
      <c r="T395" t="s">
        <v>691</v>
      </c>
      <c r="U395" t="s">
        <v>691</v>
      </c>
      <c r="V395" t="s">
        <v>691</v>
      </c>
      <c r="W395" t="s">
        <v>691</v>
      </c>
      <c r="X395" t="s">
        <v>691</v>
      </c>
      <c r="Y395" t="s">
        <v>691</v>
      </c>
      <c r="Z395" t="s">
        <v>691</v>
      </c>
      <c r="AA395" t="s">
        <v>691</v>
      </c>
      <c r="AB395" t="s">
        <v>691</v>
      </c>
      <c r="AC395" t="s">
        <v>691</v>
      </c>
      <c r="AD395" t="s">
        <v>691</v>
      </c>
      <c r="AE395" t="s">
        <v>691</v>
      </c>
      <c r="AF395" t="s">
        <v>691</v>
      </c>
      <c r="AG395" t="s">
        <v>691</v>
      </c>
      <c r="AH395" t="s">
        <v>691</v>
      </c>
      <c r="AI395" t="s">
        <v>691</v>
      </c>
      <c r="AJ395" t="s">
        <v>691</v>
      </c>
      <c r="AK395" t="s">
        <v>691</v>
      </c>
      <c r="AL395" t="s">
        <v>691</v>
      </c>
      <c r="AM395" t="s">
        <v>691</v>
      </c>
      <c r="AW395"/>
      <c r="AY395">
        <v>0</v>
      </c>
      <c r="AZ395" s="269"/>
      <c r="BA395" s="269"/>
      <c r="BB395" s="269"/>
      <c r="BC395" s="269"/>
      <c r="BD395" s="269"/>
      <c r="BE395" s="269"/>
      <c r="BH395" s="249"/>
      <c r="BI395" s="249"/>
      <c r="BJ395" s="249"/>
      <c r="BK395" s="249"/>
      <c r="BL395" s="249"/>
      <c r="BM395" s="249"/>
      <c r="BN395" s="249"/>
      <c r="BO395" s="249"/>
      <c r="BP395" s="249"/>
      <c r="BQ395" s="249"/>
      <c r="BR395" s="249"/>
      <c r="BS395" s="249"/>
      <c r="BT395" s="249"/>
      <c r="BU395" s="249"/>
      <c r="BV395" s="248"/>
      <c r="BW395" s="249"/>
      <c r="BX395" s="249"/>
      <c r="BY395" s="249"/>
      <c r="BZ395" s="249"/>
      <c r="CA395" s="242"/>
      <c r="CB395" s="242"/>
      <c r="CC395" s="242"/>
      <c r="CD395" s="242"/>
      <c r="CE395" s="249"/>
    </row>
    <row r="396" spans="1:83" ht="14.4" x14ac:dyDescent="0.3">
      <c r="A396">
        <v>524812</v>
      </c>
      <c r="B396" t="s">
        <v>473</v>
      </c>
      <c r="C396" t="s">
        <v>691</v>
      </c>
      <c r="D396" t="s">
        <v>691</v>
      </c>
      <c r="E396" t="s">
        <v>691</v>
      </c>
      <c r="F396" t="s">
        <v>691</v>
      </c>
      <c r="G396" t="s">
        <v>691</v>
      </c>
      <c r="H396" t="s">
        <v>691</v>
      </c>
      <c r="I396" t="s">
        <v>691</v>
      </c>
      <c r="J396" t="s">
        <v>691</v>
      </c>
      <c r="K396" t="s">
        <v>691</v>
      </c>
      <c r="L396" t="s">
        <v>691</v>
      </c>
      <c r="M396" t="s">
        <v>691</v>
      </c>
      <c r="N396" t="s">
        <v>691</v>
      </c>
      <c r="O396" t="s">
        <v>691</v>
      </c>
      <c r="P396" t="s">
        <v>691</v>
      </c>
      <c r="Q396" t="s">
        <v>691</v>
      </c>
      <c r="R396" t="s">
        <v>691</v>
      </c>
      <c r="S396" t="s">
        <v>691</v>
      </c>
      <c r="T396" t="s">
        <v>691</v>
      </c>
      <c r="U396" t="s">
        <v>691</v>
      </c>
      <c r="V396" t="s">
        <v>691</v>
      </c>
      <c r="W396" t="s">
        <v>691</v>
      </c>
      <c r="X396" t="s">
        <v>691</v>
      </c>
      <c r="Y396" t="s">
        <v>691</v>
      </c>
      <c r="Z396" t="s">
        <v>691</v>
      </c>
      <c r="AA396" t="s">
        <v>691</v>
      </c>
      <c r="AB396" t="s">
        <v>691</v>
      </c>
      <c r="AC396" t="s">
        <v>691</v>
      </c>
      <c r="AD396" t="s">
        <v>691</v>
      </c>
      <c r="AE396" t="s">
        <v>691</v>
      </c>
      <c r="AF396" t="s">
        <v>691</v>
      </c>
      <c r="AG396" t="s">
        <v>691</v>
      </c>
      <c r="AH396" t="s">
        <v>691</v>
      </c>
      <c r="AI396" t="s">
        <v>691</v>
      </c>
      <c r="AJ396" t="s">
        <v>691</v>
      </c>
      <c r="AK396" t="s">
        <v>691</v>
      </c>
      <c r="AL396" t="s">
        <v>691</v>
      </c>
      <c r="AM396" t="s">
        <v>691</v>
      </c>
      <c r="AW396"/>
      <c r="AY396">
        <v>0</v>
      </c>
      <c r="AZ396" s="269"/>
      <c r="BA396" s="269"/>
      <c r="BB396" s="269"/>
      <c r="BC396" s="269"/>
      <c r="BD396" s="269"/>
      <c r="BE396" s="269"/>
      <c r="BH396" s="249"/>
      <c r="BI396" s="249"/>
      <c r="BJ396" s="249"/>
      <c r="BK396" s="249"/>
      <c r="BL396" s="249"/>
      <c r="BM396" s="249"/>
      <c r="BN396" s="249"/>
      <c r="BO396" s="249"/>
      <c r="BP396" s="249"/>
      <c r="BQ396" s="249"/>
      <c r="BR396" s="249"/>
      <c r="BS396" s="249"/>
      <c r="BT396" s="249"/>
      <c r="BU396" s="249"/>
      <c r="BV396" s="248"/>
      <c r="BW396" s="249"/>
      <c r="BX396" s="249"/>
      <c r="BY396" s="249"/>
      <c r="BZ396" s="249"/>
      <c r="CA396" s="242"/>
      <c r="CB396" s="242"/>
      <c r="CC396" s="242"/>
      <c r="CD396" s="242"/>
      <c r="CE396" s="249"/>
    </row>
    <row r="397" spans="1:83" ht="14.4" x14ac:dyDescent="0.3">
      <c r="A397">
        <v>524815</v>
      </c>
      <c r="B397" t="s">
        <v>473</v>
      </c>
      <c r="C397" t="s">
        <v>691</v>
      </c>
      <c r="D397" t="s">
        <v>691</v>
      </c>
      <c r="E397" t="s">
        <v>691</v>
      </c>
      <c r="F397" t="s">
        <v>691</v>
      </c>
      <c r="G397" t="s">
        <v>691</v>
      </c>
      <c r="H397" t="s">
        <v>691</v>
      </c>
      <c r="I397" t="s">
        <v>691</v>
      </c>
      <c r="J397" t="s">
        <v>691</v>
      </c>
      <c r="K397" t="s">
        <v>691</v>
      </c>
      <c r="L397" t="s">
        <v>691</v>
      </c>
      <c r="M397" t="s">
        <v>691</v>
      </c>
      <c r="N397" t="s">
        <v>691</v>
      </c>
      <c r="O397" t="s">
        <v>691</v>
      </c>
      <c r="P397" t="s">
        <v>691</v>
      </c>
      <c r="Q397" t="s">
        <v>691</v>
      </c>
      <c r="R397" t="s">
        <v>691</v>
      </c>
      <c r="S397" t="s">
        <v>691</v>
      </c>
      <c r="T397" t="s">
        <v>691</v>
      </c>
      <c r="U397" t="s">
        <v>691</v>
      </c>
      <c r="V397" t="s">
        <v>691</v>
      </c>
      <c r="W397" t="s">
        <v>691</v>
      </c>
      <c r="X397" t="s">
        <v>691</v>
      </c>
      <c r="Y397" t="s">
        <v>691</v>
      </c>
      <c r="Z397" t="s">
        <v>691</v>
      </c>
      <c r="AA397" t="s">
        <v>691</v>
      </c>
      <c r="AB397" t="s">
        <v>691</v>
      </c>
      <c r="AC397" t="s">
        <v>691</v>
      </c>
      <c r="AD397" t="s">
        <v>691</v>
      </c>
      <c r="AE397" t="s">
        <v>691</v>
      </c>
      <c r="AF397" t="s">
        <v>691</v>
      </c>
      <c r="AG397" t="s">
        <v>691</v>
      </c>
      <c r="AH397" t="s">
        <v>691</v>
      </c>
      <c r="AI397" t="s">
        <v>691</v>
      </c>
      <c r="AJ397" t="s">
        <v>691</v>
      </c>
      <c r="AK397" t="s">
        <v>691</v>
      </c>
      <c r="AL397" t="s">
        <v>691</v>
      </c>
      <c r="AM397" t="s">
        <v>691</v>
      </c>
      <c r="AW397"/>
      <c r="AY397">
        <v>0</v>
      </c>
      <c r="AZ397" s="269"/>
      <c r="BA397" s="269"/>
      <c r="BB397" s="269"/>
      <c r="BC397" s="269"/>
      <c r="BD397" s="269"/>
      <c r="BE397" s="269"/>
    </row>
    <row r="398" spans="1:83" ht="14.4" x14ac:dyDescent="0.3">
      <c r="A398">
        <v>524823</v>
      </c>
      <c r="B398" t="s">
        <v>473</v>
      </c>
      <c r="C398" t="s">
        <v>691</v>
      </c>
      <c r="D398" t="s">
        <v>691</v>
      </c>
      <c r="E398" t="s">
        <v>691</v>
      </c>
      <c r="F398" t="s">
        <v>691</v>
      </c>
      <c r="G398" t="s">
        <v>691</v>
      </c>
      <c r="H398" t="s">
        <v>691</v>
      </c>
      <c r="I398" t="s">
        <v>691</v>
      </c>
      <c r="J398" t="s">
        <v>691</v>
      </c>
      <c r="K398" t="s">
        <v>691</v>
      </c>
      <c r="L398" t="s">
        <v>691</v>
      </c>
      <c r="M398" t="s">
        <v>691</v>
      </c>
      <c r="N398" t="s">
        <v>691</v>
      </c>
      <c r="O398" t="s">
        <v>691</v>
      </c>
      <c r="P398" t="s">
        <v>691</v>
      </c>
      <c r="Q398" t="s">
        <v>691</v>
      </c>
      <c r="R398" t="s">
        <v>691</v>
      </c>
      <c r="S398" t="s">
        <v>691</v>
      </c>
      <c r="T398" t="s">
        <v>691</v>
      </c>
      <c r="U398" t="s">
        <v>691</v>
      </c>
      <c r="V398" t="s">
        <v>691</v>
      </c>
      <c r="W398" t="s">
        <v>691</v>
      </c>
      <c r="X398" t="s">
        <v>691</v>
      </c>
      <c r="Y398" t="s">
        <v>691</v>
      </c>
      <c r="Z398" t="s">
        <v>691</v>
      </c>
      <c r="AA398" t="s">
        <v>691</v>
      </c>
      <c r="AB398" t="s">
        <v>691</v>
      </c>
      <c r="AC398" t="s">
        <v>691</v>
      </c>
      <c r="AD398" t="s">
        <v>691</v>
      </c>
      <c r="AE398" t="s">
        <v>691</v>
      </c>
      <c r="AF398" t="s">
        <v>691</v>
      </c>
      <c r="AG398" t="s">
        <v>691</v>
      </c>
      <c r="AH398" t="s">
        <v>691</v>
      </c>
      <c r="AI398" t="s">
        <v>691</v>
      </c>
      <c r="AJ398" t="s">
        <v>691</v>
      </c>
      <c r="AK398" t="s">
        <v>691</v>
      </c>
      <c r="AL398" t="s">
        <v>691</v>
      </c>
      <c r="AM398" t="s">
        <v>691</v>
      </c>
      <c r="AW398"/>
      <c r="AY398">
        <v>0</v>
      </c>
      <c r="AZ398" s="269"/>
      <c r="BA398" s="269"/>
      <c r="BB398" s="269"/>
      <c r="BC398" s="269"/>
      <c r="BD398" s="269"/>
      <c r="BE398" s="269"/>
    </row>
    <row r="399" spans="1:83" ht="14.4" x14ac:dyDescent="0.3">
      <c r="A399">
        <v>524826</v>
      </c>
      <c r="B399" t="s">
        <v>473</v>
      </c>
      <c r="C399" t="s">
        <v>691</v>
      </c>
      <c r="D399" t="s">
        <v>691</v>
      </c>
      <c r="E399" t="s">
        <v>691</v>
      </c>
      <c r="F399" t="s">
        <v>691</v>
      </c>
      <c r="G399" t="s">
        <v>691</v>
      </c>
      <c r="H399" t="s">
        <v>691</v>
      </c>
      <c r="I399" t="s">
        <v>691</v>
      </c>
      <c r="J399" t="s">
        <v>691</v>
      </c>
      <c r="K399" t="s">
        <v>691</v>
      </c>
      <c r="L399" t="s">
        <v>691</v>
      </c>
      <c r="M399" t="s">
        <v>691</v>
      </c>
      <c r="N399" t="s">
        <v>691</v>
      </c>
      <c r="O399" t="s">
        <v>691</v>
      </c>
      <c r="P399" t="s">
        <v>691</v>
      </c>
      <c r="Q399" t="s">
        <v>691</v>
      </c>
      <c r="R399" t="s">
        <v>691</v>
      </c>
      <c r="S399" t="s">
        <v>691</v>
      </c>
      <c r="T399" t="s">
        <v>691</v>
      </c>
      <c r="U399" t="s">
        <v>691</v>
      </c>
      <c r="V399" t="s">
        <v>691</v>
      </c>
      <c r="W399" t="s">
        <v>691</v>
      </c>
      <c r="X399" t="s">
        <v>691</v>
      </c>
      <c r="Y399" t="s">
        <v>691</v>
      </c>
      <c r="Z399" t="s">
        <v>691</v>
      </c>
      <c r="AA399" t="s">
        <v>691</v>
      </c>
      <c r="AB399" t="s">
        <v>691</v>
      </c>
      <c r="AC399" t="s">
        <v>691</v>
      </c>
      <c r="AD399" t="s">
        <v>691</v>
      </c>
      <c r="AE399" t="s">
        <v>691</v>
      </c>
      <c r="AF399" t="s">
        <v>691</v>
      </c>
      <c r="AG399" t="s">
        <v>691</v>
      </c>
      <c r="AH399" t="s">
        <v>691</v>
      </c>
      <c r="AI399" t="s">
        <v>691</v>
      </c>
      <c r="AJ399" t="s">
        <v>691</v>
      </c>
      <c r="AK399" t="s">
        <v>691</v>
      </c>
      <c r="AL399" t="s">
        <v>691</v>
      </c>
      <c r="AM399" t="s">
        <v>691</v>
      </c>
      <c r="AW399"/>
      <c r="AY399">
        <v>0</v>
      </c>
      <c r="AZ399" s="269"/>
      <c r="BA399" s="269"/>
      <c r="BB399" s="269"/>
      <c r="BC399" s="269"/>
      <c r="BD399" s="269"/>
      <c r="BE399" s="269"/>
    </row>
    <row r="400" spans="1:83" ht="14.4" x14ac:dyDescent="0.3">
      <c r="A400">
        <v>524829</v>
      </c>
      <c r="B400" t="s">
        <v>473</v>
      </c>
      <c r="C400" t="s">
        <v>691</v>
      </c>
      <c r="D400" t="s">
        <v>691</v>
      </c>
      <c r="E400" t="s">
        <v>691</v>
      </c>
      <c r="F400" t="s">
        <v>691</v>
      </c>
      <c r="G400" t="s">
        <v>691</v>
      </c>
      <c r="H400" t="s">
        <v>691</v>
      </c>
      <c r="I400" t="s">
        <v>691</v>
      </c>
      <c r="J400" t="s">
        <v>691</v>
      </c>
      <c r="K400" t="s">
        <v>691</v>
      </c>
      <c r="L400" t="s">
        <v>691</v>
      </c>
      <c r="M400" t="s">
        <v>691</v>
      </c>
      <c r="N400" t="s">
        <v>691</v>
      </c>
      <c r="O400" t="s">
        <v>691</v>
      </c>
      <c r="P400" t="s">
        <v>691</v>
      </c>
      <c r="Q400" t="s">
        <v>691</v>
      </c>
      <c r="R400" t="s">
        <v>691</v>
      </c>
      <c r="S400" t="s">
        <v>691</v>
      </c>
      <c r="T400" t="s">
        <v>691</v>
      </c>
      <c r="U400" t="s">
        <v>691</v>
      </c>
      <c r="V400" t="s">
        <v>691</v>
      </c>
      <c r="W400" t="s">
        <v>691</v>
      </c>
      <c r="X400" t="s">
        <v>691</v>
      </c>
      <c r="Y400" t="s">
        <v>691</v>
      </c>
      <c r="Z400" t="s">
        <v>691</v>
      </c>
      <c r="AA400" t="s">
        <v>691</v>
      </c>
      <c r="AB400" t="s">
        <v>691</v>
      </c>
      <c r="AC400" t="s">
        <v>691</v>
      </c>
      <c r="AD400" t="s">
        <v>691</v>
      </c>
      <c r="AE400" t="s">
        <v>691</v>
      </c>
      <c r="AF400" t="s">
        <v>691</v>
      </c>
      <c r="AG400" t="s">
        <v>691</v>
      </c>
      <c r="AH400" t="s">
        <v>691</v>
      </c>
      <c r="AI400" t="s">
        <v>691</v>
      </c>
      <c r="AJ400" t="s">
        <v>691</v>
      </c>
      <c r="AK400" t="s">
        <v>691</v>
      </c>
      <c r="AL400" t="s">
        <v>691</v>
      </c>
      <c r="AM400" t="s">
        <v>691</v>
      </c>
      <c r="AW400"/>
      <c r="AY400">
        <v>0</v>
      </c>
      <c r="AZ400" s="269"/>
      <c r="BA400" s="269"/>
      <c r="BB400" s="269"/>
      <c r="BC400" s="269"/>
      <c r="BD400" s="269"/>
      <c r="BE400" s="269"/>
      <c r="BH400" s="249"/>
      <c r="BI400" s="249"/>
      <c r="BJ400" s="249"/>
      <c r="BK400" s="249"/>
      <c r="BL400" s="249"/>
      <c r="BM400" s="249"/>
      <c r="BN400" s="249"/>
      <c r="BO400" s="249"/>
      <c r="BP400" s="249"/>
      <c r="BQ400" s="249"/>
      <c r="BR400" s="249"/>
      <c r="BS400" s="249"/>
      <c r="BT400" s="249"/>
      <c r="BU400" s="249"/>
      <c r="BV400" s="248"/>
      <c r="BW400" s="249"/>
      <c r="BX400" s="249"/>
      <c r="BY400" s="249"/>
      <c r="BZ400" s="249"/>
      <c r="CA400" s="242"/>
      <c r="CB400" s="242"/>
      <c r="CC400" s="242"/>
      <c r="CD400" s="242"/>
      <c r="CE400" s="249"/>
    </row>
    <row r="401" spans="1:83" ht="21.6" x14ac:dyDescent="0.65">
      <c r="A401" s="284">
        <v>524834</v>
      </c>
      <c r="B401" s="284" t="s">
        <v>473</v>
      </c>
      <c r="C401" t="s">
        <v>691</v>
      </c>
      <c r="D401" t="s">
        <v>691</v>
      </c>
      <c r="E401" t="s">
        <v>691</v>
      </c>
      <c r="F401" t="s">
        <v>691</v>
      </c>
      <c r="G401" t="s">
        <v>691</v>
      </c>
      <c r="H401" t="s">
        <v>691</v>
      </c>
      <c r="I401" t="s">
        <v>691</v>
      </c>
      <c r="J401" t="s">
        <v>691</v>
      </c>
      <c r="K401" t="s">
        <v>691</v>
      </c>
      <c r="L401" t="s">
        <v>691</v>
      </c>
      <c r="M401" t="s">
        <v>691</v>
      </c>
      <c r="N401" t="s">
        <v>691</v>
      </c>
      <c r="O401" t="s">
        <v>691</v>
      </c>
      <c r="P401" t="s">
        <v>691</v>
      </c>
      <c r="Q401" t="s">
        <v>691</v>
      </c>
      <c r="R401" t="s">
        <v>691</v>
      </c>
      <c r="S401" t="s">
        <v>691</v>
      </c>
      <c r="T401" t="s">
        <v>691</v>
      </c>
      <c r="U401" t="s">
        <v>691</v>
      </c>
      <c r="V401" t="s">
        <v>691</v>
      </c>
      <c r="W401" t="s">
        <v>691</v>
      </c>
      <c r="X401" t="s">
        <v>691</v>
      </c>
      <c r="Y401" t="s">
        <v>691</v>
      </c>
      <c r="Z401" t="s">
        <v>691</v>
      </c>
      <c r="AA401" t="s">
        <v>691</v>
      </c>
      <c r="AB401" t="s">
        <v>691</v>
      </c>
      <c r="AC401" t="s">
        <v>691</v>
      </c>
      <c r="AD401" t="s">
        <v>691</v>
      </c>
      <c r="AE401" t="s">
        <v>691</v>
      </c>
      <c r="AF401" t="s">
        <v>691</v>
      </c>
      <c r="AG401" t="s">
        <v>691</v>
      </c>
      <c r="AH401" t="s">
        <v>691</v>
      </c>
      <c r="AI401" t="s">
        <v>691</v>
      </c>
      <c r="AJ401" t="s">
        <v>691</v>
      </c>
      <c r="AK401" t="s">
        <v>691</v>
      </c>
      <c r="AL401" t="s">
        <v>691</v>
      </c>
      <c r="AM401" t="s">
        <v>691</v>
      </c>
      <c r="AW401"/>
      <c r="AY401">
        <v>0</v>
      </c>
      <c r="AZ401" s="269"/>
      <c r="BA401" s="269"/>
      <c r="BB401" s="269"/>
      <c r="BC401" s="269"/>
      <c r="BD401" s="269"/>
      <c r="BE401" s="269"/>
    </row>
    <row r="402" spans="1:83" ht="14.4" x14ac:dyDescent="0.3">
      <c r="A402">
        <v>524842</v>
      </c>
      <c r="B402" t="s">
        <v>473</v>
      </c>
      <c r="C402" t="s">
        <v>691</v>
      </c>
      <c r="D402" t="s">
        <v>691</v>
      </c>
      <c r="E402" t="s">
        <v>691</v>
      </c>
      <c r="F402" t="s">
        <v>691</v>
      </c>
      <c r="G402" t="s">
        <v>691</v>
      </c>
      <c r="H402" t="s">
        <v>691</v>
      </c>
      <c r="I402" t="s">
        <v>691</v>
      </c>
      <c r="J402" t="s">
        <v>691</v>
      </c>
      <c r="K402" t="s">
        <v>691</v>
      </c>
      <c r="L402" t="s">
        <v>691</v>
      </c>
      <c r="M402" t="s">
        <v>691</v>
      </c>
      <c r="N402" t="s">
        <v>691</v>
      </c>
      <c r="O402" t="s">
        <v>691</v>
      </c>
      <c r="P402" t="s">
        <v>691</v>
      </c>
      <c r="Q402" t="s">
        <v>691</v>
      </c>
      <c r="R402" t="s">
        <v>691</v>
      </c>
      <c r="S402" t="s">
        <v>691</v>
      </c>
      <c r="T402" t="s">
        <v>691</v>
      </c>
      <c r="U402" t="s">
        <v>691</v>
      </c>
      <c r="V402" t="s">
        <v>691</v>
      </c>
      <c r="W402" t="s">
        <v>691</v>
      </c>
      <c r="X402" t="s">
        <v>691</v>
      </c>
      <c r="Y402" t="s">
        <v>691</v>
      </c>
      <c r="Z402" t="s">
        <v>691</v>
      </c>
      <c r="AA402" t="s">
        <v>691</v>
      </c>
      <c r="AB402" t="s">
        <v>691</v>
      </c>
      <c r="AC402" t="s">
        <v>691</v>
      </c>
      <c r="AD402" t="s">
        <v>691</v>
      </c>
      <c r="AE402" t="s">
        <v>691</v>
      </c>
      <c r="AF402" t="s">
        <v>691</v>
      </c>
      <c r="AG402" t="s">
        <v>691</v>
      </c>
      <c r="AH402" t="s">
        <v>691</v>
      </c>
      <c r="AI402" t="s">
        <v>691</v>
      </c>
      <c r="AJ402" t="s">
        <v>691</v>
      </c>
      <c r="AK402" t="s">
        <v>691</v>
      </c>
      <c r="AL402" t="s">
        <v>691</v>
      </c>
      <c r="AM402" t="s">
        <v>691</v>
      </c>
      <c r="AW402"/>
      <c r="AY402">
        <v>0</v>
      </c>
      <c r="AZ402" s="269"/>
      <c r="BA402" s="269"/>
      <c r="BB402" s="269"/>
      <c r="BC402" s="269"/>
      <c r="BD402" s="269"/>
      <c r="BE402" s="269"/>
    </row>
    <row r="403" spans="1:83" ht="14.4" x14ac:dyDescent="0.3">
      <c r="A403">
        <v>524845</v>
      </c>
      <c r="B403" t="s">
        <v>473</v>
      </c>
      <c r="C403" t="s">
        <v>691</v>
      </c>
      <c r="D403" t="s">
        <v>691</v>
      </c>
      <c r="E403" t="s">
        <v>691</v>
      </c>
      <c r="F403" t="s">
        <v>691</v>
      </c>
      <c r="G403" t="s">
        <v>691</v>
      </c>
      <c r="H403" t="s">
        <v>691</v>
      </c>
      <c r="I403" t="s">
        <v>691</v>
      </c>
      <c r="J403" t="s">
        <v>691</v>
      </c>
      <c r="K403" t="s">
        <v>691</v>
      </c>
      <c r="L403" t="s">
        <v>691</v>
      </c>
      <c r="M403" t="s">
        <v>691</v>
      </c>
      <c r="N403" t="s">
        <v>691</v>
      </c>
      <c r="O403" t="s">
        <v>691</v>
      </c>
      <c r="P403" t="s">
        <v>691</v>
      </c>
      <c r="Q403" t="s">
        <v>691</v>
      </c>
      <c r="R403" t="s">
        <v>691</v>
      </c>
      <c r="S403" t="s">
        <v>691</v>
      </c>
      <c r="T403" t="s">
        <v>691</v>
      </c>
      <c r="U403" t="s">
        <v>691</v>
      </c>
      <c r="V403" t="s">
        <v>691</v>
      </c>
      <c r="W403" t="s">
        <v>691</v>
      </c>
      <c r="X403" t="s">
        <v>691</v>
      </c>
      <c r="Y403" t="s">
        <v>691</v>
      </c>
      <c r="Z403" t="s">
        <v>691</v>
      </c>
      <c r="AA403" t="s">
        <v>691</v>
      </c>
      <c r="AB403" t="s">
        <v>691</v>
      </c>
      <c r="AC403" t="s">
        <v>691</v>
      </c>
      <c r="AD403" t="s">
        <v>691</v>
      </c>
      <c r="AE403" t="s">
        <v>691</v>
      </c>
      <c r="AF403" t="s">
        <v>691</v>
      </c>
      <c r="AG403" t="s">
        <v>691</v>
      </c>
      <c r="AH403" t="s">
        <v>691</v>
      </c>
      <c r="AI403" t="s">
        <v>691</v>
      </c>
      <c r="AJ403" t="s">
        <v>691</v>
      </c>
      <c r="AK403" t="s">
        <v>691</v>
      </c>
      <c r="AL403" t="s">
        <v>691</v>
      </c>
      <c r="AM403" t="s">
        <v>691</v>
      </c>
      <c r="AW403"/>
      <c r="AY403">
        <v>0</v>
      </c>
      <c r="AZ403" s="269"/>
      <c r="BA403" s="269"/>
      <c r="BB403" s="269"/>
      <c r="BC403" s="269"/>
      <c r="BD403" s="269"/>
      <c r="BE403" s="269"/>
    </row>
    <row r="404" spans="1:83" ht="14.4" x14ac:dyDescent="0.3">
      <c r="A404">
        <v>524851</v>
      </c>
      <c r="B404" t="s">
        <v>473</v>
      </c>
      <c r="C404" t="s">
        <v>691</v>
      </c>
      <c r="D404" t="s">
        <v>691</v>
      </c>
      <c r="E404" t="s">
        <v>691</v>
      </c>
      <c r="F404" t="s">
        <v>691</v>
      </c>
      <c r="G404" t="s">
        <v>691</v>
      </c>
      <c r="H404" t="s">
        <v>691</v>
      </c>
      <c r="I404" t="s">
        <v>691</v>
      </c>
      <c r="J404" t="s">
        <v>691</v>
      </c>
      <c r="K404" t="s">
        <v>691</v>
      </c>
      <c r="L404" t="s">
        <v>691</v>
      </c>
      <c r="M404" t="s">
        <v>691</v>
      </c>
      <c r="N404" t="s">
        <v>691</v>
      </c>
      <c r="O404" t="s">
        <v>691</v>
      </c>
      <c r="P404" t="s">
        <v>691</v>
      </c>
      <c r="Q404" t="s">
        <v>691</v>
      </c>
      <c r="R404" t="s">
        <v>691</v>
      </c>
      <c r="S404" t="s">
        <v>691</v>
      </c>
      <c r="T404" t="s">
        <v>691</v>
      </c>
      <c r="U404" t="s">
        <v>691</v>
      </c>
      <c r="V404" t="s">
        <v>691</v>
      </c>
      <c r="W404" t="s">
        <v>691</v>
      </c>
      <c r="X404" t="s">
        <v>691</v>
      </c>
      <c r="Y404" t="s">
        <v>691</v>
      </c>
      <c r="Z404" t="s">
        <v>691</v>
      </c>
      <c r="AA404" t="s">
        <v>691</v>
      </c>
      <c r="AB404" t="s">
        <v>691</v>
      </c>
      <c r="AC404" t="s">
        <v>691</v>
      </c>
      <c r="AD404" t="s">
        <v>691</v>
      </c>
      <c r="AE404" t="s">
        <v>691</v>
      </c>
      <c r="AF404" t="s">
        <v>691</v>
      </c>
      <c r="AG404" t="s">
        <v>691</v>
      </c>
      <c r="AH404" t="s">
        <v>691</v>
      </c>
      <c r="AI404" t="s">
        <v>691</v>
      </c>
      <c r="AJ404" t="s">
        <v>691</v>
      </c>
      <c r="AK404" t="s">
        <v>691</v>
      </c>
      <c r="AL404" t="s">
        <v>691</v>
      </c>
      <c r="AM404" t="s">
        <v>691</v>
      </c>
      <c r="AW404"/>
      <c r="AY404">
        <v>0</v>
      </c>
      <c r="AZ404" s="269"/>
      <c r="BA404" s="269"/>
      <c r="BB404" s="269"/>
      <c r="BC404" s="269"/>
      <c r="BD404" s="269"/>
      <c r="BE404" s="269"/>
      <c r="BH404" s="249"/>
      <c r="BI404" s="249"/>
      <c r="BJ404" s="249"/>
      <c r="BK404" s="249"/>
      <c r="BL404" s="249"/>
      <c r="BM404" s="249"/>
      <c r="BN404" s="249"/>
      <c r="BO404" s="249"/>
      <c r="BP404" s="249"/>
      <c r="BQ404" s="249"/>
      <c r="BR404" s="249"/>
      <c r="BS404" s="249"/>
      <c r="BT404" s="249"/>
      <c r="BU404" s="249"/>
      <c r="BV404" s="248"/>
      <c r="BW404" s="249"/>
      <c r="BX404" s="249"/>
      <c r="BY404" s="249"/>
      <c r="BZ404" s="249"/>
      <c r="CA404" s="242"/>
      <c r="CB404" s="242"/>
      <c r="CC404" s="242"/>
      <c r="CD404" s="242"/>
      <c r="CE404" s="249"/>
    </row>
    <row r="405" spans="1:83" ht="14.4" x14ac:dyDescent="0.3">
      <c r="A405">
        <v>524865</v>
      </c>
      <c r="B405" t="s">
        <v>474</v>
      </c>
      <c r="C405" t="s">
        <v>691</v>
      </c>
      <c r="D405" t="s">
        <v>691</v>
      </c>
      <c r="E405" t="s">
        <v>691</v>
      </c>
      <c r="F405" t="s">
        <v>691</v>
      </c>
      <c r="G405" t="s">
        <v>691</v>
      </c>
      <c r="H405" t="s">
        <v>691</v>
      </c>
      <c r="I405" t="s">
        <v>691</v>
      </c>
      <c r="J405" t="s">
        <v>691</v>
      </c>
      <c r="K405" t="s">
        <v>691</v>
      </c>
      <c r="L405" t="s">
        <v>691</v>
      </c>
      <c r="M405" t="s">
        <v>691</v>
      </c>
      <c r="N405" t="s">
        <v>691</v>
      </c>
      <c r="O405" t="s">
        <v>691</v>
      </c>
      <c r="P405" t="s">
        <v>691</v>
      </c>
      <c r="Q405" t="s">
        <v>691</v>
      </c>
      <c r="R405" t="s">
        <v>691</v>
      </c>
      <c r="S405" t="s">
        <v>691</v>
      </c>
      <c r="T405" t="s">
        <v>691</v>
      </c>
      <c r="U405" t="s">
        <v>691</v>
      </c>
      <c r="V405" t="s">
        <v>691</v>
      </c>
      <c r="W405" t="s">
        <v>691</v>
      </c>
      <c r="X405" t="s">
        <v>691</v>
      </c>
      <c r="Y405" t="s">
        <v>691</v>
      </c>
      <c r="Z405" t="s">
        <v>691</v>
      </c>
      <c r="AA405" t="s">
        <v>691</v>
      </c>
      <c r="AB405" t="s">
        <v>691</v>
      </c>
      <c r="AC405" t="s">
        <v>691</v>
      </c>
      <c r="AD405" t="s">
        <v>691</v>
      </c>
      <c r="AE405" t="s">
        <v>691</v>
      </c>
      <c r="AF405" t="s">
        <v>691</v>
      </c>
      <c r="AG405" t="s">
        <v>691</v>
      </c>
      <c r="AW405"/>
      <c r="AY405" t="s">
        <v>1462</v>
      </c>
      <c r="AZ405" s="269"/>
      <c r="BA405" s="269"/>
      <c r="BB405" s="269"/>
      <c r="BC405" s="269"/>
      <c r="BD405" s="269"/>
      <c r="BE405" s="269"/>
    </row>
    <row r="406" spans="1:83" ht="14.4" x14ac:dyDescent="0.3">
      <c r="A406">
        <v>524882</v>
      </c>
      <c r="B406" t="s">
        <v>473</v>
      </c>
      <c r="C406" t="s">
        <v>691</v>
      </c>
      <c r="D406" t="s">
        <v>691</v>
      </c>
      <c r="E406" t="s">
        <v>691</v>
      </c>
      <c r="F406" t="s">
        <v>691</v>
      </c>
      <c r="G406" t="s">
        <v>691</v>
      </c>
      <c r="H406" t="s">
        <v>691</v>
      </c>
      <c r="I406" t="s">
        <v>691</v>
      </c>
      <c r="J406" t="s">
        <v>691</v>
      </c>
      <c r="K406" t="s">
        <v>691</v>
      </c>
      <c r="L406" t="s">
        <v>691</v>
      </c>
      <c r="M406" t="s">
        <v>691</v>
      </c>
      <c r="N406" t="s">
        <v>691</v>
      </c>
      <c r="O406" t="s">
        <v>691</v>
      </c>
      <c r="P406" t="s">
        <v>691</v>
      </c>
      <c r="Q406" t="s">
        <v>691</v>
      </c>
      <c r="R406" t="s">
        <v>691</v>
      </c>
      <c r="S406" t="s">
        <v>691</v>
      </c>
      <c r="T406" t="s">
        <v>691</v>
      </c>
      <c r="U406" t="s">
        <v>691</v>
      </c>
      <c r="V406" t="s">
        <v>691</v>
      </c>
      <c r="W406" t="s">
        <v>691</v>
      </c>
      <c r="X406" t="s">
        <v>691</v>
      </c>
      <c r="Y406" t="s">
        <v>691</v>
      </c>
      <c r="Z406" t="s">
        <v>691</v>
      </c>
      <c r="AA406" t="s">
        <v>691</v>
      </c>
      <c r="AB406" t="s">
        <v>691</v>
      </c>
      <c r="AC406" t="s">
        <v>691</v>
      </c>
      <c r="AD406" t="s">
        <v>691</v>
      </c>
      <c r="AE406" t="s">
        <v>691</v>
      </c>
      <c r="AF406" t="s">
        <v>691</v>
      </c>
      <c r="AG406" t="s">
        <v>691</v>
      </c>
      <c r="AH406" t="s">
        <v>691</v>
      </c>
      <c r="AI406" t="s">
        <v>691</v>
      </c>
      <c r="AJ406" t="s">
        <v>691</v>
      </c>
      <c r="AK406" t="s">
        <v>691</v>
      </c>
      <c r="AL406" t="s">
        <v>691</v>
      </c>
      <c r="AM406" t="s">
        <v>691</v>
      </c>
      <c r="AW406"/>
      <c r="AY406">
        <v>0</v>
      </c>
      <c r="AZ406" s="269"/>
      <c r="BA406" s="269"/>
      <c r="BB406" s="269"/>
      <c r="BC406" s="269"/>
      <c r="BD406" s="269"/>
      <c r="BE406" s="269"/>
    </row>
    <row r="407" spans="1:83" ht="14.4" x14ac:dyDescent="0.3">
      <c r="A407">
        <v>524884</v>
      </c>
      <c r="B407" t="s">
        <v>473</v>
      </c>
      <c r="C407" t="s">
        <v>692</v>
      </c>
      <c r="D407" t="s">
        <v>692</v>
      </c>
      <c r="E407" t="s">
        <v>692</v>
      </c>
      <c r="F407" t="s">
        <v>692</v>
      </c>
      <c r="G407" t="s">
        <v>692</v>
      </c>
      <c r="H407" t="s">
        <v>692</v>
      </c>
      <c r="I407" t="s">
        <v>692</v>
      </c>
      <c r="J407" t="s">
        <v>692</v>
      </c>
      <c r="K407" t="s">
        <v>692</v>
      </c>
      <c r="L407" t="s">
        <v>692</v>
      </c>
      <c r="M407" t="s">
        <v>692</v>
      </c>
      <c r="N407" t="s">
        <v>692</v>
      </c>
      <c r="O407" t="s">
        <v>692</v>
      </c>
      <c r="P407" t="s">
        <v>692</v>
      </c>
      <c r="Q407" t="s">
        <v>692</v>
      </c>
      <c r="R407" t="s">
        <v>692</v>
      </c>
      <c r="S407" t="s">
        <v>692</v>
      </c>
      <c r="T407" t="s">
        <v>692</v>
      </c>
      <c r="U407" t="s">
        <v>692</v>
      </c>
      <c r="V407" t="s">
        <v>692</v>
      </c>
      <c r="W407" t="s">
        <v>692</v>
      </c>
      <c r="X407" t="s">
        <v>692</v>
      </c>
      <c r="Y407" t="s">
        <v>692</v>
      </c>
      <c r="Z407" t="s">
        <v>692</v>
      </c>
      <c r="AA407" t="s">
        <v>692</v>
      </c>
      <c r="AB407" t="s">
        <v>692</v>
      </c>
      <c r="AC407" t="s">
        <v>692</v>
      </c>
      <c r="AD407" t="s">
        <v>692</v>
      </c>
      <c r="AE407" t="s">
        <v>692</v>
      </c>
      <c r="AF407" t="s">
        <v>692</v>
      </c>
      <c r="AG407" t="s">
        <v>692</v>
      </c>
      <c r="AH407" t="s">
        <v>692</v>
      </c>
      <c r="AI407" t="s">
        <v>692</v>
      </c>
      <c r="AJ407" t="s">
        <v>692</v>
      </c>
      <c r="AK407" t="s">
        <v>692</v>
      </c>
      <c r="AL407" t="s">
        <v>692</v>
      </c>
      <c r="AM407" t="s">
        <v>692</v>
      </c>
      <c r="AW407"/>
      <c r="AX407" t="s">
        <v>3536</v>
      </c>
      <c r="AY407" t="s">
        <v>3536</v>
      </c>
      <c r="AZ407" s="269"/>
      <c r="BA407" s="269"/>
      <c r="BB407" s="269"/>
      <c r="BC407" s="269"/>
      <c r="BD407" s="269"/>
      <c r="BE407" s="269"/>
    </row>
    <row r="408" spans="1:83" ht="14.4" x14ac:dyDescent="0.3">
      <c r="A408">
        <v>524892</v>
      </c>
      <c r="B408" t="s">
        <v>473</v>
      </c>
      <c r="C408" t="s">
        <v>692</v>
      </c>
      <c r="D408" t="s">
        <v>692</v>
      </c>
      <c r="E408" t="s">
        <v>692</v>
      </c>
      <c r="F408" t="s">
        <v>692</v>
      </c>
      <c r="G408" t="s">
        <v>692</v>
      </c>
      <c r="H408" t="s">
        <v>692</v>
      </c>
      <c r="I408" t="s">
        <v>692</v>
      </c>
      <c r="J408" t="s">
        <v>692</v>
      </c>
      <c r="K408" t="s">
        <v>692</v>
      </c>
      <c r="L408" t="s">
        <v>692</v>
      </c>
      <c r="M408" t="s">
        <v>692</v>
      </c>
      <c r="N408" t="s">
        <v>692</v>
      </c>
      <c r="O408" t="s">
        <v>692</v>
      </c>
      <c r="P408" t="s">
        <v>692</v>
      </c>
      <c r="Q408" t="s">
        <v>692</v>
      </c>
      <c r="R408" t="s">
        <v>692</v>
      </c>
      <c r="S408" t="s">
        <v>692</v>
      </c>
      <c r="T408" t="s">
        <v>692</v>
      </c>
      <c r="U408" t="s">
        <v>692</v>
      </c>
      <c r="V408" t="s">
        <v>692</v>
      </c>
      <c r="W408" t="s">
        <v>692</v>
      </c>
      <c r="X408" t="s">
        <v>692</v>
      </c>
      <c r="Y408" t="s">
        <v>692</v>
      </c>
      <c r="Z408" t="s">
        <v>692</v>
      </c>
      <c r="AA408" t="s">
        <v>692</v>
      </c>
      <c r="AB408" t="s">
        <v>692</v>
      </c>
      <c r="AC408" t="s">
        <v>692</v>
      </c>
      <c r="AD408" t="s">
        <v>692</v>
      </c>
      <c r="AE408" t="s">
        <v>692</v>
      </c>
      <c r="AF408" t="s">
        <v>692</v>
      </c>
      <c r="AG408" t="s">
        <v>692</v>
      </c>
      <c r="AH408" t="s">
        <v>692</v>
      </c>
      <c r="AI408" t="s">
        <v>692</v>
      </c>
      <c r="AJ408" t="s">
        <v>692</v>
      </c>
      <c r="AK408" t="s">
        <v>692</v>
      </c>
      <c r="AL408" t="s">
        <v>692</v>
      </c>
      <c r="AM408" t="s">
        <v>692</v>
      </c>
      <c r="AW408"/>
      <c r="AX408" t="s">
        <v>3536</v>
      </c>
      <c r="AY408" t="s">
        <v>3536</v>
      </c>
      <c r="AZ408" s="269"/>
      <c r="BA408" s="269"/>
      <c r="BB408" s="269"/>
      <c r="BC408" s="269"/>
      <c r="BD408" s="269"/>
      <c r="BE408" s="269"/>
    </row>
    <row r="409" spans="1:83" ht="14.4" x14ac:dyDescent="0.3">
      <c r="A409">
        <v>524893</v>
      </c>
      <c r="B409" t="s">
        <v>473</v>
      </c>
      <c r="C409" t="s">
        <v>691</v>
      </c>
      <c r="D409" t="s">
        <v>691</v>
      </c>
      <c r="E409" t="s">
        <v>691</v>
      </c>
      <c r="F409" t="s">
        <v>691</v>
      </c>
      <c r="G409" t="s">
        <v>691</v>
      </c>
      <c r="H409" t="s">
        <v>691</v>
      </c>
      <c r="I409" t="s">
        <v>691</v>
      </c>
      <c r="J409" t="s">
        <v>691</v>
      </c>
      <c r="K409" t="s">
        <v>691</v>
      </c>
      <c r="L409" t="s">
        <v>691</v>
      </c>
      <c r="M409" t="s">
        <v>691</v>
      </c>
      <c r="N409" t="s">
        <v>691</v>
      </c>
      <c r="O409" t="s">
        <v>691</v>
      </c>
      <c r="P409" t="s">
        <v>691</v>
      </c>
      <c r="Q409" t="s">
        <v>691</v>
      </c>
      <c r="R409" t="s">
        <v>691</v>
      </c>
      <c r="S409" t="s">
        <v>691</v>
      </c>
      <c r="T409" t="s">
        <v>691</v>
      </c>
      <c r="U409" t="s">
        <v>691</v>
      </c>
      <c r="V409" t="s">
        <v>691</v>
      </c>
      <c r="W409" t="s">
        <v>691</v>
      </c>
      <c r="X409" t="s">
        <v>691</v>
      </c>
      <c r="Y409" t="s">
        <v>691</v>
      </c>
      <c r="Z409" t="s">
        <v>691</v>
      </c>
      <c r="AA409" t="s">
        <v>691</v>
      </c>
      <c r="AB409" t="s">
        <v>691</v>
      </c>
      <c r="AC409" t="s">
        <v>691</v>
      </c>
      <c r="AD409" t="s">
        <v>691</v>
      </c>
      <c r="AE409" t="s">
        <v>691</v>
      </c>
      <c r="AF409" t="s">
        <v>691</v>
      </c>
      <c r="AG409" t="s">
        <v>691</v>
      </c>
      <c r="AH409" t="s">
        <v>691</v>
      </c>
      <c r="AI409" t="s">
        <v>691</v>
      </c>
      <c r="AJ409" t="s">
        <v>691</v>
      </c>
      <c r="AK409" t="s">
        <v>691</v>
      </c>
      <c r="AL409" t="s">
        <v>691</v>
      </c>
      <c r="AM409" t="s">
        <v>691</v>
      </c>
      <c r="AW409"/>
      <c r="AY409">
        <v>0</v>
      </c>
      <c r="AZ409" s="269"/>
      <c r="BA409" s="269"/>
      <c r="BB409" s="269"/>
      <c r="BC409" s="269"/>
      <c r="BD409" s="269"/>
      <c r="BE409" s="269"/>
    </row>
    <row r="410" spans="1:83" ht="14.4" x14ac:dyDescent="0.3">
      <c r="A410">
        <v>524895</v>
      </c>
      <c r="B410" t="s">
        <v>473</v>
      </c>
      <c r="C410" t="s">
        <v>691</v>
      </c>
      <c r="D410" t="s">
        <v>691</v>
      </c>
      <c r="E410" t="s">
        <v>691</v>
      </c>
      <c r="F410" t="s">
        <v>691</v>
      </c>
      <c r="G410" t="s">
        <v>691</v>
      </c>
      <c r="H410" t="s">
        <v>691</v>
      </c>
      <c r="I410" t="s">
        <v>691</v>
      </c>
      <c r="J410" t="s">
        <v>691</v>
      </c>
      <c r="K410" t="s">
        <v>691</v>
      </c>
      <c r="L410" t="s">
        <v>691</v>
      </c>
      <c r="M410" t="s">
        <v>691</v>
      </c>
      <c r="N410" t="s">
        <v>691</v>
      </c>
      <c r="O410" t="s">
        <v>691</v>
      </c>
      <c r="P410" t="s">
        <v>691</v>
      </c>
      <c r="Q410" t="s">
        <v>691</v>
      </c>
      <c r="R410" t="s">
        <v>691</v>
      </c>
      <c r="S410" t="s">
        <v>691</v>
      </c>
      <c r="T410" t="s">
        <v>691</v>
      </c>
      <c r="U410" t="s">
        <v>691</v>
      </c>
      <c r="V410" t="s">
        <v>691</v>
      </c>
      <c r="W410" t="s">
        <v>691</v>
      </c>
      <c r="X410" t="s">
        <v>691</v>
      </c>
      <c r="Y410" t="s">
        <v>691</v>
      </c>
      <c r="Z410" t="s">
        <v>691</v>
      </c>
      <c r="AA410" t="s">
        <v>691</v>
      </c>
      <c r="AB410" t="s">
        <v>691</v>
      </c>
      <c r="AC410" t="s">
        <v>691</v>
      </c>
      <c r="AD410" t="s">
        <v>691</v>
      </c>
      <c r="AE410" t="s">
        <v>691</v>
      </c>
      <c r="AF410" t="s">
        <v>691</v>
      </c>
      <c r="AG410" t="s">
        <v>691</v>
      </c>
      <c r="AH410" t="s">
        <v>691</v>
      </c>
      <c r="AI410" t="s">
        <v>691</v>
      </c>
      <c r="AJ410" t="s">
        <v>691</v>
      </c>
      <c r="AK410" t="s">
        <v>691</v>
      </c>
      <c r="AL410" t="s">
        <v>691</v>
      </c>
      <c r="AM410" t="s">
        <v>691</v>
      </c>
      <c r="AW410"/>
      <c r="AY410">
        <v>0</v>
      </c>
      <c r="AZ410" s="269"/>
      <c r="BA410" s="269"/>
      <c r="BB410" s="269"/>
      <c r="BC410" s="269"/>
      <c r="BD410" s="269"/>
      <c r="BE410" s="269"/>
    </row>
    <row r="411" spans="1:83" ht="14.4" x14ac:dyDescent="0.3">
      <c r="A411">
        <v>524910</v>
      </c>
      <c r="B411" t="s">
        <v>473</v>
      </c>
      <c r="C411" t="s">
        <v>692</v>
      </c>
      <c r="D411" t="s">
        <v>692</v>
      </c>
      <c r="E411" t="s">
        <v>692</v>
      </c>
      <c r="F411" t="s">
        <v>692</v>
      </c>
      <c r="G411" t="s">
        <v>692</v>
      </c>
      <c r="H411" t="s">
        <v>692</v>
      </c>
      <c r="I411" t="s">
        <v>692</v>
      </c>
      <c r="J411" t="s">
        <v>692</v>
      </c>
      <c r="K411" t="s">
        <v>692</v>
      </c>
      <c r="L411" t="s">
        <v>692</v>
      </c>
      <c r="M411" t="s">
        <v>692</v>
      </c>
      <c r="N411" t="s">
        <v>692</v>
      </c>
      <c r="O411" t="s">
        <v>692</v>
      </c>
      <c r="P411" t="s">
        <v>692</v>
      </c>
      <c r="Q411" t="s">
        <v>692</v>
      </c>
      <c r="R411" t="s">
        <v>692</v>
      </c>
      <c r="S411" t="s">
        <v>692</v>
      </c>
      <c r="T411" t="s">
        <v>692</v>
      </c>
      <c r="U411" t="s">
        <v>692</v>
      </c>
      <c r="V411" t="s">
        <v>692</v>
      </c>
      <c r="W411" t="s">
        <v>692</v>
      </c>
      <c r="X411" t="s">
        <v>692</v>
      </c>
      <c r="Y411" t="s">
        <v>692</v>
      </c>
      <c r="Z411" t="s">
        <v>692</v>
      </c>
      <c r="AA411" t="s">
        <v>692</v>
      </c>
      <c r="AB411" t="s">
        <v>692</v>
      </c>
      <c r="AC411" t="s">
        <v>692</v>
      </c>
      <c r="AD411" t="s">
        <v>692</v>
      </c>
      <c r="AE411" t="s">
        <v>692</v>
      </c>
      <c r="AF411" t="s">
        <v>692</v>
      </c>
      <c r="AG411" t="s">
        <v>692</v>
      </c>
      <c r="AH411" t="s">
        <v>692</v>
      </c>
      <c r="AI411" t="s">
        <v>692</v>
      </c>
      <c r="AJ411" t="s">
        <v>692</v>
      </c>
      <c r="AK411" t="s">
        <v>692</v>
      </c>
      <c r="AL411" t="s">
        <v>692</v>
      </c>
      <c r="AM411" t="s">
        <v>692</v>
      </c>
      <c r="AW411"/>
      <c r="AX411" t="s">
        <v>3536</v>
      </c>
      <c r="AY411" t="s">
        <v>3536</v>
      </c>
      <c r="AZ411" s="269"/>
      <c r="BA411" s="269"/>
      <c r="BB411" s="269"/>
      <c r="BC411" s="269"/>
      <c r="BD411" s="269"/>
      <c r="BE411" s="269"/>
    </row>
    <row r="412" spans="1:83" ht="14.4" x14ac:dyDescent="0.3">
      <c r="A412">
        <v>524923</v>
      </c>
      <c r="B412" t="s">
        <v>473</v>
      </c>
      <c r="C412" t="s">
        <v>691</v>
      </c>
      <c r="D412" t="s">
        <v>691</v>
      </c>
      <c r="E412" t="s">
        <v>691</v>
      </c>
      <c r="F412" t="s">
        <v>691</v>
      </c>
      <c r="G412" t="s">
        <v>691</v>
      </c>
      <c r="H412" t="s">
        <v>691</v>
      </c>
      <c r="I412" t="s">
        <v>691</v>
      </c>
      <c r="J412" t="s">
        <v>691</v>
      </c>
      <c r="K412" t="s">
        <v>691</v>
      </c>
      <c r="L412" t="s">
        <v>691</v>
      </c>
      <c r="M412" t="s">
        <v>691</v>
      </c>
      <c r="N412" t="s">
        <v>691</v>
      </c>
      <c r="O412" t="s">
        <v>691</v>
      </c>
      <c r="P412" t="s">
        <v>691</v>
      </c>
      <c r="Q412" t="s">
        <v>691</v>
      </c>
      <c r="R412" t="s">
        <v>691</v>
      </c>
      <c r="S412" t="s">
        <v>691</v>
      </c>
      <c r="T412" t="s">
        <v>691</v>
      </c>
      <c r="U412" t="s">
        <v>691</v>
      </c>
      <c r="V412" t="s">
        <v>691</v>
      </c>
      <c r="W412" t="s">
        <v>691</v>
      </c>
      <c r="X412" t="s">
        <v>691</v>
      </c>
      <c r="Y412" t="s">
        <v>691</v>
      </c>
      <c r="Z412" t="s">
        <v>691</v>
      </c>
      <c r="AA412" t="s">
        <v>691</v>
      </c>
      <c r="AB412" t="s">
        <v>691</v>
      </c>
      <c r="AC412" t="s">
        <v>691</v>
      </c>
      <c r="AD412" t="s">
        <v>691</v>
      </c>
      <c r="AE412" t="s">
        <v>691</v>
      </c>
      <c r="AF412" t="s">
        <v>691</v>
      </c>
      <c r="AG412" t="s">
        <v>691</v>
      </c>
      <c r="AH412" t="s">
        <v>691</v>
      </c>
      <c r="AI412" t="s">
        <v>691</v>
      </c>
      <c r="AJ412" t="s">
        <v>691</v>
      </c>
      <c r="AK412" t="s">
        <v>691</v>
      </c>
      <c r="AL412" t="s">
        <v>691</v>
      </c>
      <c r="AM412" t="s">
        <v>691</v>
      </c>
      <c r="AW412"/>
      <c r="AY412">
        <v>0</v>
      </c>
      <c r="AZ412" s="269"/>
      <c r="BA412" s="269"/>
      <c r="BB412" s="269"/>
      <c r="BC412" s="269"/>
      <c r="BD412" s="269"/>
      <c r="BE412" s="269"/>
    </row>
    <row r="413" spans="1:83" ht="14.4" x14ac:dyDescent="0.3">
      <c r="A413">
        <v>524924</v>
      </c>
      <c r="B413" t="s">
        <v>473</v>
      </c>
      <c r="C413" t="s">
        <v>692</v>
      </c>
      <c r="D413" t="s">
        <v>692</v>
      </c>
      <c r="E413" t="s">
        <v>692</v>
      </c>
      <c r="F413" t="s">
        <v>692</v>
      </c>
      <c r="G413" t="s">
        <v>692</v>
      </c>
      <c r="H413" t="s">
        <v>692</v>
      </c>
      <c r="I413" t="s">
        <v>692</v>
      </c>
      <c r="J413" t="s">
        <v>692</v>
      </c>
      <c r="K413" t="s">
        <v>692</v>
      </c>
      <c r="L413" t="s">
        <v>692</v>
      </c>
      <c r="M413" t="s">
        <v>692</v>
      </c>
      <c r="N413" t="s">
        <v>692</v>
      </c>
      <c r="O413" t="s">
        <v>692</v>
      </c>
      <c r="P413" t="s">
        <v>692</v>
      </c>
      <c r="Q413" t="s">
        <v>692</v>
      </c>
      <c r="R413" t="s">
        <v>692</v>
      </c>
      <c r="S413" t="s">
        <v>692</v>
      </c>
      <c r="T413" t="s">
        <v>692</v>
      </c>
      <c r="U413" t="s">
        <v>692</v>
      </c>
      <c r="V413" t="s">
        <v>692</v>
      </c>
      <c r="W413" t="s">
        <v>692</v>
      </c>
      <c r="X413" t="s">
        <v>692</v>
      </c>
      <c r="Y413" t="s">
        <v>692</v>
      </c>
      <c r="Z413" t="s">
        <v>692</v>
      </c>
      <c r="AA413" t="s">
        <v>692</v>
      </c>
      <c r="AB413" t="s">
        <v>692</v>
      </c>
      <c r="AC413" t="s">
        <v>692</v>
      </c>
      <c r="AD413" t="s">
        <v>692</v>
      </c>
      <c r="AE413" t="s">
        <v>692</v>
      </c>
      <c r="AF413" t="s">
        <v>692</v>
      </c>
      <c r="AG413" t="s">
        <v>692</v>
      </c>
      <c r="AH413" t="s">
        <v>692</v>
      </c>
      <c r="AI413" t="s">
        <v>692</v>
      </c>
      <c r="AJ413" t="s">
        <v>692</v>
      </c>
      <c r="AK413" t="s">
        <v>692</v>
      </c>
      <c r="AL413" t="s">
        <v>692</v>
      </c>
      <c r="AM413" t="s">
        <v>692</v>
      </c>
      <c r="AW413"/>
      <c r="AX413" t="s">
        <v>3536</v>
      </c>
      <c r="AY413" t="s">
        <v>3536</v>
      </c>
      <c r="AZ413" s="269"/>
      <c r="BA413" s="269"/>
      <c r="BB413" s="269"/>
      <c r="BC413" s="269"/>
      <c r="BD413" s="269"/>
      <c r="BE413" s="269"/>
    </row>
    <row r="414" spans="1:83" ht="14.4" x14ac:dyDescent="0.3">
      <c r="A414">
        <v>524929</v>
      </c>
      <c r="B414" t="s">
        <v>473</v>
      </c>
      <c r="C414" t="s">
        <v>691</v>
      </c>
      <c r="D414" t="s">
        <v>691</v>
      </c>
      <c r="E414" t="s">
        <v>691</v>
      </c>
      <c r="F414" t="s">
        <v>691</v>
      </c>
      <c r="G414" t="s">
        <v>691</v>
      </c>
      <c r="H414" t="s">
        <v>691</v>
      </c>
      <c r="I414" t="s">
        <v>691</v>
      </c>
      <c r="J414" t="s">
        <v>691</v>
      </c>
      <c r="K414" t="s">
        <v>691</v>
      </c>
      <c r="L414" t="s">
        <v>691</v>
      </c>
      <c r="M414" t="s">
        <v>691</v>
      </c>
      <c r="N414" t="s">
        <v>691</v>
      </c>
      <c r="O414" t="s">
        <v>691</v>
      </c>
      <c r="P414" t="s">
        <v>691</v>
      </c>
      <c r="Q414" t="s">
        <v>691</v>
      </c>
      <c r="R414" t="s">
        <v>691</v>
      </c>
      <c r="S414" t="s">
        <v>691</v>
      </c>
      <c r="T414" t="s">
        <v>691</v>
      </c>
      <c r="U414" t="s">
        <v>691</v>
      </c>
      <c r="V414" t="s">
        <v>691</v>
      </c>
      <c r="W414" t="s">
        <v>691</v>
      </c>
      <c r="X414" t="s">
        <v>691</v>
      </c>
      <c r="Y414" t="s">
        <v>691</v>
      </c>
      <c r="Z414" t="s">
        <v>691</v>
      </c>
      <c r="AA414" t="s">
        <v>691</v>
      </c>
      <c r="AB414" t="s">
        <v>691</v>
      </c>
      <c r="AC414" t="s">
        <v>691</v>
      </c>
      <c r="AD414" t="s">
        <v>691</v>
      </c>
      <c r="AE414" t="s">
        <v>691</v>
      </c>
      <c r="AF414" t="s">
        <v>691</v>
      </c>
      <c r="AG414" t="s">
        <v>691</v>
      </c>
      <c r="AH414" t="s">
        <v>691</v>
      </c>
      <c r="AI414" t="s">
        <v>691</v>
      </c>
      <c r="AJ414" t="s">
        <v>691</v>
      </c>
      <c r="AK414" t="s">
        <v>691</v>
      </c>
      <c r="AL414" t="s">
        <v>691</v>
      </c>
      <c r="AM414" t="s">
        <v>691</v>
      </c>
      <c r="AW414"/>
      <c r="AY414">
        <v>0</v>
      </c>
      <c r="AZ414" s="269"/>
      <c r="BA414" s="269"/>
      <c r="BB414" s="269"/>
      <c r="BC414" s="269"/>
      <c r="BD414" s="269"/>
      <c r="BE414" s="269"/>
      <c r="BH414" s="249"/>
      <c r="BI414" s="249"/>
      <c r="BJ414" s="249"/>
      <c r="BK414" s="249"/>
      <c r="BL414" s="249"/>
      <c r="BM414" s="249"/>
      <c r="BN414" s="249"/>
      <c r="BO414" s="249"/>
      <c r="BP414" s="249"/>
      <c r="BQ414" s="249"/>
      <c r="BR414" s="249"/>
      <c r="BS414" s="249"/>
      <c r="BT414" s="249"/>
      <c r="BU414" s="249"/>
      <c r="BV414" s="248"/>
      <c r="BW414" s="249"/>
      <c r="BX414" s="249"/>
      <c r="BY414" s="249"/>
      <c r="BZ414" s="249"/>
      <c r="CA414" s="242"/>
      <c r="CB414" s="242"/>
      <c r="CC414" s="242"/>
      <c r="CD414" s="242"/>
      <c r="CE414" s="249"/>
    </row>
    <row r="415" spans="1:83" ht="14.4" x14ac:dyDescent="0.3">
      <c r="A415">
        <v>524930</v>
      </c>
      <c r="B415" t="s">
        <v>473</v>
      </c>
      <c r="C415" t="s">
        <v>691</v>
      </c>
      <c r="D415" t="s">
        <v>691</v>
      </c>
      <c r="E415" t="s">
        <v>691</v>
      </c>
      <c r="F415" t="s">
        <v>691</v>
      </c>
      <c r="G415" t="s">
        <v>691</v>
      </c>
      <c r="H415" t="s">
        <v>691</v>
      </c>
      <c r="I415" t="s">
        <v>691</v>
      </c>
      <c r="J415" t="s">
        <v>691</v>
      </c>
      <c r="K415" t="s">
        <v>691</v>
      </c>
      <c r="L415" t="s">
        <v>691</v>
      </c>
      <c r="M415" t="s">
        <v>691</v>
      </c>
      <c r="N415" t="s">
        <v>691</v>
      </c>
      <c r="O415" t="s">
        <v>691</v>
      </c>
      <c r="P415" t="s">
        <v>691</v>
      </c>
      <c r="Q415" t="s">
        <v>691</v>
      </c>
      <c r="R415" t="s">
        <v>691</v>
      </c>
      <c r="S415" t="s">
        <v>691</v>
      </c>
      <c r="T415" t="s">
        <v>691</v>
      </c>
      <c r="U415" t="s">
        <v>691</v>
      </c>
      <c r="V415" t="s">
        <v>691</v>
      </c>
      <c r="W415" t="s">
        <v>691</v>
      </c>
      <c r="X415" t="s">
        <v>691</v>
      </c>
      <c r="Y415" t="s">
        <v>691</v>
      </c>
      <c r="Z415" t="s">
        <v>691</v>
      </c>
      <c r="AA415" t="s">
        <v>691</v>
      </c>
      <c r="AB415" t="s">
        <v>691</v>
      </c>
      <c r="AC415" t="s">
        <v>691</v>
      </c>
      <c r="AD415" t="s">
        <v>691</v>
      </c>
      <c r="AE415" t="s">
        <v>691</v>
      </c>
      <c r="AF415" t="s">
        <v>691</v>
      </c>
      <c r="AG415" t="s">
        <v>691</v>
      </c>
      <c r="AH415" t="s">
        <v>691</v>
      </c>
      <c r="AI415" t="s">
        <v>691</v>
      </c>
      <c r="AJ415" t="s">
        <v>691</v>
      </c>
      <c r="AK415" t="s">
        <v>691</v>
      </c>
      <c r="AL415" t="s">
        <v>691</v>
      </c>
      <c r="AM415" t="s">
        <v>691</v>
      </c>
      <c r="AW415"/>
      <c r="AY415">
        <v>0</v>
      </c>
      <c r="AZ415" s="269"/>
      <c r="BA415" s="269"/>
      <c r="BB415" s="269"/>
      <c r="BC415" s="269"/>
      <c r="BD415" s="269"/>
      <c r="BE415" s="269"/>
    </row>
    <row r="416" spans="1:83" ht="14.4" x14ac:dyDescent="0.3">
      <c r="A416">
        <v>524932</v>
      </c>
      <c r="B416" t="s">
        <v>473</v>
      </c>
      <c r="C416" t="s">
        <v>691</v>
      </c>
      <c r="D416" t="s">
        <v>691</v>
      </c>
      <c r="E416" t="s">
        <v>691</v>
      </c>
      <c r="F416" t="s">
        <v>691</v>
      </c>
      <c r="G416" t="s">
        <v>691</v>
      </c>
      <c r="H416" t="s">
        <v>691</v>
      </c>
      <c r="I416" t="s">
        <v>691</v>
      </c>
      <c r="J416" t="s">
        <v>691</v>
      </c>
      <c r="K416" t="s">
        <v>691</v>
      </c>
      <c r="L416" t="s">
        <v>691</v>
      </c>
      <c r="M416" t="s">
        <v>691</v>
      </c>
      <c r="N416" t="s">
        <v>691</v>
      </c>
      <c r="O416" t="s">
        <v>691</v>
      </c>
      <c r="P416" t="s">
        <v>691</v>
      </c>
      <c r="Q416" t="s">
        <v>691</v>
      </c>
      <c r="R416" t="s">
        <v>691</v>
      </c>
      <c r="S416" t="s">
        <v>691</v>
      </c>
      <c r="T416" t="s">
        <v>691</v>
      </c>
      <c r="U416" t="s">
        <v>691</v>
      </c>
      <c r="V416" t="s">
        <v>691</v>
      </c>
      <c r="W416" t="s">
        <v>691</v>
      </c>
      <c r="X416" t="s">
        <v>691</v>
      </c>
      <c r="Y416" t="s">
        <v>691</v>
      </c>
      <c r="Z416" t="s">
        <v>691</v>
      </c>
      <c r="AA416" t="s">
        <v>691</v>
      </c>
      <c r="AB416" t="s">
        <v>691</v>
      </c>
      <c r="AC416" t="s">
        <v>691</v>
      </c>
      <c r="AD416" t="s">
        <v>691</v>
      </c>
      <c r="AE416" t="s">
        <v>691</v>
      </c>
      <c r="AF416" t="s">
        <v>691</v>
      </c>
      <c r="AG416" t="s">
        <v>691</v>
      </c>
      <c r="AH416" t="s">
        <v>691</v>
      </c>
      <c r="AI416" t="s">
        <v>691</v>
      </c>
      <c r="AJ416" t="s">
        <v>691</v>
      </c>
      <c r="AK416" t="s">
        <v>691</v>
      </c>
      <c r="AL416" t="s">
        <v>691</v>
      </c>
      <c r="AM416" t="s">
        <v>691</v>
      </c>
      <c r="AW416"/>
      <c r="AY416">
        <v>0</v>
      </c>
      <c r="AZ416" s="269"/>
      <c r="BA416" s="269"/>
      <c r="BB416" s="269"/>
      <c r="BC416" s="269"/>
      <c r="BD416" s="269"/>
      <c r="BE416" s="269"/>
    </row>
    <row r="417" spans="1:83" ht="14.4" x14ac:dyDescent="0.3">
      <c r="A417">
        <v>524942</v>
      </c>
      <c r="B417" t="s">
        <v>473</v>
      </c>
      <c r="C417" t="s">
        <v>692</v>
      </c>
      <c r="D417" t="s">
        <v>692</v>
      </c>
      <c r="E417" t="s">
        <v>692</v>
      </c>
      <c r="F417" t="s">
        <v>692</v>
      </c>
      <c r="G417" t="s">
        <v>692</v>
      </c>
      <c r="H417" t="s">
        <v>692</v>
      </c>
      <c r="I417" t="s">
        <v>692</v>
      </c>
      <c r="J417" t="s">
        <v>692</v>
      </c>
      <c r="K417" t="s">
        <v>692</v>
      </c>
      <c r="L417" t="s">
        <v>692</v>
      </c>
      <c r="M417" t="s">
        <v>692</v>
      </c>
      <c r="N417" t="s">
        <v>692</v>
      </c>
      <c r="O417" t="s">
        <v>692</v>
      </c>
      <c r="P417" t="s">
        <v>692</v>
      </c>
      <c r="Q417" t="s">
        <v>692</v>
      </c>
      <c r="R417" t="s">
        <v>692</v>
      </c>
      <c r="S417" t="s">
        <v>692</v>
      </c>
      <c r="T417" t="s">
        <v>692</v>
      </c>
      <c r="U417" t="s">
        <v>692</v>
      </c>
      <c r="V417" t="s">
        <v>692</v>
      </c>
      <c r="W417" t="s">
        <v>692</v>
      </c>
      <c r="X417" t="s">
        <v>692</v>
      </c>
      <c r="Y417" t="s">
        <v>692</v>
      </c>
      <c r="Z417" t="s">
        <v>692</v>
      </c>
      <c r="AA417" t="s">
        <v>692</v>
      </c>
      <c r="AB417" t="s">
        <v>692</v>
      </c>
      <c r="AC417" t="s">
        <v>692</v>
      </c>
      <c r="AD417" t="s">
        <v>692</v>
      </c>
      <c r="AE417" t="s">
        <v>692</v>
      </c>
      <c r="AF417" t="s">
        <v>692</v>
      </c>
      <c r="AG417" t="s">
        <v>692</v>
      </c>
      <c r="AH417" t="s">
        <v>692</v>
      </c>
      <c r="AI417" t="s">
        <v>692</v>
      </c>
      <c r="AJ417" t="s">
        <v>692</v>
      </c>
      <c r="AK417" t="s">
        <v>692</v>
      </c>
      <c r="AL417" t="s">
        <v>692</v>
      </c>
      <c r="AM417" t="s">
        <v>692</v>
      </c>
      <c r="AW417"/>
      <c r="AX417" t="s">
        <v>3536</v>
      </c>
      <c r="AY417" t="s">
        <v>3536</v>
      </c>
      <c r="AZ417" s="269"/>
      <c r="BA417" s="269"/>
      <c r="BB417" s="269"/>
      <c r="BC417" s="269"/>
      <c r="BD417" s="269"/>
      <c r="BE417" s="269"/>
    </row>
    <row r="418" spans="1:83" ht="14.4" x14ac:dyDescent="0.3">
      <c r="A418">
        <v>524964</v>
      </c>
      <c r="B418" t="s">
        <v>473</v>
      </c>
      <c r="C418" t="s">
        <v>691</v>
      </c>
      <c r="D418" t="s">
        <v>691</v>
      </c>
      <c r="E418" t="s">
        <v>691</v>
      </c>
      <c r="F418" t="s">
        <v>691</v>
      </c>
      <c r="G418" t="s">
        <v>691</v>
      </c>
      <c r="H418" t="s">
        <v>691</v>
      </c>
      <c r="I418" t="s">
        <v>691</v>
      </c>
      <c r="J418" t="s">
        <v>691</v>
      </c>
      <c r="K418" t="s">
        <v>691</v>
      </c>
      <c r="L418" t="s">
        <v>691</v>
      </c>
      <c r="M418" t="s">
        <v>691</v>
      </c>
      <c r="N418" t="s">
        <v>691</v>
      </c>
      <c r="O418" t="s">
        <v>691</v>
      </c>
      <c r="P418" t="s">
        <v>691</v>
      </c>
      <c r="Q418" t="s">
        <v>691</v>
      </c>
      <c r="R418" t="s">
        <v>691</v>
      </c>
      <c r="S418" t="s">
        <v>691</v>
      </c>
      <c r="T418" t="s">
        <v>691</v>
      </c>
      <c r="U418" t="s">
        <v>691</v>
      </c>
      <c r="V418" t="s">
        <v>691</v>
      </c>
      <c r="W418" t="s">
        <v>691</v>
      </c>
      <c r="X418" t="s">
        <v>691</v>
      </c>
      <c r="Y418" t="s">
        <v>691</v>
      </c>
      <c r="Z418" t="s">
        <v>691</v>
      </c>
      <c r="AA418" t="s">
        <v>691</v>
      </c>
      <c r="AB418" t="s">
        <v>691</v>
      </c>
      <c r="AC418" t="s">
        <v>691</v>
      </c>
      <c r="AD418" t="s">
        <v>691</v>
      </c>
      <c r="AE418" t="s">
        <v>691</v>
      </c>
      <c r="AF418" t="s">
        <v>691</v>
      </c>
      <c r="AG418" t="s">
        <v>691</v>
      </c>
      <c r="AH418" t="s">
        <v>691</v>
      </c>
      <c r="AI418" t="s">
        <v>691</v>
      </c>
      <c r="AJ418" t="s">
        <v>691</v>
      </c>
      <c r="AK418" t="s">
        <v>691</v>
      </c>
      <c r="AL418" t="s">
        <v>691</v>
      </c>
      <c r="AM418" t="s">
        <v>691</v>
      </c>
      <c r="AW418"/>
      <c r="AY418">
        <v>0</v>
      </c>
      <c r="AZ418" s="269"/>
      <c r="BA418" s="269"/>
      <c r="BB418" s="269"/>
      <c r="BC418" s="269"/>
      <c r="BD418" s="269"/>
      <c r="BE418" s="269"/>
    </row>
    <row r="419" spans="1:83" ht="14.4" x14ac:dyDescent="0.3">
      <c r="A419">
        <v>524965</v>
      </c>
      <c r="B419" t="s">
        <v>474</v>
      </c>
      <c r="C419" t="s">
        <v>691</v>
      </c>
      <c r="D419" t="s">
        <v>691</v>
      </c>
      <c r="E419" t="s">
        <v>691</v>
      </c>
      <c r="F419" t="s">
        <v>691</v>
      </c>
      <c r="G419" t="s">
        <v>691</v>
      </c>
      <c r="H419" t="s">
        <v>691</v>
      </c>
      <c r="I419" t="s">
        <v>691</v>
      </c>
      <c r="J419" t="s">
        <v>691</v>
      </c>
      <c r="K419" t="s">
        <v>691</v>
      </c>
      <c r="L419" t="s">
        <v>691</v>
      </c>
      <c r="M419" t="s">
        <v>691</v>
      </c>
      <c r="N419" t="s">
        <v>691</v>
      </c>
      <c r="O419" t="s">
        <v>691</v>
      </c>
      <c r="P419" t="s">
        <v>691</v>
      </c>
      <c r="Q419" t="s">
        <v>691</v>
      </c>
      <c r="R419" t="s">
        <v>691</v>
      </c>
      <c r="S419" t="s">
        <v>691</v>
      </c>
      <c r="T419" t="s">
        <v>691</v>
      </c>
      <c r="U419" t="s">
        <v>691</v>
      </c>
      <c r="V419" t="s">
        <v>691</v>
      </c>
      <c r="W419" t="s">
        <v>691</v>
      </c>
      <c r="X419" t="s">
        <v>691</v>
      </c>
      <c r="Y419" t="s">
        <v>691</v>
      </c>
      <c r="Z419" t="s">
        <v>691</v>
      </c>
      <c r="AA419" t="s">
        <v>691</v>
      </c>
      <c r="AB419" t="s">
        <v>691</v>
      </c>
      <c r="AC419" t="s">
        <v>691</v>
      </c>
      <c r="AD419" t="s">
        <v>691</v>
      </c>
      <c r="AE419" t="s">
        <v>691</v>
      </c>
      <c r="AF419" t="s">
        <v>691</v>
      </c>
      <c r="AG419" t="s">
        <v>691</v>
      </c>
      <c r="AW419"/>
      <c r="AY419" t="s">
        <v>1462</v>
      </c>
      <c r="AZ419" s="269"/>
      <c r="BA419" s="269"/>
      <c r="BB419" s="269"/>
      <c r="BC419" s="269"/>
      <c r="BD419" s="269"/>
      <c r="BE419" s="269"/>
    </row>
    <row r="420" spans="1:83" ht="14.4" x14ac:dyDescent="0.3">
      <c r="A420">
        <v>524967</v>
      </c>
      <c r="B420" t="s">
        <v>473</v>
      </c>
      <c r="C420" t="s">
        <v>691</v>
      </c>
      <c r="D420" t="s">
        <v>691</v>
      </c>
      <c r="E420" t="s">
        <v>691</v>
      </c>
      <c r="F420" t="s">
        <v>691</v>
      </c>
      <c r="G420" t="s">
        <v>691</v>
      </c>
      <c r="H420" t="s">
        <v>691</v>
      </c>
      <c r="I420" t="s">
        <v>691</v>
      </c>
      <c r="J420" t="s">
        <v>691</v>
      </c>
      <c r="K420" t="s">
        <v>691</v>
      </c>
      <c r="L420" t="s">
        <v>691</v>
      </c>
      <c r="M420" t="s">
        <v>691</v>
      </c>
      <c r="N420" t="s">
        <v>691</v>
      </c>
      <c r="O420" t="s">
        <v>691</v>
      </c>
      <c r="P420" t="s">
        <v>691</v>
      </c>
      <c r="Q420" t="s">
        <v>691</v>
      </c>
      <c r="R420" t="s">
        <v>691</v>
      </c>
      <c r="S420" t="s">
        <v>691</v>
      </c>
      <c r="T420" t="s">
        <v>691</v>
      </c>
      <c r="U420" t="s">
        <v>691</v>
      </c>
      <c r="V420" t="s">
        <v>691</v>
      </c>
      <c r="W420" t="s">
        <v>691</v>
      </c>
      <c r="X420" t="s">
        <v>691</v>
      </c>
      <c r="Y420" t="s">
        <v>691</v>
      </c>
      <c r="Z420" t="s">
        <v>691</v>
      </c>
      <c r="AA420" t="s">
        <v>691</v>
      </c>
      <c r="AB420" t="s">
        <v>691</v>
      </c>
      <c r="AC420" t="s">
        <v>691</v>
      </c>
      <c r="AD420" t="s">
        <v>691</v>
      </c>
      <c r="AE420" t="s">
        <v>691</v>
      </c>
      <c r="AF420" t="s">
        <v>691</v>
      </c>
      <c r="AG420" t="s">
        <v>691</v>
      </c>
      <c r="AH420" t="s">
        <v>691</v>
      </c>
      <c r="AI420" t="s">
        <v>691</v>
      </c>
      <c r="AJ420" t="s">
        <v>691</v>
      </c>
      <c r="AK420" t="s">
        <v>691</v>
      </c>
      <c r="AL420" t="s">
        <v>691</v>
      </c>
      <c r="AM420" t="s">
        <v>691</v>
      </c>
      <c r="AW420"/>
      <c r="AY420">
        <v>0</v>
      </c>
      <c r="AZ420" s="269"/>
      <c r="BA420" s="269"/>
      <c r="BB420" s="269"/>
      <c r="BC420" s="269"/>
      <c r="BD420" s="269"/>
      <c r="BE420" s="269"/>
    </row>
    <row r="421" spans="1:83" ht="14.4" x14ac:dyDescent="0.3">
      <c r="A421">
        <v>524979</v>
      </c>
      <c r="B421" t="s">
        <v>473</v>
      </c>
      <c r="C421" t="s">
        <v>691</v>
      </c>
      <c r="D421" t="s">
        <v>691</v>
      </c>
      <c r="E421" t="s">
        <v>691</v>
      </c>
      <c r="F421" t="s">
        <v>691</v>
      </c>
      <c r="G421" t="s">
        <v>691</v>
      </c>
      <c r="H421" t="s">
        <v>691</v>
      </c>
      <c r="I421" t="s">
        <v>691</v>
      </c>
      <c r="J421" t="s">
        <v>691</v>
      </c>
      <c r="K421" t="s">
        <v>691</v>
      </c>
      <c r="L421" t="s">
        <v>691</v>
      </c>
      <c r="M421" t="s">
        <v>691</v>
      </c>
      <c r="N421" t="s">
        <v>691</v>
      </c>
      <c r="O421" t="s">
        <v>691</v>
      </c>
      <c r="P421" t="s">
        <v>691</v>
      </c>
      <c r="Q421" t="s">
        <v>691</v>
      </c>
      <c r="R421" t="s">
        <v>691</v>
      </c>
      <c r="S421" t="s">
        <v>691</v>
      </c>
      <c r="T421" t="s">
        <v>691</v>
      </c>
      <c r="U421" t="s">
        <v>691</v>
      </c>
      <c r="V421" t="s">
        <v>691</v>
      </c>
      <c r="W421" t="s">
        <v>691</v>
      </c>
      <c r="X421" t="s">
        <v>691</v>
      </c>
      <c r="Y421" t="s">
        <v>691</v>
      </c>
      <c r="Z421" t="s">
        <v>691</v>
      </c>
      <c r="AA421" t="s">
        <v>691</v>
      </c>
      <c r="AB421" t="s">
        <v>691</v>
      </c>
      <c r="AC421" t="s">
        <v>691</v>
      </c>
      <c r="AD421" t="s">
        <v>691</v>
      </c>
      <c r="AE421" t="s">
        <v>691</v>
      </c>
      <c r="AF421" t="s">
        <v>691</v>
      </c>
      <c r="AG421" t="s">
        <v>691</v>
      </c>
      <c r="AH421" t="s">
        <v>691</v>
      </c>
      <c r="AI421" t="s">
        <v>691</v>
      </c>
      <c r="AJ421" t="s">
        <v>691</v>
      </c>
      <c r="AK421" t="s">
        <v>691</v>
      </c>
      <c r="AL421" t="s">
        <v>691</v>
      </c>
      <c r="AM421" t="s">
        <v>691</v>
      </c>
      <c r="AW421"/>
      <c r="AY421">
        <v>0</v>
      </c>
      <c r="AZ421" s="269"/>
      <c r="BA421" s="269"/>
      <c r="BB421" s="269"/>
      <c r="BC421" s="269"/>
      <c r="BD421" s="269"/>
      <c r="BE421" s="269"/>
      <c r="BH421" s="249"/>
      <c r="BI421" s="249"/>
      <c r="BJ421" s="249"/>
      <c r="BK421" s="249"/>
      <c r="BL421" s="249"/>
      <c r="BM421" s="249"/>
      <c r="BN421" s="249"/>
      <c r="BO421" s="249"/>
      <c r="BP421" s="249"/>
      <c r="BQ421" s="249"/>
      <c r="BR421" s="249"/>
      <c r="BS421" s="249"/>
      <c r="BT421" s="249"/>
      <c r="BU421" s="249"/>
      <c r="BV421" s="248"/>
      <c r="BW421" s="249"/>
      <c r="BX421" s="249"/>
      <c r="BY421" s="249"/>
      <c r="BZ421" s="249"/>
      <c r="CA421" s="242"/>
      <c r="CB421" s="242"/>
      <c r="CC421" s="242"/>
      <c r="CD421" s="242"/>
      <c r="CE421" s="249"/>
    </row>
    <row r="422" spans="1:83" ht="14.4" x14ac:dyDescent="0.3">
      <c r="A422">
        <v>524995</v>
      </c>
      <c r="B422" t="s">
        <v>473</v>
      </c>
      <c r="C422" t="s">
        <v>691</v>
      </c>
      <c r="D422" t="s">
        <v>691</v>
      </c>
      <c r="E422" t="s">
        <v>691</v>
      </c>
      <c r="F422" t="s">
        <v>691</v>
      </c>
      <c r="G422" t="s">
        <v>691</v>
      </c>
      <c r="H422" t="s">
        <v>691</v>
      </c>
      <c r="I422" t="s">
        <v>691</v>
      </c>
      <c r="J422" t="s">
        <v>691</v>
      </c>
      <c r="K422" t="s">
        <v>691</v>
      </c>
      <c r="L422" t="s">
        <v>691</v>
      </c>
      <c r="M422" t="s">
        <v>691</v>
      </c>
      <c r="N422" t="s">
        <v>691</v>
      </c>
      <c r="O422" t="s">
        <v>691</v>
      </c>
      <c r="P422" t="s">
        <v>691</v>
      </c>
      <c r="Q422" t="s">
        <v>691</v>
      </c>
      <c r="R422" t="s">
        <v>691</v>
      </c>
      <c r="S422" t="s">
        <v>691</v>
      </c>
      <c r="T422" t="s">
        <v>691</v>
      </c>
      <c r="U422" t="s">
        <v>691</v>
      </c>
      <c r="V422" t="s">
        <v>691</v>
      </c>
      <c r="W422" t="s">
        <v>691</v>
      </c>
      <c r="X422" t="s">
        <v>691</v>
      </c>
      <c r="Y422" t="s">
        <v>691</v>
      </c>
      <c r="Z422" t="s">
        <v>691</v>
      </c>
      <c r="AA422" t="s">
        <v>691</v>
      </c>
      <c r="AB422" t="s">
        <v>691</v>
      </c>
      <c r="AC422" t="s">
        <v>691</v>
      </c>
      <c r="AD422" t="s">
        <v>691</v>
      </c>
      <c r="AE422" t="s">
        <v>691</v>
      </c>
      <c r="AF422" t="s">
        <v>691</v>
      </c>
      <c r="AG422" t="s">
        <v>691</v>
      </c>
      <c r="AH422" t="s">
        <v>691</v>
      </c>
      <c r="AI422" t="s">
        <v>691</v>
      </c>
      <c r="AJ422" t="s">
        <v>691</v>
      </c>
      <c r="AK422" t="s">
        <v>691</v>
      </c>
      <c r="AL422" t="s">
        <v>691</v>
      </c>
      <c r="AM422" t="s">
        <v>691</v>
      </c>
      <c r="AW422"/>
      <c r="AY422">
        <v>0</v>
      </c>
      <c r="AZ422" s="269"/>
      <c r="BA422" s="269"/>
      <c r="BB422" s="269"/>
      <c r="BC422" s="269"/>
      <c r="BD422" s="269"/>
      <c r="BE422" s="269"/>
    </row>
    <row r="423" spans="1:83" ht="14.4" x14ac:dyDescent="0.3">
      <c r="A423">
        <v>525007</v>
      </c>
      <c r="B423" t="s">
        <v>473</v>
      </c>
      <c r="C423" t="s">
        <v>691</v>
      </c>
      <c r="D423" t="s">
        <v>691</v>
      </c>
      <c r="E423" t="s">
        <v>691</v>
      </c>
      <c r="F423" t="s">
        <v>691</v>
      </c>
      <c r="G423" t="s">
        <v>691</v>
      </c>
      <c r="H423" t="s">
        <v>691</v>
      </c>
      <c r="I423" t="s">
        <v>691</v>
      </c>
      <c r="J423" t="s">
        <v>691</v>
      </c>
      <c r="K423" t="s">
        <v>691</v>
      </c>
      <c r="L423" t="s">
        <v>691</v>
      </c>
      <c r="M423" t="s">
        <v>691</v>
      </c>
      <c r="N423" t="s">
        <v>691</v>
      </c>
      <c r="O423" t="s">
        <v>691</v>
      </c>
      <c r="P423" t="s">
        <v>691</v>
      </c>
      <c r="Q423" t="s">
        <v>691</v>
      </c>
      <c r="R423" t="s">
        <v>691</v>
      </c>
      <c r="S423" t="s">
        <v>691</v>
      </c>
      <c r="T423" t="s">
        <v>691</v>
      </c>
      <c r="U423" t="s">
        <v>691</v>
      </c>
      <c r="V423" t="s">
        <v>691</v>
      </c>
      <c r="W423" t="s">
        <v>691</v>
      </c>
      <c r="X423" t="s">
        <v>691</v>
      </c>
      <c r="Y423" t="s">
        <v>691</v>
      </c>
      <c r="Z423" t="s">
        <v>691</v>
      </c>
      <c r="AA423" t="s">
        <v>691</v>
      </c>
      <c r="AB423" t="s">
        <v>691</v>
      </c>
      <c r="AC423" t="s">
        <v>691</v>
      </c>
      <c r="AD423" t="s">
        <v>691</v>
      </c>
      <c r="AE423" t="s">
        <v>691</v>
      </c>
      <c r="AF423" t="s">
        <v>691</v>
      </c>
      <c r="AG423" t="s">
        <v>691</v>
      </c>
      <c r="AH423" t="s">
        <v>691</v>
      </c>
      <c r="AI423" t="s">
        <v>691</v>
      </c>
      <c r="AJ423" t="s">
        <v>691</v>
      </c>
      <c r="AK423" t="s">
        <v>691</v>
      </c>
      <c r="AL423" t="s">
        <v>691</v>
      </c>
      <c r="AM423" t="s">
        <v>691</v>
      </c>
      <c r="AW423"/>
      <c r="AY423">
        <v>0</v>
      </c>
      <c r="AZ423" s="269"/>
      <c r="BA423" s="269"/>
      <c r="BB423" s="269"/>
      <c r="BC423" s="269"/>
      <c r="BD423" s="269"/>
      <c r="BE423" s="269"/>
    </row>
    <row r="424" spans="1:83" ht="14.4" x14ac:dyDescent="0.3">
      <c r="A424">
        <v>525008</v>
      </c>
      <c r="B424" t="s">
        <v>473</v>
      </c>
      <c r="C424" t="s">
        <v>691</v>
      </c>
      <c r="D424" t="s">
        <v>691</v>
      </c>
      <c r="E424" t="s">
        <v>691</v>
      </c>
      <c r="F424" t="s">
        <v>691</v>
      </c>
      <c r="G424" t="s">
        <v>691</v>
      </c>
      <c r="H424" t="s">
        <v>691</v>
      </c>
      <c r="I424" t="s">
        <v>691</v>
      </c>
      <c r="J424" t="s">
        <v>691</v>
      </c>
      <c r="K424" t="s">
        <v>691</v>
      </c>
      <c r="L424" t="s">
        <v>691</v>
      </c>
      <c r="M424" t="s">
        <v>691</v>
      </c>
      <c r="N424" t="s">
        <v>691</v>
      </c>
      <c r="O424" t="s">
        <v>691</v>
      </c>
      <c r="P424" t="s">
        <v>691</v>
      </c>
      <c r="Q424" t="s">
        <v>691</v>
      </c>
      <c r="R424" t="s">
        <v>691</v>
      </c>
      <c r="S424" t="s">
        <v>691</v>
      </c>
      <c r="T424" t="s">
        <v>691</v>
      </c>
      <c r="U424" t="s">
        <v>691</v>
      </c>
      <c r="V424" t="s">
        <v>691</v>
      </c>
      <c r="W424" t="s">
        <v>691</v>
      </c>
      <c r="X424" t="s">
        <v>691</v>
      </c>
      <c r="Y424" t="s">
        <v>691</v>
      </c>
      <c r="Z424" t="s">
        <v>691</v>
      </c>
      <c r="AA424" t="s">
        <v>691</v>
      </c>
      <c r="AB424" t="s">
        <v>691</v>
      </c>
      <c r="AC424" t="s">
        <v>691</v>
      </c>
      <c r="AD424" t="s">
        <v>691</v>
      </c>
      <c r="AE424" t="s">
        <v>691</v>
      </c>
      <c r="AF424" t="s">
        <v>691</v>
      </c>
      <c r="AG424" t="s">
        <v>691</v>
      </c>
      <c r="AH424" t="s">
        <v>691</v>
      </c>
      <c r="AI424" t="s">
        <v>691</v>
      </c>
      <c r="AJ424" t="s">
        <v>691</v>
      </c>
      <c r="AK424" t="s">
        <v>691</v>
      </c>
      <c r="AL424" t="s">
        <v>691</v>
      </c>
      <c r="AM424" t="s">
        <v>691</v>
      </c>
      <c r="AW424"/>
      <c r="AY424">
        <v>0</v>
      </c>
      <c r="AZ424" s="269"/>
      <c r="BA424" s="269"/>
      <c r="BB424" s="269"/>
      <c r="BC424" s="269"/>
      <c r="BD424" s="269"/>
      <c r="BE424" s="269"/>
    </row>
    <row r="425" spans="1:83" ht="14.4" x14ac:dyDescent="0.3">
      <c r="A425">
        <v>525016</v>
      </c>
      <c r="B425" t="s">
        <v>473</v>
      </c>
      <c r="C425" t="s">
        <v>691</v>
      </c>
      <c r="D425" t="s">
        <v>691</v>
      </c>
      <c r="E425" t="s">
        <v>691</v>
      </c>
      <c r="F425" t="s">
        <v>691</v>
      </c>
      <c r="G425" t="s">
        <v>691</v>
      </c>
      <c r="H425" t="s">
        <v>691</v>
      </c>
      <c r="I425" t="s">
        <v>691</v>
      </c>
      <c r="J425" t="s">
        <v>691</v>
      </c>
      <c r="K425" t="s">
        <v>691</v>
      </c>
      <c r="L425" t="s">
        <v>691</v>
      </c>
      <c r="M425" t="s">
        <v>691</v>
      </c>
      <c r="N425" t="s">
        <v>691</v>
      </c>
      <c r="O425" t="s">
        <v>691</v>
      </c>
      <c r="P425" t="s">
        <v>691</v>
      </c>
      <c r="Q425" t="s">
        <v>691</v>
      </c>
      <c r="R425" t="s">
        <v>691</v>
      </c>
      <c r="S425" t="s">
        <v>691</v>
      </c>
      <c r="T425" t="s">
        <v>691</v>
      </c>
      <c r="U425" t="s">
        <v>691</v>
      </c>
      <c r="V425" t="s">
        <v>691</v>
      </c>
      <c r="W425" t="s">
        <v>691</v>
      </c>
      <c r="X425" t="s">
        <v>691</v>
      </c>
      <c r="Y425" t="s">
        <v>691</v>
      </c>
      <c r="Z425" t="s">
        <v>691</v>
      </c>
      <c r="AA425" t="s">
        <v>691</v>
      </c>
      <c r="AB425" t="s">
        <v>691</v>
      </c>
      <c r="AC425" t="s">
        <v>691</v>
      </c>
      <c r="AD425" t="s">
        <v>691</v>
      </c>
      <c r="AE425" t="s">
        <v>691</v>
      </c>
      <c r="AF425" t="s">
        <v>691</v>
      </c>
      <c r="AG425" t="s">
        <v>691</v>
      </c>
      <c r="AH425" t="s">
        <v>691</v>
      </c>
      <c r="AI425" t="s">
        <v>691</v>
      </c>
      <c r="AJ425" t="s">
        <v>691</v>
      </c>
      <c r="AK425" t="s">
        <v>691</v>
      </c>
      <c r="AL425" t="s">
        <v>691</v>
      </c>
      <c r="AM425" t="s">
        <v>691</v>
      </c>
      <c r="AW425"/>
      <c r="AY425">
        <v>0</v>
      </c>
      <c r="AZ425" s="269"/>
      <c r="BA425" s="269"/>
      <c r="BB425" s="269"/>
      <c r="BC425" s="269"/>
      <c r="BD425" s="269"/>
      <c r="BE425" s="269"/>
      <c r="BH425" s="249"/>
      <c r="BI425" s="249"/>
      <c r="BJ425" s="249"/>
      <c r="BK425" s="249"/>
      <c r="BL425" s="249"/>
      <c r="BM425" s="249"/>
      <c r="BN425" s="249"/>
      <c r="BO425" s="249"/>
      <c r="BP425" s="249"/>
      <c r="BQ425" s="249"/>
      <c r="BR425" s="249"/>
      <c r="BS425" s="249"/>
      <c r="BT425" s="249"/>
      <c r="BU425" s="249"/>
      <c r="BV425" s="248"/>
      <c r="BW425" s="249"/>
      <c r="BX425" s="249"/>
      <c r="BY425" s="249"/>
      <c r="BZ425" s="249"/>
      <c r="CA425" s="242"/>
      <c r="CB425" s="242"/>
      <c r="CC425" s="242"/>
      <c r="CD425" s="242"/>
      <c r="CE425" s="249"/>
    </row>
    <row r="426" spans="1:83" ht="14.4" x14ac:dyDescent="0.3">
      <c r="A426">
        <v>525026</v>
      </c>
      <c r="B426" t="s">
        <v>473</v>
      </c>
      <c r="C426" t="s">
        <v>691</v>
      </c>
      <c r="D426" t="s">
        <v>691</v>
      </c>
      <c r="E426" t="s">
        <v>691</v>
      </c>
      <c r="F426" t="s">
        <v>691</v>
      </c>
      <c r="G426" t="s">
        <v>691</v>
      </c>
      <c r="H426" t="s">
        <v>691</v>
      </c>
      <c r="I426" t="s">
        <v>691</v>
      </c>
      <c r="J426" t="s">
        <v>691</v>
      </c>
      <c r="K426" t="s">
        <v>691</v>
      </c>
      <c r="L426" t="s">
        <v>691</v>
      </c>
      <c r="M426" t="s">
        <v>691</v>
      </c>
      <c r="N426" t="s">
        <v>691</v>
      </c>
      <c r="O426" t="s">
        <v>691</v>
      </c>
      <c r="P426" t="s">
        <v>691</v>
      </c>
      <c r="Q426" t="s">
        <v>691</v>
      </c>
      <c r="R426" t="s">
        <v>691</v>
      </c>
      <c r="S426" t="s">
        <v>691</v>
      </c>
      <c r="T426" t="s">
        <v>691</v>
      </c>
      <c r="U426" t="s">
        <v>691</v>
      </c>
      <c r="V426" t="s">
        <v>691</v>
      </c>
      <c r="W426" t="s">
        <v>691</v>
      </c>
      <c r="X426" t="s">
        <v>691</v>
      </c>
      <c r="Y426" t="s">
        <v>691</v>
      </c>
      <c r="Z426" t="s">
        <v>691</v>
      </c>
      <c r="AA426" t="s">
        <v>691</v>
      </c>
      <c r="AB426" t="s">
        <v>691</v>
      </c>
      <c r="AC426" t="s">
        <v>691</v>
      </c>
      <c r="AD426" t="s">
        <v>691</v>
      </c>
      <c r="AE426" t="s">
        <v>691</v>
      </c>
      <c r="AF426" t="s">
        <v>691</v>
      </c>
      <c r="AG426" t="s">
        <v>691</v>
      </c>
      <c r="AH426" t="s">
        <v>691</v>
      </c>
      <c r="AI426" t="s">
        <v>691</v>
      </c>
      <c r="AJ426" t="s">
        <v>691</v>
      </c>
      <c r="AK426" t="s">
        <v>691</v>
      </c>
      <c r="AL426" t="s">
        <v>691</v>
      </c>
      <c r="AM426" t="s">
        <v>691</v>
      </c>
      <c r="AW426"/>
      <c r="AY426">
        <v>0</v>
      </c>
      <c r="AZ426" s="269"/>
      <c r="BA426" s="269"/>
      <c r="BB426" s="269"/>
      <c r="BC426" s="269"/>
      <c r="BD426" s="269"/>
      <c r="BE426" s="269"/>
    </row>
    <row r="427" spans="1:83" ht="14.4" x14ac:dyDescent="0.3">
      <c r="A427">
        <v>525037</v>
      </c>
      <c r="B427" t="s">
        <v>473</v>
      </c>
      <c r="C427" t="s">
        <v>692</v>
      </c>
      <c r="D427" t="s">
        <v>692</v>
      </c>
      <c r="E427" t="s">
        <v>692</v>
      </c>
      <c r="F427" t="s">
        <v>692</v>
      </c>
      <c r="G427" t="s">
        <v>692</v>
      </c>
      <c r="H427" t="s">
        <v>692</v>
      </c>
      <c r="I427" t="s">
        <v>692</v>
      </c>
      <c r="J427" t="s">
        <v>692</v>
      </c>
      <c r="K427" t="s">
        <v>692</v>
      </c>
      <c r="L427" t="s">
        <v>692</v>
      </c>
      <c r="M427" t="s">
        <v>692</v>
      </c>
      <c r="N427" t="s">
        <v>692</v>
      </c>
      <c r="O427" t="s">
        <v>692</v>
      </c>
      <c r="P427" t="s">
        <v>692</v>
      </c>
      <c r="Q427" t="s">
        <v>692</v>
      </c>
      <c r="R427" t="s">
        <v>692</v>
      </c>
      <c r="S427" t="s">
        <v>692</v>
      </c>
      <c r="T427" t="s">
        <v>692</v>
      </c>
      <c r="U427" t="s">
        <v>692</v>
      </c>
      <c r="V427" t="s">
        <v>692</v>
      </c>
      <c r="W427" t="s">
        <v>692</v>
      </c>
      <c r="X427" t="s">
        <v>692</v>
      </c>
      <c r="Y427" t="s">
        <v>692</v>
      </c>
      <c r="Z427" t="s">
        <v>692</v>
      </c>
      <c r="AA427" t="s">
        <v>692</v>
      </c>
      <c r="AB427" t="s">
        <v>692</v>
      </c>
      <c r="AC427" t="s">
        <v>692</v>
      </c>
      <c r="AD427" t="s">
        <v>692</v>
      </c>
      <c r="AE427" t="s">
        <v>692</v>
      </c>
      <c r="AF427" t="s">
        <v>692</v>
      </c>
      <c r="AG427" t="s">
        <v>692</v>
      </c>
      <c r="AH427" t="s">
        <v>692</v>
      </c>
      <c r="AI427" t="s">
        <v>692</v>
      </c>
      <c r="AJ427" t="s">
        <v>692</v>
      </c>
      <c r="AK427" t="s">
        <v>692</v>
      </c>
      <c r="AL427" t="s">
        <v>692</v>
      </c>
      <c r="AM427" t="s">
        <v>692</v>
      </c>
      <c r="AW427"/>
      <c r="AX427" t="s">
        <v>3536</v>
      </c>
      <c r="AY427" t="s">
        <v>3536</v>
      </c>
      <c r="AZ427" s="269"/>
      <c r="BA427" s="269"/>
      <c r="BB427" s="269"/>
      <c r="BC427" s="269"/>
      <c r="BD427" s="269"/>
      <c r="BE427" s="269"/>
    </row>
    <row r="428" spans="1:83" ht="14.4" x14ac:dyDescent="0.3">
      <c r="A428">
        <v>525049</v>
      </c>
      <c r="B428" t="s">
        <v>473</v>
      </c>
      <c r="C428" t="s">
        <v>691</v>
      </c>
      <c r="D428" t="s">
        <v>691</v>
      </c>
      <c r="E428" t="s">
        <v>691</v>
      </c>
      <c r="F428" t="s">
        <v>691</v>
      </c>
      <c r="G428" t="s">
        <v>691</v>
      </c>
      <c r="H428" t="s">
        <v>691</v>
      </c>
      <c r="I428" t="s">
        <v>691</v>
      </c>
      <c r="J428" t="s">
        <v>691</v>
      </c>
      <c r="K428" t="s">
        <v>691</v>
      </c>
      <c r="L428" t="s">
        <v>691</v>
      </c>
      <c r="M428" t="s">
        <v>691</v>
      </c>
      <c r="N428" t="s">
        <v>691</v>
      </c>
      <c r="O428" t="s">
        <v>691</v>
      </c>
      <c r="P428" t="s">
        <v>691</v>
      </c>
      <c r="Q428" t="s">
        <v>691</v>
      </c>
      <c r="R428" t="s">
        <v>691</v>
      </c>
      <c r="S428" t="s">
        <v>691</v>
      </c>
      <c r="T428" t="s">
        <v>691</v>
      </c>
      <c r="U428" t="s">
        <v>691</v>
      </c>
      <c r="V428" t="s">
        <v>691</v>
      </c>
      <c r="W428" t="s">
        <v>691</v>
      </c>
      <c r="X428" t="s">
        <v>691</v>
      </c>
      <c r="Y428" t="s">
        <v>691</v>
      </c>
      <c r="Z428" t="s">
        <v>691</v>
      </c>
      <c r="AA428" t="s">
        <v>691</v>
      </c>
      <c r="AB428" t="s">
        <v>691</v>
      </c>
      <c r="AC428" t="s">
        <v>691</v>
      </c>
      <c r="AD428" t="s">
        <v>691</v>
      </c>
      <c r="AE428" t="s">
        <v>691</v>
      </c>
      <c r="AF428" t="s">
        <v>691</v>
      </c>
      <c r="AG428" t="s">
        <v>691</v>
      </c>
      <c r="AH428" t="s">
        <v>691</v>
      </c>
      <c r="AI428" t="s">
        <v>691</v>
      </c>
      <c r="AJ428" t="s">
        <v>691</v>
      </c>
      <c r="AK428" t="s">
        <v>691</v>
      </c>
      <c r="AL428" t="s">
        <v>691</v>
      </c>
      <c r="AM428" t="s">
        <v>691</v>
      </c>
      <c r="AW428"/>
      <c r="AY428">
        <v>0</v>
      </c>
      <c r="AZ428" s="269"/>
      <c r="BA428" s="269"/>
      <c r="BB428" s="269"/>
      <c r="BC428" s="269"/>
      <c r="BD428" s="269"/>
      <c r="BE428" s="269"/>
    </row>
    <row r="429" spans="1:83" ht="14.4" x14ac:dyDescent="0.3">
      <c r="A429">
        <v>525063</v>
      </c>
      <c r="B429" t="s">
        <v>473</v>
      </c>
      <c r="C429" t="s">
        <v>691</v>
      </c>
      <c r="D429" t="s">
        <v>691</v>
      </c>
      <c r="E429" t="s">
        <v>691</v>
      </c>
      <c r="F429" t="s">
        <v>691</v>
      </c>
      <c r="G429" t="s">
        <v>691</v>
      </c>
      <c r="H429" t="s">
        <v>691</v>
      </c>
      <c r="I429" t="s">
        <v>691</v>
      </c>
      <c r="J429" t="s">
        <v>691</v>
      </c>
      <c r="K429" t="s">
        <v>691</v>
      </c>
      <c r="L429" t="s">
        <v>691</v>
      </c>
      <c r="M429" t="s">
        <v>691</v>
      </c>
      <c r="N429" t="s">
        <v>691</v>
      </c>
      <c r="O429" t="s">
        <v>691</v>
      </c>
      <c r="P429" t="s">
        <v>691</v>
      </c>
      <c r="Q429" t="s">
        <v>691</v>
      </c>
      <c r="R429" t="s">
        <v>691</v>
      </c>
      <c r="S429" t="s">
        <v>691</v>
      </c>
      <c r="T429" t="s">
        <v>691</v>
      </c>
      <c r="U429" t="s">
        <v>691</v>
      </c>
      <c r="V429" t="s">
        <v>691</v>
      </c>
      <c r="W429" t="s">
        <v>691</v>
      </c>
      <c r="X429" t="s">
        <v>691</v>
      </c>
      <c r="Y429" t="s">
        <v>691</v>
      </c>
      <c r="Z429" t="s">
        <v>691</v>
      </c>
      <c r="AA429" t="s">
        <v>691</v>
      </c>
      <c r="AB429" t="s">
        <v>691</v>
      </c>
      <c r="AC429" t="s">
        <v>691</v>
      </c>
      <c r="AD429" t="s">
        <v>691</v>
      </c>
      <c r="AE429" t="s">
        <v>691</v>
      </c>
      <c r="AF429" t="s">
        <v>691</v>
      </c>
      <c r="AG429" t="s">
        <v>691</v>
      </c>
      <c r="AH429" t="s">
        <v>691</v>
      </c>
      <c r="AI429" t="s">
        <v>691</v>
      </c>
      <c r="AJ429" t="s">
        <v>691</v>
      </c>
      <c r="AK429" t="s">
        <v>691</v>
      </c>
      <c r="AL429" t="s">
        <v>691</v>
      </c>
      <c r="AM429" t="s">
        <v>691</v>
      </c>
      <c r="AW429"/>
      <c r="AY429">
        <v>0</v>
      </c>
      <c r="AZ429" s="269"/>
      <c r="BA429" s="269"/>
      <c r="BB429" s="269"/>
      <c r="BC429" s="269"/>
      <c r="BD429" s="269"/>
      <c r="BE429" s="269"/>
    </row>
    <row r="430" spans="1:83" ht="14.4" x14ac:dyDescent="0.3">
      <c r="A430">
        <v>525070</v>
      </c>
      <c r="B430" t="s">
        <v>473</v>
      </c>
      <c r="C430" t="s">
        <v>691</v>
      </c>
      <c r="D430" t="s">
        <v>691</v>
      </c>
      <c r="E430" t="s">
        <v>691</v>
      </c>
      <c r="F430" t="s">
        <v>691</v>
      </c>
      <c r="G430" t="s">
        <v>691</v>
      </c>
      <c r="H430" t="s">
        <v>691</v>
      </c>
      <c r="I430" t="s">
        <v>691</v>
      </c>
      <c r="J430" t="s">
        <v>691</v>
      </c>
      <c r="K430" t="s">
        <v>691</v>
      </c>
      <c r="L430" t="s">
        <v>691</v>
      </c>
      <c r="M430" t="s">
        <v>691</v>
      </c>
      <c r="N430" t="s">
        <v>691</v>
      </c>
      <c r="O430" t="s">
        <v>691</v>
      </c>
      <c r="P430" t="s">
        <v>691</v>
      </c>
      <c r="Q430" t="s">
        <v>691</v>
      </c>
      <c r="R430" t="s">
        <v>691</v>
      </c>
      <c r="S430" t="s">
        <v>691</v>
      </c>
      <c r="T430" t="s">
        <v>691</v>
      </c>
      <c r="U430" t="s">
        <v>691</v>
      </c>
      <c r="V430" t="s">
        <v>691</v>
      </c>
      <c r="W430" t="s">
        <v>691</v>
      </c>
      <c r="X430" t="s">
        <v>691</v>
      </c>
      <c r="Y430" t="s">
        <v>691</v>
      </c>
      <c r="Z430" t="s">
        <v>691</v>
      </c>
      <c r="AA430" t="s">
        <v>691</v>
      </c>
      <c r="AB430" t="s">
        <v>691</v>
      </c>
      <c r="AC430" t="s">
        <v>691</v>
      </c>
      <c r="AD430" t="s">
        <v>691</v>
      </c>
      <c r="AE430" t="s">
        <v>691</v>
      </c>
      <c r="AF430" t="s">
        <v>691</v>
      </c>
      <c r="AG430" t="s">
        <v>691</v>
      </c>
      <c r="AH430" t="s">
        <v>691</v>
      </c>
      <c r="AI430" t="s">
        <v>691</v>
      </c>
      <c r="AJ430" t="s">
        <v>691</v>
      </c>
      <c r="AK430" t="s">
        <v>691</v>
      </c>
      <c r="AL430" t="s">
        <v>691</v>
      </c>
      <c r="AM430" t="s">
        <v>691</v>
      </c>
      <c r="AW430"/>
      <c r="AY430">
        <v>0</v>
      </c>
      <c r="AZ430" s="269"/>
      <c r="BA430" s="269"/>
      <c r="BB430" s="269"/>
      <c r="BC430" s="269"/>
      <c r="BD430" s="269"/>
      <c r="BE430" s="269"/>
      <c r="BH430" s="249"/>
      <c r="BI430" s="249"/>
      <c r="BJ430" s="249"/>
      <c r="BK430" s="249"/>
      <c r="BL430" s="249"/>
      <c r="BM430" s="249"/>
      <c r="BN430" s="249"/>
      <c r="BO430" s="249"/>
      <c r="BP430" s="249"/>
      <c r="BQ430" s="249"/>
      <c r="BR430" s="249"/>
      <c r="BS430" s="249"/>
      <c r="BT430" s="249"/>
      <c r="BU430" s="249"/>
      <c r="BV430" s="248"/>
      <c r="BW430" s="249"/>
      <c r="BX430" s="249"/>
      <c r="BY430" s="249"/>
      <c r="BZ430" s="249"/>
      <c r="CA430" s="242"/>
      <c r="CB430" s="242"/>
      <c r="CC430" s="242"/>
      <c r="CD430" s="242"/>
      <c r="CE430" s="249"/>
    </row>
    <row r="431" spans="1:83" ht="14.4" x14ac:dyDescent="0.3">
      <c r="A431">
        <v>525071</v>
      </c>
      <c r="B431" t="s">
        <v>473</v>
      </c>
      <c r="C431" t="s">
        <v>691</v>
      </c>
      <c r="D431" t="s">
        <v>691</v>
      </c>
      <c r="E431" t="s">
        <v>691</v>
      </c>
      <c r="F431" t="s">
        <v>691</v>
      </c>
      <c r="G431" t="s">
        <v>691</v>
      </c>
      <c r="H431" t="s">
        <v>691</v>
      </c>
      <c r="I431" t="s">
        <v>691</v>
      </c>
      <c r="J431" t="s">
        <v>691</v>
      </c>
      <c r="K431" t="s">
        <v>691</v>
      </c>
      <c r="L431" t="s">
        <v>691</v>
      </c>
      <c r="M431" t="s">
        <v>691</v>
      </c>
      <c r="N431" t="s">
        <v>691</v>
      </c>
      <c r="O431" t="s">
        <v>691</v>
      </c>
      <c r="P431" t="s">
        <v>691</v>
      </c>
      <c r="Q431" t="s">
        <v>691</v>
      </c>
      <c r="R431" t="s">
        <v>691</v>
      </c>
      <c r="S431" t="s">
        <v>691</v>
      </c>
      <c r="T431" t="s">
        <v>691</v>
      </c>
      <c r="U431" t="s">
        <v>691</v>
      </c>
      <c r="V431" t="s">
        <v>691</v>
      </c>
      <c r="W431" t="s">
        <v>691</v>
      </c>
      <c r="X431" t="s">
        <v>691</v>
      </c>
      <c r="Y431" t="s">
        <v>691</v>
      </c>
      <c r="Z431" t="s">
        <v>691</v>
      </c>
      <c r="AA431" t="s">
        <v>691</v>
      </c>
      <c r="AB431" t="s">
        <v>691</v>
      </c>
      <c r="AC431" t="s">
        <v>691</v>
      </c>
      <c r="AD431" t="s">
        <v>691</v>
      </c>
      <c r="AE431" t="s">
        <v>691</v>
      </c>
      <c r="AF431" t="s">
        <v>691</v>
      </c>
      <c r="AG431" t="s">
        <v>691</v>
      </c>
      <c r="AH431" t="s">
        <v>691</v>
      </c>
      <c r="AI431" t="s">
        <v>691</v>
      </c>
      <c r="AJ431" t="s">
        <v>691</v>
      </c>
      <c r="AK431" t="s">
        <v>691</v>
      </c>
      <c r="AL431" t="s">
        <v>691</v>
      </c>
      <c r="AM431" t="s">
        <v>691</v>
      </c>
      <c r="AW431"/>
      <c r="AY431">
        <v>0</v>
      </c>
      <c r="AZ431" s="269"/>
      <c r="BA431" s="269"/>
      <c r="BB431" s="269"/>
      <c r="BC431" s="269"/>
      <c r="BD431" s="269"/>
      <c r="BE431" s="269"/>
    </row>
    <row r="432" spans="1:83" ht="14.4" x14ac:dyDescent="0.3">
      <c r="A432">
        <v>525076</v>
      </c>
      <c r="B432" t="s">
        <v>473</v>
      </c>
      <c r="C432" t="s">
        <v>691</v>
      </c>
      <c r="D432" t="s">
        <v>691</v>
      </c>
      <c r="E432" t="s">
        <v>691</v>
      </c>
      <c r="F432" t="s">
        <v>691</v>
      </c>
      <c r="G432" t="s">
        <v>691</v>
      </c>
      <c r="H432" t="s">
        <v>691</v>
      </c>
      <c r="I432" t="s">
        <v>691</v>
      </c>
      <c r="J432" t="s">
        <v>691</v>
      </c>
      <c r="K432" t="s">
        <v>691</v>
      </c>
      <c r="L432" t="s">
        <v>691</v>
      </c>
      <c r="M432" t="s">
        <v>691</v>
      </c>
      <c r="N432" t="s">
        <v>691</v>
      </c>
      <c r="O432" t="s">
        <v>691</v>
      </c>
      <c r="P432" t="s">
        <v>691</v>
      </c>
      <c r="Q432" t="s">
        <v>691</v>
      </c>
      <c r="R432" t="s">
        <v>691</v>
      </c>
      <c r="S432" t="s">
        <v>691</v>
      </c>
      <c r="T432" t="s">
        <v>691</v>
      </c>
      <c r="U432" t="s">
        <v>691</v>
      </c>
      <c r="V432" t="s">
        <v>691</v>
      </c>
      <c r="W432" t="s">
        <v>691</v>
      </c>
      <c r="X432" t="s">
        <v>691</v>
      </c>
      <c r="Y432" t="s">
        <v>691</v>
      </c>
      <c r="Z432" t="s">
        <v>691</v>
      </c>
      <c r="AA432" t="s">
        <v>691</v>
      </c>
      <c r="AB432" t="s">
        <v>691</v>
      </c>
      <c r="AC432" t="s">
        <v>691</v>
      </c>
      <c r="AD432" t="s">
        <v>691</v>
      </c>
      <c r="AE432" t="s">
        <v>691</v>
      </c>
      <c r="AF432" t="s">
        <v>691</v>
      </c>
      <c r="AG432" t="s">
        <v>691</v>
      </c>
      <c r="AH432" t="s">
        <v>691</v>
      </c>
      <c r="AI432" t="s">
        <v>691</v>
      </c>
      <c r="AJ432" t="s">
        <v>691</v>
      </c>
      <c r="AK432" t="s">
        <v>691</v>
      </c>
      <c r="AL432" t="s">
        <v>691</v>
      </c>
      <c r="AM432" t="s">
        <v>691</v>
      </c>
      <c r="AW432"/>
      <c r="AY432">
        <v>0</v>
      </c>
      <c r="AZ432" s="269"/>
      <c r="BA432" s="269"/>
      <c r="BB432" s="269"/>
      <c r="BC432" s="269"/>
      <c r="BD432" s="269"/>
      <c r="BE432" s="269"/>
    </row>
    <row r="433" spans="1:83" ht="14.4" x14ac:dyDescent="0.3">
      <c r="A433">
        <v>525084</v>
      </c>
      <c r="B433" t="s">
        <v>473</v>
      </c>
      <c r="C433" t="s">
        <v>691</v>
      </c>
      <c r="D433" t="s">
        <v>691</v>
      </c>
      <c r="E433" t="s">
        <v>691</v>
      </c>
      <c r="F433" t="s">
        <v>691</v>
      </c>
      <c r="G433" t="s">
        <v>691</v>
      </c>
      <c r="H433" t="s">
        <v>691</v>
      </c>
      <c r="I433" t="s">
        <v>691</v>
      </c>
      <c r="J433" t="s">
        <v>691</v>
      </c>
      <c r="K433" t="s">
        <v>691</v>
      </c>
      <c r="L433" t="s">
        <v>691</v>
      </c>
      <c r="M433" t="s">
        <v>691</v>
      </c>
      <c r="N433" t="s">
        <v>691</v>
      </c>
      <c r="O433" t="s">
        <v>691</v>
      </c>
      <c r="P433" t="s">
        <v>691</v>
      </c>
      <c r="Q433" t="s">
        <v>691</v>
      </c>
      <c r="R433" t="s">
        <v>691</v>
      </c>
      <c r="S433" t="s">
        <v>691</v>
      </c>
      <c r="T433" t="s">
        <v>691</v>
      </c>
      <c r="U433" t="s">
        <v>691</v>
      </c>
      <c r="V433" t="s">
        <v>691</v>
      </c>
      <c r="W433" t="s">
        <v>691</v>
      </c>
      <c r="X433" t="s">
        <v>691</v>
      </c>
      <c r="Y433" t="s">
        <v>691</v>
      </c>
      <c r="Z433" t="s">
        <v>691</v>
      </c>
      <c r="AA433" t="s">
        <v>691</v>
      </c>
      <c r="AB433" t="s">
        <v>691</v>
      </c>
      <c r="AC433" t="s">
        <v>691</v>
      </c>
      <c r="AD433" t="s">
        <v>691</v>
      </c>
      <c r="AE433" t="s">
        <v>691</v>
      </c>
      <c r="AF433" t="s">
        <v>691</v>
      </c>
      <c r="AG433" t="s">
        <v>691</v>
      </c>
      <c r="AH433" t="s">
        <v>691</v>
      </c>
      <c r="AI433" t="s">
        <v>691</v>
      </c>
      <c r="AJ433" t="s">
        <v>691</v>
      </c>
      <c r="AK433" t="s">
        <v>691</v>
      </c>
      <c r="AL433" t="s">
        <v>691</v>
      </c>
      <c r="AM433" t="s">
        <v>691</v>
      </c>
      <c r="AW433"/>
      <c r="AY433">
        <v>0</v>
      </c>
      <c r="AZ433" s="269"/>
      <c r="BA433" s="269"/>
      <c r="BB433" s="269"/>
      <c r="BC433" s="269"/>
      <c r="BD433" s="269"/>
      <c r="BE433" s="269"/>
      <c r="BH433" s="249"/>
      <c r="BI433" s="249"/>
      <c r="BJ433" s="249"/>
      <c r="BK433" s="249"/>
      <c r="BL433" s="249"/>
      <c r="BM433" s="249"/>
      <c r="BN433" s="249"/>
      <c r="BO433" s="249"/>
      <c r="BP433" s="249"/>
      <c r="BQ433" s="249"/>
      <c r="BR433" s="249"/>
      <c r="BS433" s="249"/>
      <c r="BT433" s="249"/>
      <c r="BU433" s="249"/>
      <c r="BV433" s="248"/>
      <c r="BW433" s="249"/>
      <c r="BX433" s="249"/>
      <c r="BY433" s="249"/>
      <c r="BZ433" s="249"/>
      <c r="CA433" s="242"/>
      <c r="CB433" s="242"/>
      <c r="CC433" s="242"/>
      <c r="CD433" s="242"/>
      <c r="CE433" s="249"/>
    </row>
    <row r="434" spans="1:83" ht="14.4" x14ac:dyDescent="0.3">
      <c r="A434">
        <v>525093</v>
      </c>
      <c r="B434" t="s">
        <v>473</v>
      </c>
      <c r="C434" t="s">
        <v>691</v>
      </c>
      <c r="D434" t="s">
        <v>691</v>
      </c>
      <c r="E434" t="s">
        <v>691</v>
      </c>
      <c r="F434" t="s">
        <v>691</v>
      </c>
      <c r="G434" t="s">
        <v>691</v>
      </c>
      <c r="H434" t="s">
        <v>691</v>
      </c>
      <c r="I434" t="s">
        <v>691</v>
      </c>
      <c r="J434" t="s">
        <v>691</v>
      </c>
      <c r="K434" t="s">
        <v>691</v>
      </c>
      <c r="L434" t="s">
        <v>691</v>
      </c>
      <c r="M434" t="s">
        <v>691</v>
      </c>
      <c r="N434" t="s">
        <v>691</v>
      </c>
      <c r="O434" t="s">
        <v>691</v>
      </c>
      <c r="P434" t="s">
        <v>691</v>
      </c>
      <c r="Q434" t="s">
        <v>691</v>
      </c>
      <c r="R434" t="s">
        <v>691</v>
      </c>
      <c r="S434" t="s">
        <v>691</v>
      </c>
      <c r="T434" t="s">
        <v>691</v>
      </c>
      <c r="U434" t="s">
        <v>691</v>
      </c>
      <c r="V434" t="s">
        <v>691</v>
      </c>
      <c r="W434" t="s">
        <v>691</v>
      </c>
      <c r="X434" t="s">
        <v>691</v>
      </c>
      <c r="Y434" t="s">
        <v>691</v>
      </c>
      <c r="Z434" t="s">
        <v>691</v>
      </c>
      <c r="AA434" t="s">
        <v>691</v>
      </c>
      <c r="AB434" t="s">
        <v>691</v>
      </c>
      <c r="AC434" t="s">
        <v>691</v>
      </c>
      <c r="AD434" t="s">
        <v>691</v>
      </c>
      <c r="AE434" t="s">
        <v>691</v>
      </c>
      <c r="AF434" t="s">
        <v>691</v>
      </c>
      <c r="AG434" t="s">
        <v>691</v>
      </c>
      <c r="AH434" t="s">
        <v>691</v>
      </c>
      <c r="AI434" t="s">
        <v>691</v>
      </c>
      <c r="AJ434" t="s">
        <v>691</v>
      </c>
      <c r="AK434" t="s">
        <v>691</v>
      </c>
      <c r="AL434" t="s">
        <v>691</v>
      </c>
      <c r="AM434" t="s">
        <v>691</v>
      </c>
      <c r="AW434"/>
      <c r="AY434">
        <v>0</v>
      </c>
      <c r="AZ434" s="269"/>
      <c r="BA434" s="269"/>
      <c r="BB434" s="269"/>
      <c r="BC434" s="269"/>
      <c r="BD434" s="269"/>
      <c r="BE434" s="269"/>
    </row>
    <row r="435" spans="1:83" ht="14.4" x14ac:dyDescent="0.3">
      <c r="A435">
        <v>525104</v>
      </c>
      <c r="B435" t="s">
        <v>473</v>
      </c>
      <c r="C435" t="s">
        <v>691</v>
      </c>
      <c r="D435" t="s">
        <v>691</v>
      </c>
      <c r="E435" t="s">
        <v>691</v>
      </c>
      <c r="F435" t="s">
        <v>691</v>
      </c>
      <c r="G435" t="s">
        <v>691</v>
      </c>
      <c r="H435" t="s">
        <v>691</v>
      </c>
      <c r="I435" t="s">
        <v>691</v>
      </c>
      <c r="J435" t="s">
        <v>691</v>
      </c>
      <c r="K435" t="s">
        <v>691</v>
      </c>
      <c r="L435" t="s">
        <v>691</v>
      </c>
      <c r="M435" t="s">
        <v>691</v>
      </c>
      <c r="N435" t="s">
        <v>691</v>
      </c>
      <c r="O435" t="s">
        <v>691</v>
      </c>
      <c r="P435" t="s">
        <v>691</v>
      </c>
      <c r="Q435" t="s">
        <v>691</v>
      </c>
      <c r="R435" t="s">
        <v>691</v>
      </c>
      <c r="S435" t="s">
        <v>691</v>
      </c>
      <c r="T435" t="s">
        <v>691</v>
      </c>
      <c r="U435" t="s">
        <v>691</v>
      </c>
      <c r="V435" t="s">
        <v>691</v>
      </c>
      <c r="W435" t="s">
        <v>691</v>
      </c>
      <c r="X435" t="s">
        <v>691</v>
      </c>
      <c r="Y435" t="s">
        <v>691</v>
      </c>
      <c r="Z435" t="s">
        <v>691</v>
      </c>
      <c r="AA435" t="s">
        <v>691</v>
      </c>
      <c r="AB435" t="s">
        <v>691</v>
      </c>
      <c r="AC435" t="s">
        <v>691</v>
      </c>
      <c r="AD435" t="s">
        <v>691</v>
      </c>
      <c r="AE435" t="s">
        <v>691</v>
      </c>
      <c r="AF435" t="s">
        <v>691</v>
      </c>
      <c r="AG435" t="s">
        <v>691</v>
      </c>
      <c r="AH435" t="s">
        <v>691</v>
      </c>
      <c r="AI435" t="s">
        <v>691</v>
      </c>
      <c r="AJ435" t="s">
        <v>691</v>
      </c>
      <c r="AK435" t="s">
        <v>691</v>
      </c>
      <c r="AL435" t="s">
        <v>691</v>
      </c>
      <c r="AM435" t="s">
        <v>691</v>
      </c>
      <c r="AW435"/>
      <c r="AY435">
        <v>0</v>
      </c>
      <c r="AZ435" s="269"/>
      <c r="BA435" s="269"/>
      <c r="BB435" s="269"/>
      <c r="BC435" s="269"/>
      <c r="BD435" s="269"/>
      <c r="BE435" s="269"/>
      <c r="BH435" s="249"/>
      <c r="BI435" s="249"/>
      <c r="BJ435" s="249"/>
      <c r="BK435" s="249"/>
      <c r="BL435" s="249"/>
      <c r="BM435" s="249"/>
      <c r="BN435" s="249"/>
      <c r="BO435" s="249"/>
      <c r="BP435" s="249"/>
      <c r="BQ435" s="249"/>
      <c r="BR435" s="249"/>
      <c r="BS435" s="249"/>
      <c r="BT435" s="249"/>
      <c r="BU435" s="249"/>
      <c r="BV435" s="248"/>
      <c r="BW435" s="249"/>
      <c r="BX435" s="249"/>
      <c r="BY435" s="249"/>
      <c r="BZ435" s="249"/>
      <c r="CA435" s="242"/>
      <c r="CB435" s="242"/>
      <c r="CC435" s="242"/>
      <c r="CD435" s="242"/>
      <c r="CE435" s="249"/>
    </row>
    <row r="436" spans="1:83" ht="14.4" x14ac:dyDescent="0.3">
      <c r="A436">
        <v>525117</v>
      </c>
      <c r="B436" t="s">
        <v>473</v>
      </c>
      <c r="C436" t="s">
        <v>691</v>
      </c>
      <c r="D436" t="s">
        <v>691</v>
      </c>
      <c r="E436" t="s">
        <v>691</v>
      </c>
      <c r="F436" t="s">
        <v>691</v>
      </c>
      <c r="G436" t="s">
        <v>691</v>
      </c>
      <c r="H436" t="s">
        <v>691</v>
      </c>
      <c r="I436" t="s">
        <v>691</v>
      </c>
      <c r="J436" t="s">
        <v>691</v>
      </c>
      <c r="K436" t="s">
        <v>691</v>
      </c>
      <c r="L436" t="s">
        <v>691</v>
      </c>
      <c r="M436" t="s">
        <v>691</v>
      </c>
      <c r="N436" t="s">
        <v>691</v>
      </c>
      <c r="O436" t="s">
        <v>691</v>
      </c>
      <c r="P436" t="s">
        <v>691</v>
      </c>
      <c r="Q436" t="s">
        <v>691</v>
      </c>
      <c r="R436" t="s">
        <v>691</v>
      </c>
      <c r="S436" t="s">
        <v>691</v>
      </c>
      <c r="T436" t="s">
        <v>691</v>
      </c>
      <c r="U436" t="s">
        <v>691</v>
      </c>
      <c r="V436" t="s">
        <v>691</v>
      </c>
      <c r="W436" t="s">
        <v>691</v>
      </c>
      <c r="X436" t="s">
        <v>691</v>
      </c>
      <c r="Y436" t="s">
        <v>691</v>
      </c>
      <c r="Z436" t="s">
        <v>691</v>
      </c>
      <c r="AA436" t="s">
        <v>691</v>
      </c>
      <c r="AB436" t="s">
        <v>691</v>
      </c>
      <c r="AC436" t="s">
        <v>691</v>
      </c>
      <c r="AD436" t="s">
        <v>691</v>
      </c>
      <c r="AE436" t="s">
        <v>691</v>
      </c>
      <c r="AF436" t="s">
        <v>691</v>
      </c>
      <c r="AG436" t="s">
        <v>691</v>
      </c>
      <c r="AH436" t="s">
        <v>691</v>
      </c>
      <c r="AI436" t="s">
        <v>691</v>
      </c>
      <c r="AJ436" t="s">
        <v>691</v>
      </c>
      <c r="AK436" t="s">
        <v>691</v>
      </c>
      <c r="AL436" t="s">
        <v>691</v>
      </c>
      <c r="AM436" t="s">
        <v>691</v>
      </c>
      <c r="AW436"/>
      <c r="AY436">
        <v>0</v>
      </c>
      <c r="AZ436" s="269"/>
      <c r="BA436" s="269"/>
      <c r="BB436" s="269"/>
      <c r="BC436" s="269"/>
      <c r="BD436" s="269"/>
      <c r="BE436" s="269"/>
    </row>
    <row r="437" spans="1:83" ht="14.4" x14ac:dyDescent="0.3">
      <c r="A437">
        <v>525121</v>
      </c>
      <c r="B437" t="s">
        <v>473</v>
      </c>
      <c r="C437" t="s">
        <v>691</v>
      </c>
      <c r="D437" t="s">
        <v>691</v>
      </c>
      <c r="E437" t="s">
        <v>691</v>
      </c>
      <c r="F437" t="s">
        <v>691</v>
      </c>
      <c r="G437" t="s">
        <v>691</v>
      </c>
      <c r="H437" t="s">
        <v>691</v>
      </c>
      <c r="I437" t="s">
        <v>691</v>
      </c>
      <c r="J437" t="s">
        <v>691</v>
      </c>
      <c r="K437" t="s">
        <v>691</v>
      </c>
      <c r="L437" t="s">
        <v>691</v>
      </c>
      <c r="M437" t="s">
        <v>691</v>
      </c>
      <c r="N437" t="s">
        <v>691</v>
      </c>
      <c r="O437" t="s">
        <v>691</v>
      </c>
      <c r="P437" t="s">
        <v>691</v>
      </c>
      <c r="Q437" t="s">
        <v>691</v>
      </c>
      <c r="R437" t="s">
        <v>691</v>
      </c>
      <c r="S437" t="s">
        <v>691</v>
      </c>
      <c r="T437" t="s">
        <v>691</v>
      </c>
      <c r="U437" t="s">
        <v>691</v>
      </c>
      <c r="V437" t="s">
        <v>691</v>
      </c>
      <c r="W437" t="s">
        <v>691</v>
      </c>
      <c r="X437" t="s">
        <v>691</v>
      </c>
      <c r="Y437" t="s">
        <v>691</v>
      </c>
      <c r="Z437" t="s">
        <v>691</v>
      </c>
      <c r="AA437" t="s">
        <v>691</v>
      </c>
      <c r="AB437" t="s">
        <v>691</v>
      </c>
      <c r="AC437" t="s">
        <v>691</v>
      </c>
      <c r="AD437" t="s">
        <v>691</v>
      </c>
      <c r="AE437" t="s">
        <v>691</v>
      </c>
      <c r="AF437" t="s">
        <v>691</v>
      </c>
      <c r="AG437" t="s">
        <v>691</v>
      </c>
      <c r="AH437" t="s">
        <v>691</v>
      </c>
      <c r="AI437" t="s">
        <v>691</v>
      </c>
      <c r="AJ437" t="s">
        <v>691</v>
      </c>
      <c r="AK437" t="s">
        <v>691</v>
      </c>
      <c r="AL437" t="s">
        <v>691</v>
      </c>
      <c r="AM437" t="s">
        <v>691</v>
      </c>
      <c r="AW437"/>
      <c r="AY437">
        <v>0</v>
      </c>
      <c r="AZ437" s="269"/>
      <c r="BA437" s="269"/>
      <c r="BB437" s="269"/>
      <c r="BC437" s="269"/>
      <c r="BD437" s="269"/>
      <c r="BE437" s="269"/>
      <c r="BH437" s="249"/>
      <c r="BI437" s="249"/>
      <c r="BJ437" s="249"/>
      <c r="BK437" s="249"/>
      <c r="BL437" s="249"/>
      <c r="BM437" s="249"/>
      <c r="BN437" s="249"/>
      <c r="BO437" s="249"/>
      <c r="BP437" s="249"/>
      <c r="BQ437" s="249"/>
      <c r="BR437" s="249"/>
      <c r="BS437" s="249"/>
      <c r="BT437" s="249"/>
      <c r="BU437" s="249"/>
      <c r="BV437" s="248"/>
      <c r="BW437" s="249"/>
      <c r="BX437" s="249"/>
      <c r="BY437" s="249"/>
      <c r="BZ437" s="249"/>
      <c r="CA437" s="242"/>
      <c r="CB437" s="242"/>
      <c r="CC437" s="242"/>
      <c r="CD437" s="242"/>
      <c r="CE437" s="249"/>
    </row>
    <row r="438" spans="1:83" ht="14.4" x14ac:dyDescent="0.3">
      <c r="A438">
        <v>525125</v>
      </c>
      <c r="B438" t="s">
        <v>473</v>
      </c>
      <c r="C438" t="s">
        <v>691</v>
      </c>
      <c r="D438" t="s">
        <v>691</v>
      </c>
      <c r="E438" t="s">
        <v>691</v>
      </c>
      <c r="F438" t="s">
        <v>691</v>
      </c>
      <c r="G438" t="s">
        <v>691</v>
      </c>
      <c r="H438" t="s">
        <v>691</v>
      </c>
      <c r="I438" t="s">
        <v>691</v>
      </c>
      <c r="J438" t="s">
        <v>691</v>
      </c>
      <c r="K438" t="s">
        <v>691</v>
      </c>
      <c r="L438" t="s">
        <v>691</v>
      </c>
      <c r="M438" t="s">
        <v>691</v>
      </c>
      <c r="N438" t="s">
        <v>691</v>
      </c>
      <c r="O438" t="s">
        <v>691</v>
      </c>
      <c r="P438" t="s">
        <v>691</v>
      </c>
      <c r="Q438" t="s">
        <v>691</v>
      </c>
      <c r="R438" t="s">
        <v>691</v>
      </c>
      <c r="S438" t="s">
        <v>691</v>
      </c>
      <c r="T438" t="s">
        <v>691</v>
      </c>
      <c r="U438" t="s">
        <v>691</v>
      </c>
      <c r="V438" t="s">
        <v>691</v>
      </c>
      <c r="W438" t="s">
        <v>691</v>
      </c>
      <c r="X438" t="s">
        <v>691</v>
      </c>
      <c r="Y438" t="s">
        <v>691</v>
      </c>
      <c r="Z438" t="s">
        <v>691</v>
      </c>
      <c r="AA438" t="s">
        <v>691</v>
      </c>
      <c r="AB438" t="s">
        <v>691</v>
      </c>
      <c r="AC438" t="s">
        <v>691</v>
      </c>
      <c r="AD438" t="s">
        <v>691</v>
      </c>
      <c r="AE438" t="s">
        <v>691</v>
      </c>
      <c r="AF438" t="s">
        <v>691</v>
      </c>
      <c r="AG438" t="s">
        <v>691</v>
      </c>
      <c r="AH438" t="s">
        <v>691</v>
      </c>
      <c r="AI438" t="s">
        <v>691</v>
      </c>
      <c r="AJ438" t="s">
        <v>691</v>
      </c>
      <c r="AK438" t="s">
        <v>691</v>
      </c>
      <c r="AL438" t="s">
        <v>691</v>
      </c>
      <c r="AM438" t="s">
        <v>691</v>
      </c>
      <c r="AW438"/>
      <c r="AY438">
        <v>0</v>
      </c>
      <c r="AZ438" s="269"/>
      <c r="BA438" s="269"/>
      <c r="BB438" s="269"/>
      <c r="BC438" s="269"/>
      <c r="BD438" s="269"/>
      <c r="BE438" s="269"/>
    </row>
    <row r="439" spans="1:83" ht="14.4" x14ac:dyDescent="0.3">
      <c r="A439">
        <v>525131</v>
      </c>
      <c r="B439" t="s">
        <v>473</v>
      </c>
      <c r="C439" t="s">
        <v>692</v>
      </c>
      <c r="D439" t="s">
        <v>692</v>
      </c>
      <c r="E439" t="s">
        <v>692</v>
      </c>
      <c r="F439" t="s">
        <v>692</v>
      </c>
      <c r="G439" t="s">
        <v>692</v>
      </c>
      <c r="H439" t="s">
        <v>692</v>
      </c>
      <c r="I439" t="s">
        <v>692</v>
      </c>
      <c r="J439" t="s">
        <v>692</v>
      </c>
      <c r="K439" t="s">
        <v>692</v>
      </c>
      <c r="L439" t="s">
        <v>692</v>
      </c>
      <c r="M439" t="s">
        <v>692</v>
      </c>
      <c r="N439" t="s">
        <v>692</v>
      </c>
      <c r="O439" t="s">
        <v>692</v>
      </c>
      <c r="P439" t="s">
        <v>692</v>
      </c>
      <c r="Q439" t="s">
        <v>692</v>
      </c>
      <c r="R439" t="s">
        <v>692</v>
      </c>
      <c r="S439" t="s">
        <v>692</v>
      </c>
      <c r="T439" t="s">
        <v>692</v>
      </c>
      <c r="U439" t="s">
        <v>692</v>
      </c>
      <c r="V439" t="s">
        <v>692</v>
      </c>
      <c r="W439" t="s">
        <v>692</v>
      </c>
      <c r="X439" t="s">
        <v>692</v>
      </c>
      <c r="Y439" t="s">
        <v>692</v>
      </c>
      <c r="Z439" t="s">
        <v>692</v>
      </c>
      <c r="AA439" t="s">
        <v>692</v>
      </c>
      <c r="AB439" t="s">
        <v>692</v>
      </c>
      <c r="AC439" t="s">
        <v>692</v>
      </c>
      <c r="AD439" t="s">
        <v>692</v>
      </c>
      <c r="AE439" t="s">
        <v>692</v>
      </c>
      <c r="AF439" t="s">
        <v>692</v>
      </c>
      <c r="AG439" t="s">
        <v>692</v>
      </c>
      <c r="AH439" t="s">
        <v>692</v>
      </c>
      <c r="AI439" t="s">
        <v>692</v>
      </c>
      <c r="AJ439" t="s">
        <v>692</v>
      </c>
      <c r="AK439" t="s">
        <v>692</v>
      </c>
      <c r="AL439" t="s">
        <v>692</v>
      </c>
      <c r="AM439" t="s">
        <v>692</v>
      </c>
      <c r="AW439"/>
      <c r="AX439" t="s">
        <v>3509</v>
      </c>
      <c r="AY439" t="s">
        <v>3509</v>
      </c>
      <c r="AZ439" s="269"/>
      <c r="BA439" s="269"/>
      <c r="BB439" s="269"/>
      <c r="BC439" s="269"/>
      <c r="BD439" s="269"/>
      <c r="BE439" s="269"/>
      <c r="BH439" s="249"/>
      <c r="BI439" s="249"/>
      <c r="BJ439" s="249"/>
      <c r="BK439" s="249"/>
      <c r="BL439" s="249"/>
      <c r="BM439" s="249"/>
      <c r="BN439" s="249"/>
      <c r="BO439" s="249"/>
      <c r="BP439" s="249"/>
      <c r="BQ439" s="249"/>
      <c r="BR439" s="249"/>
      <c r="BS439" s="249"/>
      <c r="BT439" s="249"/>
      <c r="BU439" s="249"/>
      <c r="BV439" s="248"/>
      <c r="BW439" s="249"/>
      <c r="BX439" s="249"/>
      <c r="BY439" s="249"/>
      <c r="BZ439" s="249"/>
      <c r="CA439" s="242"/>
      <c r="CB439" s="242"/>
      <c r="CC439" s="242"/>
      <c r="CD439" s="242"/>
      <c r="CE439" s="249"/>
    </row>
    <row r="440" spans="1:83" ht="14.4" x14ac:dyDescent="0.3">
      <c r="A440">
        <v>525142</v>
      </c>
      <c r="B440" t="s">
        <v>473</v>
      </c>
      <c r="C440" t="s">
        <v>691</v>
      </c>
      <c r="D440" t="s">
        <v>691</v>
      </c>
      <c r="E440" t="s">
        <v>691</v>
      </c>
      <c r="F440" t="s">
        <v>691</v>
      </c>
      <c r="G440" t="s">
        <v>691</v>
      </c>
      <c r="H440" t="s">
        <v>691</v>
      </c>
      <c r="I440" t="s">
        <v>691</v>
      </c>
      <c r="J440" t="s">
        <v>691</v>
      </c>
      <c r="K440" t="s">
        <v>691</v>
      </c>
      <c r="L440" t="s">
        <v>691</v>
      </c>
      <c r="M440" t="s">
        <v>691</v>
      </c>
      <c r="N440" t="s">
        <v>691</v>
      </c>
      <c r="O440" t="s">
        <v>691</v>
      </c>
      <c r="P440" t="s">
        <v>691</v>
      </c>
      <c r="Q440" t="s">
        <v>691</v>
      </c>
      <c r="R440" t="s">
        <v>691</v>
      </c>
      <c r="S440" t="s">
        <v>691</v>
      </c>
      <c r="T440" t="s">
        <v>691</v>
      </c>
      <c r="U440" t="s">
        <v>691</v>
      </c>
      <c r="V440" t="s">
        <v>691</v>
      </c>
      <c r="W440" t="s">
        <v>691</v>
      </c>
      <c r="X440" t="s">
        <v>691</v>
      </c>
      <c r="Y440" t="s">
        <v>691</v>
      </c>
      <c r="Z440" t="s">
        <v>691</v>
      </c>
      <c r="AA440" t="s">
        <v>691</v>
      </c>
      <c r="AB440" t="s">
        <v>691</v>
      </c>
      <c r="AC440" t="s">
        <v>691</v>
      </c>
      <c r="AD440" t="s">
        <v>691</v>
      </c>
      <c r="AE440" t="s">
        <v>691</v>
      </c>
      <c r="AF440" t="s">
        <v>691</v>
      </c>
      <c r="AG440" t="s">
        <v>691</v>
      </c>
      <c r="AH440" t="s">
        <v>691</v>
      </c>
      <c r="AI440" t="s">
        <v>691</v>
      </c>
      <c r="AJ440" t="s">
        <v>691</v>
      </c>
      <c r="AK440" t="s">
        <v>691</v>
      </c>
      <c r="AL440" t="s">
        <v>691</v>
      </c>
      <c r="AM440" t="s">
        <v>691</v>
      </c>
      <c r="AW440"/>
      <c r="AY440">
        <v>0</v>
      </c>
      <c r="AZ440" s="269"/>
      <c r="BA440" s="269"/>
      <c r="BB440" s="269"/>
      <c r="BC440" s="269"/>
      <c r="BD440" s="269"/>
      <c r="BE440" s="269"/>
    </row>
    <row r="441" spans="1:83" ht="14.4" x14ac:dyDescent="0.3">
      <c r="A441">
        <v>525143</v>
      </c>
      <c r="B441" t="s">
        <v>473</v>
      </c>
      <c r="C441" t="s">
        <v>691</v>
      </c>
      <c r="D441" t="s">
        <v>691</v>
      </c>
      <c r="E441" t="s">
        <v>691</v>
      </c>
      <c r="F441" t="s">
        <v>691</v>
      </c>
      <c r="G441" t="s">
        <v>691</v>
      </c>
      <c r="H441" t="s">
        <v>691</v>
      </c>
      <c r="I441" t="s">
        <v>691</v>
      </c>
      <c r="J441" t="s">
        <v>691</v>
      </c>
      <c r="K441" t="s">
        <v>691</v>
      </c>
      <c r="L441" t="s">
        <v>691</v>
      </c>
      <c r="M441" t="s">
        <v>691</v>
      </c>
      <c r="N441" t="s">
        <v>691</v>
      </c>
      <c r="O441" t="s">
        <v>691</v>
      </c>
      <c r="P441" t="s">
        <v>691</v>
      </c>
      <c r="Q441" t="s">
        <v>691</v>
      </c>
      <c r="R441" t="s">
        <v>691</v>
      </c>
      <c r="S441" t="s">
        <v>691</v>
      </c>
      <c r="T441" t="s">
        <v>691</v>
      </c>
      <c r="U441" t="s">
        <v>691</v>
      </c>
      <c r="V441" t="s">
        <v>691</v>
      </c>
      <c r="W441" t="s">
        <v>691</v>
      </c>
      <c r="X441" t="s">
        <v>691</v>
      </c>
      <c r="Y441" t="s">
        <v>691</v>
      </c>
      <c r="Z441" t="s">
        <v>691</v>
      </c>
      <c r="AA441" t="s">
        <v>691</v>
      </c>
      <c r="AB441" t="s">
        <v>691</v>
      </c>
      <c r="AC441" t="s">
        <v>691</v>
      </c>
      <c r="AD441" t="s">
        <v>691</v>
      </c>
      <c r="AE441" t="s">
        <v>691</v>
      </c>
      <c r="AF441" t="s">
        <v>691</v>
      </c>
      <c r="AG441" t="s">
        <v>691</v>
      </c>
      <c r="AH441" t="s">
        <v>691</v>
      </c>
      <c r="AI441" t="s">
        <v>691</v>
      </c>
      <c r="AJ441" t="s">
        <v>691</v>
      </c>
      <c r="AK441" t="s">
        <v>691</v>
      </c>
      <c r="AL441" t="s">
        <v>691</v>
      </c>
      <c r="AM441" t="s">
        <v>691</v>
      </c>
      <c r="AW441"/>
      <c r="AY441">
        <v>0</v>
      </c>
      <c r="AZ441" s="269"/>
      <c r="BA441" s="269"/>
      <c r="BB441" s="269"/>
      <c r="BC441" s="269"/>
      <c r="BD441" s="269"/>
      <c r="BE441" s="269"/>
    </row>
    <row r="442" spans="1:83" ht="14.4" x14ac:dyDescent="0.3">
      <c r="A442">
        <v>525162</v>
      </c>
      <c r="B442" t="s">
        <v>473</v>
      </c>
      <c r="C442" t="s">
        <v>691</v>
      </c>
      <c r="D442" t="s">
        <v>691</v>
      </c>
      <c r="E442" t="s">
        <v>691</v>
      </c>
      <c r="F442" t="s">
        <v>691</v>
      </c>
      <c r="G442" t="s">
        <v>691</v>
      </c>
      <c r="H442" t="s">
        <v>691</v>
      </c>
      <c r="I442" t="s">
        <v>691</v>
      </c>
      <c r="J442" t="s">
        <v>691</v>
      </c>
      <c r="K442" t="s">
        <v>691</v>
      </c>
      <c r="L442" t="s">
        <v>691</v>
      </c>
      <c r="M442" t="s">
        <v>691</v>
      </c>
      <c r="N442" t="s">
        <v>691</v>
      </c>
      <c r="O442" t="s">
        <v>691</v>
      </c>
      <c r="P442" t="s">
        <v>691</v>
      </c>
      <c r="Q442" t="s">
        <v>691</v>
      </c>
      <c r="R442" t="s">
        <v>691</v>
      </c>
      <c r="S442" t="s">
        <v>691</v>
      </c>
      <c r="T442" t="s">
        <v>691</v>
      </c>
      <c r="U442" t="s">
        <v>691</v>
      </c>
      <c r="V442" t="s">
        <v>691</v>
      </c>
      <c r="W442" t="s">
        <v>691</v>
      </c>
      <c r="X442" t="s">
        <v>691</v>
      </c>
      <c r="Y442" t="s">
        <v>691</v>
      </c>
      <c r="Z442" t="s">
        <v>691</v>
      </c>
      <c r="AA442" t="s">
        <v>691</v>
      </c>
      <c r="AB442" t="s">
        <v>691</v>
      </c>
      <c r="AC442" t="s">
        <v>691</v>
      </c>
      <c r="AD442" t="s">
        <v>691</v>
      </c>
      <c r="AE442" t="s">
        <v>691</v>
      </c>
      <c r="AF442" t="s">
        <v>691</v>
      </c>
      <c r="AG442" t="s">
        <v>691</v>
      </c>
      <c r="AH442" t="s">
        <v>691</v>
      </c>
      <c r="AI442" t="s">
        <v>691</v>
      </c>
      <c r="AJ442" t="s">
        <v>691</v>
      </c>
      <c r="AK442" t="s">
        <v>691</v>
      </c>
      <c r="AL442" t="s">
        <v>691</v>
      </c>
      <c r="AM442" t="s">
        <v>691</v>
      </c>
      <c r="AW442"/>
      <c r="AY442">
        <v>0</v>
      </c>
      <c r="AZ442" s="269"/>
      <c r="BA442" s="269"/>
      <c r="BB442" s="269"/>
      <c r="BC442" s="269"/>
      <c r="BD442" s="269"/>
      <c r="BE442" s="269"/>
    </row>
    <row r="443" spans="1:83" ht="14.4" x14ac:dyDescent="0.3">
      <c r="A443">
        <v>525184</v>
      </c>
      <c r="B443" t="s">
        <v>473</v>
      </c>
      <c r="C443" t="s">
        <v>691</v>
      </c>
      <c r="D443" t="s">
        <v>691</v>
      </c>
      <c r="E443" t="s">
        <v>691</v>
      </c>
      <c r="F443" t="s">
        <v>691</v>
      </c>
      <c r="G443" t="s">
        <v>691</v>
      </c>
      <c r="H443" t="s">
        <v>691</v>
      </c>
      <c r="I443" t="s">
        <v>691</v>
      </c>
      <c r="J443" t="s">
        <v>691</v>
      </c>
      <c r="K443" t="s">
        <v>691</v>
      </c>
      <c r="L443" t="s">
        <v>691</v>
      </c>
      <c r="M443" t="s">
        <v>691</v>
      </c>
      <c r="N443" t="s">
        <v>691</v>
      </c>
      <c r="O443" t="s">
        <v>691</v>
      </c>
      <c r="P443" t="s">
        <v>691</v>
      </c>
      <c r="Q443" t="s">
        <v>691</v>
      </c>
      <c r="R443" t="s">
        <v>691</v>
      </c>
      <c r="S443" t="s">
        <v>691</v>
      </c>
      <c r="T443" t="s">
        <v>691</v>
      </c>
      <c r="U443" t="s">
        <v>691</v>
      </c>
      <c r="V443" t="s">
        <v>691</v>
      </c>
      <c r="W443" t="s">
        <v>691</v>
      </c>
      <c r="X443" t="s">
        <v>691</v>
      </c>
      <c r="Y443" t="s">
        <v>691</v>
      </c>
      <c r="Z443" t="s">
        <v>691</v>
      </c>
      <c r="AA443" t="s">
        <v>691</v>
      </c>
      <c r="AB443" t="s">
        <v>691</v>
      </c>
      <c r="AC443" t="s">
        <v>691</v>
      </c>
      <c r="AD443" t="s">
        <v>691</v>
      </c>
      <c r="AE443" t="s">
        <v>691</v>
      </c>
      <c r="AF443" t="s">
        <v>691</v>
      </c>
      <c r="AG443" t="s">
        <v>691</v>
      </c>
      <c r="AH443" t="s">
        <v>691</v>
      </c>
      <c r="AI443" t="s">
        <v>691</v>
      </c>
      <c r="AJ443" t="s">
        <v>691</v>
      </c>
      <c r="AK443" t="s">
        <v>691</v>
      </c>
      <c r="AL443" t="s">
        <v>691</v>
      </c>
      <c r="AM443" t="s">
        <v>691</v>
      </c>
      <c r="AW443"/>
      <c r="AY443">
        <v>0</v>
      </c>
      <c r="AZ443" s="269"/>
      <c r="BA443" s="269"/>
      <c r="BB443" s="269"/>
      <c r="BC443" s="269"/>
      <c r="BD443" s="269"/>
      <c r="BE443" s="269"/>
    </row>
    <row r="444" spans="1:83" ht="14.4" x14ac:dyDescent="0.3">
      <c r="A444">
        <v>525190</v>
      </c>
      <c r="B444" t="s">
        <v>473</v>
      </c>
      <c r="C444" t="s">
        <v>691</v>
      </c>
      <c r="D444" t="s">
        <v>691</v>
      </c>
      <c r="E444" t="s">
        <v>691</v>
      </c>
      <c r="F444" t="s">
        <v>691</v>
      </c>
      <c r="G444" t="s">
        <v>691</v>
      </c>
      <c r="H444" t="s">
        <v>691</v>
      </c>
      <c r="I444" t="s">
        <v>691</v>
      </c>
      <c r="J444" t="s">
        <v>691</v>
      </c>
      <c r="K444" t="s">
        <v>691</v>
      </c>
      <c r="L444" t="s">
        <v>691</v>
      </c>
      <c r="M444" t="s">
        <v>691</v>
      </c>
      <c r="N444" t="s">
        <v>691</v>
      </c>
      <c r="O444" t="s">
        <v>691</v>
      </c>
      <c r="P444" t="s">
        <v>691</v>
      </c>
      <c r="Q444" t="s">
        <v>691</v>
      </c>
      <c r="R444" t="s">
        <v>691</v>
      </c>
      <c r="S444" t="s">
        <v>691</v>
      </c>
      <c r="T444" t="s">
        <v>691</v>
      </c>
      <c r="U444" t="s">
        <v>691</v>
      </c>
      <c r="V444" t="s">
        <v>691</v>
      </c>
      <c r="W444" t="s">
        <v>691</v>
      </c>
      <c r="X444" t="s">
        <v>691</v>
      </c>
      <c r="Y444" t="s">
        <v>691</v>
      </c>
      <c r="Z444" t="s">
        <v>691</v>
      </c>
      <c r="AA444" t="s">
        <v>691</v>
      </c>
      <c r="AB444" t="s">
        <v>691</v>
      </c>
      <c r="AC444" t="s">
        <v>691</v>
      </c>
      <c r="AD444" t="s">
        <v>691</v>
      </c>
      <c r="AE444" t="s">
        <v>691</v>
      </c>
      <c r="AF444" t="s">
        <v>691</v>
      </c>
      <c r="AG444" t="s">
        <v>691</v>
      </c>
      <c r="AH444" t="s">
        <v>691</v>
      </c>
      <c r="AI444" t="s">
        <v>691</v>
      </c>
      <c r="AJ444" t="s">
        <v>691</v>
      </c>
      <c r="AK444" t="s">
        <v>691</v>
      </c>
      <c r="AL444" t="s">
        <v>691</v>
      </c>
      <c r="AM444" t="s">
        <v>691</v>
      </c>
      <c r="AW444"/>
      <c r="AY444">
        <v>0</v>
      </c>
      <c r="AZ444" s="269"/>
      <c r="BA444" s="269"/>
      <c r="BB444" s="269"/>
      <c r="BC444" s="269"/>
      <c r="BD444" s="269"/>
      <c r="BE444" s="269"/>
    </row>
    <row r="445" spans="1:83" ht="14.4" x14ac:dyDescent="0.3">
      <c r="A445">
        <v>525191</v>
      </c>
      <c r="B445" t="s">
        <v>474</v>
      </c>
      <c r="C445" t="s">
        <v>691</v>
      </c>
      <c r="D445" t="s">
        <v>691</v>
      </c>
      <c r="E445" t="s">
        <v>691</v>
      </c>
      <c r="F445" t="s">
        <v>691</v>
      </c>
      <c r="G445" t="s">
        <v>691</v>
      </c>
      <c r="H445" t="s">
        <v>691</v>
      </c>
      <c r="I445" t="s">
        <v>691</v>
      </c>
      <c r="J445" t="s">
        <v>691</v>
      </c>
      <c r="K445" t="s">
        <v>691</v>
      </c>
      <c r="L445" t="s">
        <v>691</v>
      </c>
      <c r="M445" t="s">
        <v>691</v>
      </c>
      <c r="N445" t="s">
        <v>691</v>
      </c>
      <c r="O445" t="s">
        <v>691</v>
      </c>
      <c r="P445" t="s">
        <v>691</v>
      </c>
      <c r="Q445" t="s">
        <v>691</v>
      </c>
      <c r="R445" t="s">
        <v>691</v>
      </c>
      <c r="S445" t="s">
        <v>691</v>
      </c>
      <c r="T445" t="s">
        <v>691</v>
      </c>
      <c r="U445" t="s">
        <v>691</v>
      </c>
      <c r="V445" t="s">
        <v>691</v>
      </c>
      <c r="W445" t="s">
        <v>691</v>
      </c>
      <c r="X445" t="s">
        <v>691</v>
      </c>
      <c r="Y445" t="s">
        <v>691</v>
      </c>
      <c r="Z445" t="s">
        <v>691</v>
      </c>
      <c r="AA445" t="s">
        <v>691</v>
      </c>
      <c r="AB445" t="s">
        <v>691</v>
      </c>
      <c r="AC445" t="s">
        <v>691</v>
      </c>
      <c r="AD445" t="s">
        <v>691</v>
      </c>
      <c r="AE445" t="s">
        <v>691</v>
      </c>
      <c r="AF445" t="s">
        <v>691</v>
      </c>
      <c r="AG445" t="s">
        <v>691</v>
      </c>
      <c r="AW445"/>
      <c r="AY445" t="s">
        <v>1462</v>
      </c>
      <c r="AZ445" s="269"/>
      <c r="BA445" s="269"/>
      <c r="BB445" s="269"/>
      <c r="BC445" s="269"/>
      <c r="BD445" s="269"/>
      <c r="BE445" s="269"/>
      <c r="BH445" s="249"/>
      <c r="BI445" s="249"/>
      <c r="BJ445" s="249"/>
      <c r="BK445" s="249"/>
      <c r="BL445" s="249"/>
      <c r="BM445" s="249"/>
      <c r="BN445" s="249"/>
      <c r="BO445" s="249"/>
      <c r="BP445" s="249"/>
      <c r="BQ445" s="249"/>
      <c r="BR445" s="249"/>
      <c r="BS445" s="249"/>
      <c r="BT445" s="249"/>
      <c r="BU445" s="249"/>
      <c r="BV445" s="248"/>
      <c r="BW445" s="249"/>
      <c r="BX445" s="249"/>
      <c r="BY445" s="249"/>
      <c r="BZ445" s="249"/>
      <c r="CA445" s="242"/>
      <c r="CB445" s="242"/>
      <c r="CC445" s="242"/>
      <c r="CD445" s="242"/>
      <c r="CE445" s="249"/>
    </row>
    <row r="446" spans="1:83" ht="14.4" x14ac:dyDescent="0.3">
      <c r="A446">
        <v>525212</v>
      </c>
      <c r="B446" t="s">
        <v>473</v>
      </c>
      <c r="C446" t="s">
        <v>691</v>
      </c>
      <c r="D446" t="s">
        <v>691</v>
      </c>
      <c r="E446" t="s">
        <v>691</v>
      </c>
      <c r="F446" t="s">
        <v>691</v>
      </c>
      <c r="G446" t="s">
        <v>691</v>
      </c>
      <c r="H446" t="s">
        <v>691</v>
      </c>
      <c r="I446" t="s">
        <v>691</v>
      </c>
      <c r="J446" t="s">
        <v>691</v>
      </c>
      <c r="K446" t="s">
        <v>691</v>
      </c>
      <c r="L446" t="s">
        <v>691</v>
      </c>
      <c r="M446" t="s">
        <v>691</v>
      </c>
      <c r="N446" t="s">
        <v>691</v>
      </c>
      <c r="O446" t="s">
        <v>691</v>
      </c>
      <c r="P446" t="s">
        <v>691</v>
      </c>
      <c r="Q446" t="s">
        <v>691</v>
      </c>
      <c r="R446" t="s">
        <v>691</v>
      </c>
      <c r="S446" t="s">
        <v>691</v>
      </c>
      <c r="T446" t="s">
        <v>691</v>
      </c>
      <c r="U446" t="s">
        <v>691</v>
      </c>
      <c r="V446" t="s">
        <v>691</v>
      </c>
      <c r="W446" t="s">
        <v>691</v>
      </c>
      <c r="X446" t="s">
        <v>691</v>
      </c>
      <c r="Y446" t="s">
        <v>691</v>
      </c>
      <c r="Z446" t="s">
        <v>691</v>
      </c>
      <c r="AA446" t="s">
        <v>691</v>
      </c>
      <c r="AB446" t="s">
        <v>691</v>
      </c>
      <c r="AC446" t="s">
        <v>691</v>
      </c>
      <c r="AD446" t="s">
        <v>691</v>
      </c>
      <c r="AE446" t="s">
        <v>691</v>
      </c>
      <c r="AF446" t="s">
        <v>691</v>
      </c>
      <c r="AG446" t="s">
        <v>691</v>
      </c>
      <c r="AH446" t="s">
        <v>691</v>
      </c>
      <c r="AI446" t="s">
        <v>691</v>
      </c>
      <c r="AJ446" t="s">
        <v>691</v>
      </c>
      <c r="AK446" t="s">
        <v>691</v>
      </c>
      <c r="AL446" t="s">
        <v>691</v>
      </c>
      <c r="AM446" t="s">
        <v>691</v>
      </c>
      <c r="AW446"/>
      <c r="AY446">
        <v>0</v>
      </c>
      <c r="AZ446" s="269"/>
      <c r="BA446" s="269"/>
      <c r="BB446" s="269"/>
      <c r="BC446" s="269"/>
      <c r="BD446" s="269"/>
      <c r="BE446" s="269"/>
    </row>
    <row r="447" spans="1:83" ht="14.4" x14ac:dyDescent="0.3">
      <c r="A447">
        <v>525225</v>
      </c>
      <c r="B447" t="s">
        <v>474</v>
      </c>
      <c r="C447" t="s">
        <v>691</v>
      </c>
      <c r="D447" t="s">
        <v>691</v>
      </c>
      <c r="E447" t="s">
        <v>691</v>
      </c>
      <c r="F447" t="s">
        <v>691</v>
      </c>
      <c r="G447" t="s">
        <v>691</v>
      </c>
      <c r="H447" t="s">
        <v>691</v>
      </c>
      <c r="I447" t="s">
        <v>691</v>
      </c>
      <c r="J447" t="s">
        <v>691</v>
      </c>
      <c r="K447" t="s">
        <v>691</v>
      </c>
      <c r="L447" t="s">
        <v>691</v>
      </c>
      <c r="M447" t="s">
        <v>691</v>
      </c>
      <c r="N447" t="s">
        <v>691</v>
      </c>
      <c r="O447" t="s">
        <v>691</v>
      </c>
      <c r="P447" t="s">
        <v>691</v>
      </c>
      <c r="Q447" t="s">
        <v>691</v>
      </c>
      <c r="R447" t="s">
        <v>691</v>
      </c>
      <c r="S447" t="s">
        <v>691</v>
      </c>
      <c r="T447" t="s">
        <v>691</v>
      </c>
      <c r="U447" t="s">
        <v>691</v>
      </c>
      <c r="V447" t="s">
        <v>691</v>
      </c>
      <c r="W447" t="s">
        <v>691</v>
      </c>
      <c r="X447" t="s">
        <v>691</v>
      </c>
      <c r="Y447" t="s">
        <v>691</v>
      </c>
      <c r="Z447" t="s">
        <v>691</v>
      </c>
      <c r="AA447" t="s">
        <v>691</v>
      </c>
      <c r="AB447" t="s">
        <v>691</v>
      </c>
      <c r="AC447" t="s">
        <v>691</v>
      </c>
      <c r="AD447" t="s">
        <v>691</v>
      </c>
      <c r="AE447" t="s">
        <v>691</v>
      </c>
      <c r="AF447" t="s">
        <v>691</v>
      </c>
      <c r="AG447" t="s">
        <v>691</v>
      </c>
      <c r="AW447"/>
      <c r="AY447" t="s">
        <v>1462</v>
      </c>
      <c r="AZ447" s="269"/>
      <c r="BA447" s="269"/>
      <c r="BB447" s="269"/>
      <c r="BC447" s="269"/>
      <c r="BD447" s="269"/>
      <c r="BE447" s="269"/>
    </row>
    <row r="448" spans="1:83" ht="14.4" x14ac:dyDescent="0.3">
      <c r="A448">
        <v>525228</v>
      </c>
      <c r="B448" t="s">
        <v>473</v>
      </c>
      <c r="C448" t="s">
        <v>691</v>
      </c>
      <c r="D448" t="s">
        <v>691</v>
      </c>
      <c r="E448" t="s">
        <v>691</v>
      </c>
      <c r="F448" t="s">
        <v>691</v>
      </c>
      <c r="G448" t="s">
        <v>691</v>
      </c>
      <c r="H448" t="s">
        <v>691</v>
      </c>
      <c r="I448" t="s">
        <v>691</v>
      </c>
      <c r="J448" t="s">
        <v>691</v>
      </c>
      <c r="K448" t="s">
        <v>691</v>
      </c>
      <c r="L448" t="s">
        <v>691</v>
      </c>
      <c r="M448" t="s">
        <v>691</v>
      </c>
      <c r="N448" t="s">
        <v>691</v>
      </c>
      <c r="O448" t="s">
        <v>691</v>
      </c>
      <c r="P448" t="s">
        <v>691</v>
      </c>
      <c r="Q448" t="s">
        <v>691</v>
      </c>
      <c r="R448" t="s">
        <v>691</v>
      </c>
      <c r="S448" t="s">
        <v>691</v>
      </c>
      <c r="T448" t="s">
        <v>691</v>
      </c>
      <c r="U448" t="s">
        <v>691</v>
      </c>
      <c r="V448" t="s">
        <v>691</v>
      </c>
      <c r="W448" t="s">
        <v>691</v>
      </c>
      <c r="X448" t="s">
        <v>691</v>
      </c>
      <c r="Y448" t="s">
        <v>691</v>
      </c>
      <c r="Z448" t="s">
        <v>691</v>
      </c>
      <c r="AA448" t="s">
        <v>691</v>
      </c>
      <c r="AB448" t="s">
        <v>691</v>
      </c>
      <c r="AC448" t="s">
        <v>691</v>
      </c>
      <c r="AD448" t="s">
        <v>691</v>
      </c>
      <c r="AE448" t="s">
        <v>691</v>
      </c>
      <c r="AF448" t="s">
        <v>691</v>
      </c>
      <c r="AG448" t="s">
        <v>691</v>
      </c>
      <c r="AH448" t="s">
        <v>691</v>
      </c>
      <c r="AI448" t="s">
        <v>691</v>
      </c>
      <c r="AJ448" t="s">
        <v>691</v>
      </c>
      <c r="AK448" t="s">
        <v>691</v>
      </c>
      <c r="AL448" t="s">
        <v>691</v>
      </c>
      <c r="AM448" t="s">
        <v>691</v>
      </c>
      <c r="AW448"/>
      <c r="AY448">
        <v>0</v>
      </c>
      <c r="AZ448" s="269"/>
      <c r="BA448" s="269"/>
      <c r="BB448" s="269"/>
      <c r="BC448" s="269"/>
      <c r="BD448" s="269"/>
      <c r="BE448" s="269"/>
    </row>
    <row r="449" spans="1:83" ht="14.4" x14ac:dyDescent="0.3">
      <c r="A449">
        <v>525239</v>
      </c>
      <c r="B449" t="s">
        <v>473</v>
      </c>
      <c r="C449" t="s">
        <v>691</v>
      </c>
      <c r="D449" t="s">
        <v>691</v>
      </c>
      <c r="E449" t="s">
        <v>691</v>
      </c>
      <c r="F449" t="s">
        <v>691</v>
      </c>
      <c r="G449" t="s">
        <v>691</v>
      </c>
      <c r="H449" t="s">
        <v>691</v>
      </c>
      <c r="I449" t="s">
        <v>691</v>
      </c>
      <c r="J449" t="s">
        <v>691</v>
      </c>
      <c r="K449" t="s">
        <v>691</v>
      </c>
      <c r="L449" t="s">
        <v>691</v>
      </c>
      <c r="M449" t="s">
        <v>691</v>
      </c>
      <c r="N449" t="s">
        <v>691</v>
      </c>
      <c r="O449" t="s">
        <v>691</v>
      </c>
      <c r="P449" t="s">
        <v>691</v>
      </c>
      <c r="Q449" t="s">
        <v>691</v>
      </c>
      <c r="R449" t="s">
        <v>691</v>
      </c>
      <c r="S449" t="s">
        <v>691</v>
      </c>
      <c r="T449" t="s">
        <v>691</v>
      </c>
      <c r="U449" t="s">
        <v>691</v>
      </c>
      <c r="V449" t="s">
        <v>691</v>
      </c>
      <c r="W449" t="s">
        <v>691</v>
      </c>
      <c r="X449" t="s">
        <v>691</v>
      </c>
      <c r="Y449" t="s">
        <v>691</v>
      </c>
      <c r="Z449" t="s">
        <v>691</v>
      </c>
      <c r="AA449" t="s">
        <v>691</v>
      </c>
      <c r="AB449" t="s">
        <v>691</v>
      </c>
      <c r="AC449" t="s">
        <v>691</v>
      </c>
      <c r="AD449" t="s">
        <v>691</v>
      </c>
      <c r="AE449" t="s">
        <v>691</v>
      </c>
      <c r="AF449" t="s">
        <v>691</v>
      </c>
      <c r="AG449" t="s">
        <v>691</v>
      </c>
      <c r="AH449" t="s">
        <v>691</v>
      </c>
      <c r="AI449" t="s">
        <v>691</v>
      </c>
      <c r="AJ449" t="s">
        <v>691</v>
      </c>
      <c r="AK449" t="s">
        <v>691</v>
      </c>
      <c r="AL449" t="s">
        <v>691</v>
      </c>
      <c r="AM449" t="s">
        <v>691</v>
      </c>
      <c r="AW449"/>
      <c r="AY449">
        <v>0</v>
      </c>
      <c r="AZ449" s="269"/>
      <c r="BA449" s="269"/>
      <c r="BB449" s="269"/>
      <c r="BC449" s="269"/>
      <c r="BD449" s="269"/>
      <c r="BE449" s="269"/>
    </row>
    <row r="450" spans="1:83" ht="14.4" x14ac:dyDescent="0.3">
      <c r="A450">
        <v>525265</v>
      </c>
      <c r="B450" t="s">
        <v>473</v>
      </c>
      <c r="C450" t="s">
        <v>691</v>
      </c>
      <c r="D450" t="s">
        <v>691</v>
      </c>
      <c r="E450" t="s">
        <v>691</v>
      </c>
      <c r="F450" t="s">
        <v>691</v>
      </c>
      <c r="G450" t="s">
        <v>691</v>
      </c>
      <c r="H450" t="s">
        <v>691</v>
      </c>
      <c r="I450" t="s">
        <v>691</v>
      </c>
      <c r="J450" t="s">
        <v>691</v>
      </c>
      <c r="K450" t="s">
        <v>691</v>
      </c>
      <c r="L450" t="s">
        <v>691</v>
      </c>
      <c r="M450" t="s">
        <v>691</v>
      </c>
      <c r="N450" t="s">
        <v>691</v>
      </c>
      <c r="O450" t="s">
        <v>691</v>
      </c>
      <c r="P450" t="s">
        <v>691</v>
      </c>
      <c r="Q450" t="s">
        <v>691</v>
      </c>
      <c r="R450" t="s">
        <v>691</v>
      </c>
      <c r="S450" t="s">
        <v>691</v>
      </c>
      <c r="T450" t="s">
        <v>691</v>
      </c>
      <c r="U450" t="s">
        <v>691</v>
      </c>
      <c r="V450" t="s">
        <v>691</v>
      </c>
      <c r="W450" t="s">
        <v>691</v>
      </c>
      <c r="X450" t="s">
        <v>691</v>
      </c>
      <c r="Y450" t="s">
        <v>691</v>
      </c>
      <c r="Z450" t="s">
        <v>691</v>
      </c>
      <c r="AA450" t="s">
        <v>691</v>
      </c>
      <c r="AB450" t="s">
        <v>691</v>
      </c>
      <c r="AC450" t="s">
        <v>691</v>
      </c>
      <c r="AD450" t="s">
        <v>691</v>
      </c>
      <c r="AE450" t="s">
        <v>691</v>
      </c>
      <c r="AF450" t="s">
        <v>691</v>
      </c>
      <c r="AG450" t="s">
        <v>691</v>
      </c>
      <c r="AH450" t="s">
        <v>691</v>
      </c>
      <c r="AI450" t="s">
        <v>691</v>
      </c>
      <c r="AJ450" t="s">
        <v>691</v>
      </c>
      <c r="AK450" t="s">
        <v>691</v>
      </c>
      <c r="AL450" t="s">
        <v>691</v>
      </c>
      <c r="AM450" t="s">
        <v>691</v>
      </c>
      <c r="AW450"/>
      <c r="AY450">
        <v>0</v>
      </c>
      <c r="AZ450" s="269"/>
      <c r="BA450" s="269"/>
      <c r="BB450" s="269"/>
      <c r="BC450" s="269"/>
      <c r="BD450" s="269"/>
      <c r="BE450" s="269"/>
    </row>
    <row r="451" spans="1:83" ht="14.4" x14ac:dyDescent="0.3">
      <c r="A451">
        <v>525268</v>
      </c>
      <c r="B451" t="s">
        <v>473</v>
      </c>
      <c r="C451" t="s">
        <v>691</v>
      </c>
      <c r="D451" t="s">
        <v>691</v>
      </c>
      <c r="E451" t="s">
        <v>691</v>
      </c>
      <c r="F451" t="s">
        <v>691</v>
      </c>
      <c r="G451" t="s">
        <v>691</v>
      </c>
      <c r="H451" t="s">
        <v>691</v>
      </c>
      <c r="I451" t="s">
        <v>691</v>
      </c>
      <c r="J451" t="s">
        <v>691</v>
      </c>
      <c r="K451" t="s">
        <v>691</v>
      </c>
      <c r="L451" t="s">
        <v>691</v>
      </c>
      <c r="M451" t="s">
        <v>691</v>
      </c>
      <c r="N451" t="s">
        <v>691</v>
      </c>
      <c r="O451" t="s">
        <v>691</v>
      </c>
      <c r="P451" t="s">
        <v>691</v>
      </c>
      <c r="Q451" t="s">
        <v>691</v>
      </c>
      <c r="R451" t="s">
        <v>691</v>
      </c>
      <c r="S451" t="s">
        <v>691</v>
      </c>
      <c r="T451" t="s">
        <v>691</v>
      </c>
      <c r="U451" t="s">
        <v>691</v>
      </c>
      <c r="V451" t="s">
        <v>691</v>
      </c>
      <c r="W451" t="s">
        <v>691</v>
      </c>
      <c r="X451" t="s">
        <v>691</v>
      </c>
      <c r="Y451" t="s">
        <v>691</v>
      </c>
      <c r="Z451" t="s">
        <v>691</v>
      </c>
      <c r="AA451" t="s">
        <v>691</v>
      </c>
      <c r="AB451" t="s">
        <v>691</v>
      </c>
      <c r="AC451" t="s">
        <v>691</v>
      </c>
      <c r="AD451" t="s">
        <v>691</v>
      </c>
      <c r="AE451" t="s">
        <v>691</v>
      </c>
      <c r="AF451" t="s">
        <v>691</v>
      </c>
      <c r="AG451" t="s">
        <v>691</v>
      </c>
      <c r="AH451" t="s">
        <v>691</v>
      </c>
      <c r="AI451" t="s">
        <v>691</v>
      </c>
      <c r="AJ451" t="s">
        <v>691</v>
      </c>
      <c r="AK451" t="s">
        <v>691</v>
      </c>
      <c r="AL451" t="s">
        <v>691</v>
      </c>
      <c r="AM451" t="s">
        <v>691</v>
      </c>
      <c r="AW451"/>
      <c r="AY451">
        <v>0</v>
      </c>
      <c r="AZ451" s="269"/>
      <c r="BA451" s="269"/>
      <c r="BB451" s="269"/>
      <c r="BC451" s="269"/>
      <c r="BD451" s="269"/>
      <c r="BE451" s="269"/>
    </row>
    <row r="452" spans="1:83" ht="14.4" x14ac:dyDescent="0.3">
      <c r="A452">
        <v>525322</v>
      </c>
      <c r="B452" t="s">
        <v>473</v>
      </c>
      <c r="C452" t="s">
        <v>691</v>
      </c>
      <c r="D452" t="s">
        <v>691</v>
      </c>
      <c r="E452" t="s">
        <v>691</v>
      </c>
      <c r="F452" t="s">
        <v>691</v>
      </c>
      <c r="G452" t="s">
        <v>691</v>
      </c>
      <c r="H452" t="s">
        <v>691</v>
      </c>
      <c r="I452" t="s">
        <v>691</v>
      </c>
      <c r="J452" t="s">
        <v>691</v>
      </c>
      <c r="K452" t="s">
        <v>691</v>
      </c>
      <c r="L452" t="s">
        <v>691</v>
      </c>
      <c r="M452" t="s">
        <v>691</v>
      </c>
      <c r="N452" t="s">
        <v>691</v>
      </c>
      <c r="O452" t="s">
        <v>691</v>
      </c>
      <c r="P452" t="s">
        <v>691</v>
      </c>
      <c r="Q452" t="s">
        <v>691</v>
      </c>
      <c r="R452" t="s">
        <v>691</v>
      </c>
      <c r="S452" t="s">
        <v>691</v>
      </c>
      <c r="T452" t="s">
        <v>691</v>
      </c>
      <c r="U452" t="s">
        <v>691</v>
      </c>
      <c r="V452" t="s">
        <v>691</v>
      </c>
      <c r="W452" t="s">
        <v>691</v>
      </c>
      <c r="X452" t="s">
        <v>691</v>
      </c>
      <c r="Y452" t="s">
        <v>691</v>
      </c>
      <c r="Z452" t="s">
        <v>691</v>
      </c>
      <c r="AA452" t="s">
        <v>691</v>
      </c>
      <c r="AB452" t="s">
        <v>691</v>
      </c>
      <c r="AC452" t="s">
        <v>691</v>
      </c>
      <c r="AD452" t="s">
        <v>691</v>
      </c>
      <c r="AE452" t="s">
        <v>691</v>
      </c>
      <c r="AF452" t="s">
        <v>691</v>
      </c>
      <c r="AG452" t="s">
        <v>691</v>
      </c>
      <c r="AH452" t="s">
        <v>691</v>
      </c>
      <c r="AI452" t="s">
        <v>691</v>
      </c>
      <c r="AJ452" t="s">
        <v>691</v>
      </c>
      <c r="AK452" t="s">
        <v>691</v>
      </c>
      <c r="AL452" t="s">
        <v>691</v>
      </c>
      <c r="AM452" t="s">
        <v>691</v>
      </c>
      <c r="AW452"/>
      <c r="AY452">
        <v>0</v>
      </c>
      <c r="AZ452" s="269"/>
      <c r="BA452" s="269"/>
      <c r="BB452" s="269"/>
      <c r="BC452" s="269"/>
      <c r="BD452" s="269"/>
      <c r="BE452" s="269"/>
    </row>
    <row r="453" spans="1:83" ht="14.4" x14ac:dyDescent="0.3">
      <c r="A453">
        <v>525330</v>
      </c>
      <c r="B453" t="s">
        <v>473</v>
      </c>
      <c r="C453" t="s">
        <v>691</v>
      </c>
      <c r="D453" t="s">
        <v>691</v>
      </c>
      <c r="E453" t="s">
        <v>691</v>
      </c>
      <c r="F453" t="s">
        <v>691</v>
      </c>
      <c r="G453" t="s">
        <v>691</v>
      </c>
      <c r="H453" t="s">
        <v>691</v>
      </c>
      <c r="I453" t="s">
        <v>691</v>
      </c>
      <c r="J453" t="s">
        <v>691</v>
      </c>
      <c r="K453" t="s">
        <v>691</v>
      </c>
      <c r="L453" t="s">
        <v>691</v>
      </c>
      <c r="M453" t="s">
        <v>691</v>
      </c>
      <c r="N453" t="s">
        <v>691</v>
      </c>
      <c r="O453" t="s">
        <v>691</v>
      </c>
      <c r="P453" t="s">
        <v>691</v>
      </c>
      <c r="Q453" t="s">
        <v>691</v>
      </c>
      <c r="R453" t="s">
        <v>691</v>
      </c>
      <c r="S453" t="s">
        <v>691</v>
      </c>
      <c r="T453" t="s">
        <v>691</v>
      </c>
      <c r="U453" t="s">
        <v>691</v>
      </c>
      <c r="V453" t="s">
        <v>691</v>
      </c>
      <c r="W453" t="s">
        <v>691</v>
      </c>
      <c r="X453" t="s">
        <v>691</v>
      </c>
      <c r="Y453" t="s">
        <v>691</v>
      </c>
      <c r="Z453" t="s">
        <v>691</v>
      </c>
      <c r="AA453" t="s">
        <v>691</v>
      </c>
      <c r="AB453" t="s">
        <v>691</v>
      </c>
      <c r="AC453" t="s">
        <v>691</v>
      </c>
      <c r="AD453" t="s">
        <v>691</v>
      </c>
      <c r="AE453" t="s">
        <v>691</v>
      </c>
      <c r="AF453" t="s">
        <v>691</v>
      </c>
      <c r="AG453" t="s">
        <v>691</v>
      </c>
      <c r="AH453" t="s">
        <v>691</v>
      </c>
      <c r="AI453" t="s">
        <v>691</v>
      </c>
      <c r="AJ453" t="s">
        <v>691</v>
      </c>
      <c r="AK453" t="s">
        <v>691</v>
      </c>
      <c r="AL453" t="s">
        <v>691</v>
      </c>
      <c r="AM453" t="s">
        <v>691</v>
      </c>
      <c r="AW453"/>
      <c r="AY453">
        <v>0</v>
      </c>
      <c r="AZ453" s="269"/>
      <c r="BA453" s="269"/>
      <c r="BB453" s="269"/>
      <c r="BC453" s="269"/>
      <c r="BD453" s="269"/>
      <c r="BE453" s="269"/>
    </row>
    <row r="454" spans="1:83" ht="14.4" x14ac:dyDescent="0.3">
      <c r="A454">
        <v>525336</v>
      </c>
      <c r="B454" t="s">
        <v>473</v>
      </c>
      <c r="C454" t="s">
        <v>691</v>
      </c>
      <c r="D454" t="s">
        <v>691</v>
      </c>
      <c r="E454" t="s">
        <v>691</v>
      </c>
      <c r="F454" t="s">
        <v>691</v>
      </c>
      <c r="G454" t="s">
        <v>691</v>
      </c>
      <c r="H454" t="s">
        <v>691</v>
      </c>
      <c r="I454" t="s">
        <v>691</v>
      </c>
      <c r="J454" t="s">
        <v>691</v>
      </c>
      <c r="K454" t="s">
        <v>691</v>
      </c>
      <c r="L454" t="s">
        <v>691</v>
      </c>
      <c r="M454" t="s">
        <v>691</v>
      </c>
      <c r="N454" t="s">
        <v>691</v>
      </c>
      <c r="O454" t="s">
        <v>691</v>
      </c>
      <c r="P454" t="s">
        <v>691</v>
      </c>
      <c r="Q454" t="s">
        <v>691</v>
      </c>
      <c r="R454" t="s">
        <v>691</v>
      </c>
      <c r="S454" t="s">
        <v>691</v>
      </c>
      <c r="T454" t="s">
        <v>691</v>
      </c>
      <c r="U454" t="s">
        <v>691</v>
      </c>
      <c r="V454" t="s">
        <v>691</v>
      </c>
      <c r="W454" t="s">
        <v>691</v>
      </c>
      <c r="X454" t="s">
        <v>691</v>
      </c>
      <c r="Y454" t="s">
        <v>691</v>
      </c>
      <c r="Z454" t="s">
        <v>691</v>
      </c>
      <c r="AA454" t="s">
        <v>691</v>
      </c>
      <c r="AB454" t="s">
        <v>691</v>
      </c>
      <c r="AC454" t="s">
        <v>691</v>
      </c>
      <c r="AD454" t="s">
        <v>691</v>
      </c>
      <c r="AE454" t="s">
        <v>691</v>
      </c>
      <c r="AF454" t="s">
        <v>691</v>
      </c>
      <c r="AG454" t="s">
        <v>691</v>
      </c>
      <c r="AH454" t="s">
        <v>691</v>
      </c>
      <c r="AI454" t="s">
        <v>691</v>
      </c>
      <c r="AJ454" t="s">
        <v>691</v>
      </c>
      <c r="AK454" t="s">
        <v>691</v>
      </c>
      <c r="AL454" t="s">
        <v>691</v>
      </c>
      <c r="AM454" t="s">
        <v>691</v>
      </c>
      <c r="AW454"/>
      <c r="AY454">
        <v>0</v>
      </c>
      <c r="AZ454" s="269"/>
      <c r="BA454" s="269"/>
      <c r="BB454" s="269"/>
      <c r="BC454" s="269"/>
      <c r="BD454" s="269"/>
      <c r="BE454" s="269"/>
    </row>
    <row r="455" spans="1:83" ht="14.4" x14ac:dyDescent="0.3">
      <c r="A455">
        <v>525339</v>
      </c>
      <c r="B455" t="s">
        <v>473</v>
      </c>
      <c r="C455" t="s">
        <v>691</v>
      </c>
      <c r="D455" t="s">
        <v>691</v>
      </c>
      <c r="E455" t="s">
        <v>691</v>
      </c>
      <c r="F455" t="s">
        <v>691</v>
      </c>
      <c r="G455" t="s">
        <v>691</v>
      </c>
      <c r="H455" t="s">
        <v>691</v>
      </c>
      <c r="I455" t="s">
        <v>691</v>
      </c>
      <c r="J455" t="s">
        <v>691</v>
      </c>
      <c r="K455" t="s">
        <v>691</v>
      </c>
      <c r="L455" t="s">
        <v>691</v>
      </c>
      <c r="M455" t="s">
        <v>691</v>
      </c>
      <c r="N455" t="s">
        <v>691</v>
      </c>
      <c r="O455" t="s">
        <v>691</v>
      </c>
      <c r="P455" t="s">
        <v>691</v>
      </c>
      <c r="Q455" t="s">
        <v>691</v>
      </c>
      <c r="R455" t="s">
        <v>691</v>
      </c>
      <c r="S455" t="s">
        <v>691</v>
      </c>
      <c r="T455" t="s">
        <v>691</v>
      </c>
      <c r="U455" t="s">
        <v>691</v>
      </c>
      <c r="V455" t="s">
        <v>691</v>
      </c>
      <c r="W455" t="s">
        <v>691</v>
      </c>
      <c r="X455" t="s">
        <v>691</v>
      </c>
      <c r="Y455" t="s">
        <v>691</v>
      </c>
      <c r="Z455" t="s">
        <v>691</v>
      </c>
      <c r="AA455" t="s">
        <v>691</v>
      </c>
      <c r="AB455" t="s">
        <v>691</v>
      </c>
      <c r="AC455" t="s">
        <v>691</v>
      </c>
      <c r="AD455" t="s">
        <v>691</v>
      </c>
      <c r="AE455" t="s">
        <v>691</v>
      </c>
      <c r="AF455" t="s">
        <v>691</v>
      </c>
      <c r="AG455" t="s">
        <v>691</v>
      </c>
      <c r="AH455" t="s">
        <v>691</v>
      </c>
      <c r="AI455" t="s">
        <v>691</v>
      </c>
      <c r="AJ455" t="s">
        <v>691</v>
      </c>
      <c r="AK455" t="s">
        <v>691</v>
      </c>
      <c r="AL455" t="s">
        <v>691</v>
      </c>
      <c r="AM455" t="s">
        <v>691</v>
      </c>
      <c r="AW455"/>
      <c r="AY455">
        <v>0</v>
      </c>
      <c r="AZ455" s="269"/>
      <c r="BA455" s="269"/>
      <c r="BB455" s="269"/>
      <c r="BC455" s="269"/>
      <c r="BD455" s="269"/>
      <c r="BE455" s="269"/>
    </row>
    <row r="456" spans="1:83" ht="14.4" x14ac:dyDescent="0.3">
      <c r="A456">
        <v>525343</v>
      </c>
      <c r="B456" t="s">
        <v>473</v>
      </c>
      <c r="C456" t="s">
        <v>691</v>
      </c>
      <c r="D456" t="s">
        <v>691</v>
      </c>
      <c r="E456" t="s">
        <v>691</v>
      </c>
      <c r="F456" t="s">
        <v>691</v>
      </c>
      <c r="G456" t="s">
        <v>691</v>
      </c>
      <c r="H456" t="s">
        <v>691</v>
      </c>
      <c r="I456" t="s">
        <v>691</v>
      </c>
      <c r="J456" t="s">
        <v>691</v>
      </c>
      <c r="K456" t="s">
        <v>691</v>
      </c>
      <c r="L456" t="s">
        <v>691</v>
      </c>
      <c r="M456" t="s">
        <v>691</v>
      </c>
      <c r="N456" t="s">
        <v>691</v>
      </c>
      <c r="O456" t="s">
        <v>691</v>
      </c>
      <c r="P456" t="s">
        <v>691</v>
      </c>
      <c r="Q456" t="s">
        <v>691</v>
      </c>
      <c r="R456" t="s">
        <v>691</v>
      </c>
      <c r="S456" t="s">
        <v>691</v>
      </c>
      <c r="T456" t="s">
        <v>691</v>
      </c>
      <c r="U456" t="s">
        <v>691</v>
      </c>
      <c r="V456" t="s">
        <v>691</v>
      </c>
      <c r="W456" t="s">
        <v>691</v>
      </c>
      <c r="X456" t="s">
        <v>691</v>
      </c>
      <c r="Y456" t="s">
        <v>691</v>
      </c>
      <c r="Z456" t="s">
        <v>691</v>
      </c>
      <c r="AA456" t="s">
        <v>691</v>
      </c>
      <c r="AB456" t="s">
        <v>691</v>
      </c>
      <c r="AC456" t="s">
        <v>691</v>
      </c>
      <c r="AD456" t="s">
        <v>691</v>
      </c>
      <c r="AE456" t="s">
        <v>691</v>
      </c>
      <c r="AF456" t="s">
        <v>691</v>
      </c>
      <c r="AG456" t="s">
        <v>691</v>
      </c>
      <c r="AH456" t="s">
        <v>691</v>
      </c>
      <c r="AI456" t="s">
        <v>691</v>
      </c>
      <c r="AJ456" t="s">
        <v>691</v>
      </c>
      <c r="AK456" t="s">
        <v>691</v>
      </c>
      <c r="AL456" t="s">
        <v>691</v>
      </c>
      <c r="AM456" t="s">
        <v>691</v>
      </c>
      <c r="AW456"/>
      <c r="AY456">
        <v>0</v>
      </c>
      <c r="AZ456" s="269"/>
      <c r="BA456" s="269"/>
      <c r="BB456" s="269"/>
      <c r="BC456" s="269"/>
      <c r="BD456" s="269"/>
      <c r="BE456" s="269"/>
    </row>
    <row r="457" spans="1:83" ht="14.4" x14ac:dyDescent="0.3">
      <c r="A457">
        <v>525344</v>
      </c>
      <c r="B457" t="s">
        <v>473</v>
      </c>
      <c r="C457" t="s">
        <v>691</v>
      </c>
      <c r="D457" t="s">
        <v>691</v>
      </c>
      <c r="E457" t="s">
        <v>691</v>
      </c>
      <c r="F457" t="s">
        <v>691</v>
      </c>
      <c r="G457" t="s">
        <v>691</v>
      </c>
      <c r="H457" t="s">
        <v>691</v>
      </c>
      <c r="I457" t="s">
        <v>691</v>
      </c>
      <c r="J457" t="s">
        <v>691</v>
      </c>
      <c r="K457" t="s">
        <v>691</v>
      </c>
      <c r="L457" t="s">
        <v>691</v>
      </c>
      <c r="M457" t="s">
        <v>691</v>
      </c>
      <c r="N457" t="s">
        <v>691</v>
      </c>
      <c r="O457" t="s">
        <v>691</v>
      </c>
      <c r="P457" t="s">
        <v>691</v>
      </c>
      <c r="Q457" t="s">
        <v>691</v>
      </c>
      <c r="R457" t="s">
        <v>691</v>
      </c>
      <c r="S457" t="s">
        <v>691</v>
      </c>
      <c r="T457" t="s">
        <v>691</v>
      </c>
      <c r="U457" t="s">
        <v>691</v>
      </c>
      <c r="V457" t="s">
        <v>691</v>
      </c>
      <c r="W457" t="s">
        <v>691</v>
      </c>
      <c r="X457" t="s">
        <v>691</v>
      </c>
      <c r="Y457" t="s">
        <v>691</v>
      </c>
      <c r="Z457" t="s">
        <v>691</v>
      </c>
      <c r="AA457" t="s">
        <v>691</v>
      </c>
      <c r="AB457" t="s">
        <v>691</v>
      </c>
      <c r="AC457" t="s">
        <v>691</v>
      </c>
      <c r="AD457" t="s">
        <v>691</v>
      </c>
      <c r="AE457" t="s">
        <v>691</v>
      </c>
      <c r="AF457" t="s">
        <v>691</v>
      </c>
      <c r="AG457" t="s">
        <v>691</v>
      </c>
      <c r="AH457" t="s">
        <v>691</v>
      </c>
      <c r="AI457" t="s">
        <v>691</v>
      </c>
      <c r="AJ457" t="s">
        <v>691</v>
      </c>
      <c r="AK457" t="s">
        <v>691</v>
      </c>
      <c r="AL457" t="s">
        <v>691</v>
      </c>
      <c r="AM457" t="s">
        <v>691</v>
      </c>
      <c r="AW457"/>
      <c r="AY457">
        <v>0</v>
      </c>
      <c r="AZ457" s="269"/>
      <c r="BA457" s="269"/>
      <c r="BB457" s="269"/>
      <c r="BC457" s="269"/>
      <c r="BD457" s="269"/>
      <c r="BE457" s="269"/>
    </row>
    <row r="458" spans="1:83" ht="14.4" x14ac:dyDescent="0.3">
      <c r="A458">
        <v>525357</v>
      </c>
      <c r="B458" t="s">
        <v>473</v>
      </c>
      <c r="C458" t="s">
        <v>691</v>
      </c>
      <c r="D458" t="s">
        <v>691</v>
      </c>
      <c r="E458" t="s">
        <v>691</v>
      </c>
      <c r="F458" t="s">
        <v>691</v>
      </c>
      <c r="G458" t="s">
        <v>691</v>
      </c>
      <c r="H458" t="s">
        <v>691</v>
      </c>
      <c r="I458" t="s">
        <v>691</v>
      </c>
      <c r="J458" t="s">
        <v>691</v>
      </c>
      <c r="K458" t="s">
        <v>691</v>
      </c>
      <c r="L458" t="s">
        <v>691</v>
      </c>
      <c r="M458" t="s">
        <v>691</v>
      </c>
      <c r="N458" t="s">
        <v>691</v>
      </c>
      <c r="O458" t="s">
        <v>691</v>
      </c>
      <c r="P458" t="s">
        <v>691</v>
      </c>
      <c r="Q458" t="s">
        <v>691</v>
      </c>
      <c r="R458" t="s">
        <v>691</v>
      </c>
      <c r="S458" t="s">
        <v>691</v>
      </c>
      <c r="T458" t="s">
        <v>691</v>
      </c>
      <c r="U458" t="s">
        <v>691</v>
      </c>
      <c r="V458" t="s">
        <v>691</v>
      </c>
      <c r="W458" t="s">
        <v>691</v>
      </c>
      <c r="X458" t="s">
        <v>691</v>
      </c>
      <c r="Y458" t="s">
        <v>691</v>
      </c>
      <c r="Z458" t="s">
        <v>691</v>
      </c>
      <c r="AA458" t="s">
        <v>691</v>
      </c>
      <c r="AB458" t="s">
        <v>691</v>
      </c>
      <c r="AC458" t="s">
        <v>691</v>
      </c>
      <c r="AD458" t="s">
        <v>691</v>
      </c>
      <c r="AE458" t="s">
        <v>691</v>
      </c>
      <c r="AF458" t="s">
        <v>691</v>
      </c>
      <c r="AG458" t="s">
        <v>691</v>
      </c>
      <c r="AH458" t="s">
        <v>691</v>
      </c>
      <c r="AI458" t="s">
        <v>691</v>
      </c>
      <c r="AJ458" t="s">
        <v>691</v>
      </c>
      <c r="AK458" t="s">
        <v>691</v>
      </c>
      <c r="AL458" t="s">
        <v>691</v>
      </c>
      <c r="AM458" t="s">
        <v>691</v>
      </c>
      <c r="AW458"/>
      <c r="AY458">
        <v>0</v>
      </c>
      <c r="AZ458" s="269"/>
      <c r="BA458" s="269"/>
      <c r="BB458" s="269"/>
      <c r="BC458" s="269"/>
      <c r="BD458" s="269"/>
      <c r="BE458" s="269"/>
    </row>
    <row r="459" spans="1:83" ht="14.4" x14ac:dyDescent="0.3">
      <c r="A459">
        <v>525359</v>
      </c>
      <c r="B459" t="s">
        <v>473</v>
      </c>
      <c r="C459" t="s">
        <v>691</v>
      </c>
      <c r="D459" t="s">
        <v>691</v>
      </c>
      <c r="E459" t="s">
        <v>691</v>
      </c>
      <c r="F459" t="s">
        <v>691</v>
      </c>
      <c r="G459" t="s">
        <v>691</v>
      </c>
      <c r="H459" t="s">
        <v>691</v>
      </c>
      <c r="I459" t="s">
        <v>691</v>
      </c>
      <c r="J459" t="s">
        <v>691</v>
      </c>
      <c r="K459" t="s">
        <v>691</v>
      </c>
      <c r="L459" t="s">
        <v>691</v>
      </c>
      <c r="M459" t="s">
        <v>691</v>
      </c>
      <c r="N459" t="s">
        <v>691</v>
      </c>
      <c r="O459" t="s">
        <v>691</v>
      </c>
      <c r="P459" t="s">
        <v>691</v>
      </c>
      <c r="Q459" t="s">
        <v>691</v>
      </c>
      <c r="R459" t="s">
        <v>691</v>
      </c>
      <c r="S459" t="s">
        <v>691</v>
      </c>
      <c r="T459" t="s">
        <v>691</v>
      </c>
      <c r="U459" t="s">
        <v>691</v>
      </c>
      <c r="V459" t="s">
        <v>691</v>
      </c>
      <c r="W459" t="s">
        <v>691</v>
      </c>
      <c r="X459" t="s">
        <v>691</v>
      </c>
      <c r="Y459" t="s">
        <v>691</v>
      </c>
      <c r="Z459" t="s">
        <v>691</v>
      </c>
      <c r="AA459" t="s">
        <v>691</v>
      </c>
      <c r="AB459" t="s">
        <v>691</v>
      </c>
      <c r="AC459" t="s">
        <v>691</v>
      </c>
      <c r="AD459" t="s">
        <v>691</v>
      </c>
      <c r="AE459" t="s">
        <v>691</v>
      </c>
      <c r="AF459" t="s">
        <v>691</v>
      </c>
      <c r="AG459" t="s">
        <v>691</v>
      </c>
      <c r="AH459" t="s">
        <v>691</v>
      </c>
      <c r="AI459" t="s">
        <v>691</v>
      </c>
      <c r="AJ459" t="s">
        <v>691</v>
      </c>
      <c r="AK459" t="s">
        <v>691</v>
      </c>
      <c r="AL459" t="s">
        <v>691</v>
      </c>
      <c r="AM459" t="s">
        <v>691</v>
      </c>
      <c r="AW459"/>
      <c r="AY459">
        <v>0</v>
      </c>
      <c r="AZ459" s="269"/>
      <c r="BA459" s="269"/>
      <c r="BB459" s="269"/>
      <c r="BC459" s="269"/>
      <c r="BD459" s="269"/>
      <c r="BE459" s="269"/>
    </row>
    <row r="460" spans="1:83" ht="14.4" x14ac:dyDescent="0.3">
      <c r="A460">
        <v>525389</v>
      </c>
      <c r="B460" t="s">
        <v>473</v>
      </c>
      <c r="C460" t="s">
        <v>691</v>
      </c>
      <c r="D460" t="s">
        <v>691</v>
      </c>
      <c r="E460" t="s">
        <v>691</v>
      </c>
      <c r="F460" t="s">
        <v>691</v>
      </c>
      <c r="G460" t="s">
        <v>691</v>
      </c>
      <c r="H460" t="s">
        <v>691</v>
      </c>
      <c r="I460" t="s">
        <v>691</v>
      </c>
      <c r="J460" t="s">
        <v>691</v>
      </c>
      <c r="K460" t="s">
        <v>691</v>
      </c>
      <c r="L460" t="s">
        <v>691</v>
      </c>
      <c r="M460" t="s">
        <v>691</v>
      </c>
      <c r="N460" t="s">
        <v>691</v>
      </c>
      <c r="O460" t="s">
        <v>691</v>
      </c>
      <c r="P460" t="s">
        <v>691</v>
      </c>
      <c r="Q460" t="s">
        <v>691</v>
      </c>
      <c r="R460" t="s">
        <v>691</v>
      </c>
      <c r="S460" t="s">
        <v>691</v>
      </c>
      <c r="T460" t="s">
        <v>691</v>
      </c>
      <c r="U460" t="s">
        <v>691</v>
      </c>
      <c r="V460" t="s">
        <v>691</v>
      </c>
      <c r="W460" t="s">
        <v>691</v>
      </c>
      <c r="X460" t="s">
        <v>691</v>
      </c>
      <c r="Y460" t="s">
        <v>691</v>
      </c>
      <c r="Z460" t="s">
        <v>691</v>
      </c>
      <c r="AA460" t="s">
        <v>691</v>
      </c>
      <c r="AB460" t="s">
        <v>691</v>
      </c>
      <c r="AC460" t="s">
        <v>691</v>
      </c>
      <c r="AD460" t="s">
        <v>691</v>
      </c>
      <c r="AE460" t="s">
        <v>691</v>
      </c>
      <c r="AF460" t="s">
        <v>691</v>
      </c>
      <c r="AG460" t="s">
        <v>691</v>
      </c>
      <c r="AH460" t="s">
        <v>691</v>
      </c>
      <c r="AI460" t="s">
        <v>691</v>
      </c>
      <c r="AJ460" t="s">
        <v>691</v>
      </c>
      <c r="AK460" t="s">
        <v>691</v>
      </c>
      <c r="AL460" t="s">
        <v>691</v>
      </c>
      <c r="AM460" t="s">
        <v>691</v>
      </c>
      <c r="AW460"/>
      <c r="AY460">
        <v>0</v>
      </c>
      <c r="AZ460" s="269"/>
      <c r="BA460" s="269"/>
      <c r="BB460" s="269"/>
      <c r="BC460" s="269"/>
      <c r="BD460" s="269"/>
      <c r="BE460" s="269"/>
      <c r="BH460" s="249"/>
      <c r="BI460" s="249"/>
      <c r="BJ460" s="249"/>
      <c r="BK460" s="249"/>
      <c r="BL460" s="249"/>
      <c r="BM460" s="249"/>
      <c r="BN460" s="249"/>
      <c r="BO460" s="249"/>
      <c r="BP460" s="249"/>
      <c r="BQ460" s="249"/>
      <c r="BR460" s="249"/>
      <c r="BS460" s="249"/>
      <c r="BT460" s="249"/>
      <c r="BU460" s="249"/>
      <c r="BV460" s="248"/>
      <c r="BW460" s="249"/>
      <c r="BX460" s="249"/>
      <c r="BY460" s="249"/>
      <c r="BZ460" s="249"/>
      <c r="CA460" s="242"/>
      <c r="CB460" s="242"/>
      <c r="CC460" s="242"/>
      <c r="CD460" s="242"/>
      <c r="CE460" s="249"/>
    </row>
    <row r="461" spans="1:83" ht="14.4" x14ac:dyDescent="0.3">
      <c r="A461">
        <v>525394</v>
      </c>
      <c r="B461" t="s">
        <v>473</v>
      </c>
      <c r="C461" t="s">
        <v>691</v>
      </c>
      <c r="D461" t="s">
        <v>691</v>
      </c>
      <c r="E461" t="s">
        <v>691</v>
      </c>
      <c r="F461" t="s">
        <v>691</v>
      </c>
      <c r="G461" t="s">
        <v>691</v>
      </c>
      <c r="H461" t="s">
        <v>691</v>
      </c>
      <c r="I461" t="s">
        <v>691</v>
      </c>
      <c r="J461" t="s">
        <v>691</v>
      </c>
      <c r="K461" t="s">
        <v>691</v>
      </c>
      <c r="L461" t="s">
        <v>691</v>
      </c>
      <c r="M461" t="s">
        <v>691</v>
      </c>
      <c r="N461" t="s">
        <v>691</v>
      </c>
      <c r="O461" t="s">
        <v>691</v>
      </c>
      <c r="P461" t="s">
        <v>691</v>
      </c>
      <c r="Q461" t="s">
        <v>691</v>
      </c>
      <c r="R461" t="s">
        <v>691</v>
      </c>
      <c r="S461" t="s">
        <v>691</v>
      </c>
      <c r="T461" t="s">
        <v>691</v>
      </c>
      <c r="U461" t="s">
        <v>691</v>
      </c>
      <c r="V461" t="s">
        <v>691</v>
      </c>
      <c r="W461" t="s">
        <v>691</v>
      </c>
      <c r="X461" t="s">
        <v>691</v>
      </c>
      <c r="Y461" t="s">
        <v>691</v>
      </c>
      <c r="Z461" t="s">
        <v>691</v>
      </c>
      <c r="AA461" t="s">
        <v>691</v>
      </c>
      <c r="AB461" t="s">
        <v>691</v>
      </c>
      <c r="AC461" t="s">
        <v>691</v>
      </c>
      <c r="AD461" t="s">
        <v>691</v>
      </c>
      <c r="AE461" t="s">
        <v>691</v>
      </c>
      <c r="AF461" t="s">
        <v>691</v>
      </c>
      <c r="AG461" t="s">
        <v>691</v>
      </c>
      <c r="AH461" t="s">
        <v>691</v>
      </c>
      <c r="AI461" t="s">
        <v>691</v>
      </c>
      <c r="AJ461" t="s">
        <v>691</v>
      </c>
      <c r="AK461" t="s">
        <v>691</v>
      </c>
      <c r="AL461" t="s">
        <v>691</v>
      </c>
      <c r="AM461" t="s">
        <v>691</v>
      </c>
      <c r="AW461"/>
      <c r="AY461">
        <v>0</v>
      </c>
      <c r="AZ461" s="269"/>
      <c r="BA461" s="269"/>
      <c r="BB461" s="269"/>
      <c r="BC461" s="269"/>
      <c r="BD461" s="269"/>
      <c r="BE461" s="269"/>
      <c r="BH461" s="249"/>
      <c r="BI461" s="249"/>
      <c r="BJ461" s="249"/>
      <c r="BK461" s="249"/>
      <c r="BL461" s="249"/>
      <c r="BM461" s="249"/>
      <c r="BN461" s="249"/>
      <c r="BO461" s="249"/>
      <c r="BP461" s="249"/>
      <c r="BQ461" s="249"/>
      <c r="BR461" s="249"/>
      <c r="BS461" s="249"/>
      <c r="BT461" s="249"/>
      <c r="BU461" s="249"/>
      <c r="BV461" s="248"/>
      <c r="BW461" s="249"/>
      <c r="BX461" s="249"/>
      <c r="BY461" s="249"/>
      <c r="BZ461" s="249"/>
      <c r="CA461" s="242"/>
      <c r="CB461" s="242"/>
      <c r="CC461" s="242"/>
      <c r="CD461" s="242"/>
      <c r="CE461" s="249"/>
    </row>
    <row r="462" spans="1:83" ht="14.4" x14ac:dyDescent="0.3">
      <c r="A462">
        <v>525397</v>
      </c>
      <c r="B462" t="s">
        <v>473</v>
      </c>
      <c r="C462" t="s">
        <v>691</v>
      </c>
      <c r="D462" t="s">
        <v>691</v>
      </c>
      <c r="E462" t="s">
        <v>691</v>
      </c>
      <c r="F462" t="s">
        <v>691</v>
      </c>
      <c r="G462" t="s">
        <v>691</v>
      </c>
      <c r="H462" t="s">
        <v>691</v>
      </c>
      <c r="I462" t="s">
        <v>691</v>
      </c>
      <c r="J462" t="s">
        <v>691</v>
      </c>
      <c r="K462" t="s">
        <v>691</v>
      </c>
      <c r="L462" t="s">
        <v>691</v>
      </c>
      <c r="M462" t="s">
        <v>691</v>
      </c>
      <c r="N462" t="s">
        <v>691</v>
      </c>
      <c r="O462" t="s">
        <v>691</v>
      </c>
      <c r="P462" t="s">
        <v>691</v>
      </c>
      <c r="Q462" t="s">
        <v>691</v>
      </c>
      <c r="R462" t="s">
        <v>691</v>
      </c>
      <c r="S462" t="s">
        <v>691</v>
      </c>
      <c r="T462" t="s">
        <v>691</v>
      </c>
      <c r="U462" t="s">
        <v>691</v>
      </c>
      <c r="V462" t="s">
        <v>691</v>
      </c>
      <c r="W462" t="s">
        <v>691</v>
      </c>
      <c r="X462" t="s">
        <v>691</v>
      </c>
      <c r="Y462" t="s">
        <v>691</v>
      </c>
      <c r="Z462" t="s">
        <v>691</v>
      </c>
      <c r="AA462" t="s">
        <v>691</v>
      </c>
      <c r="AB462" t="s">
        <v>691</v>
      </c>
      <c r="AC462" t="s">
        <v>691</v>
      </c>
      <c r="AD462" t="s">
        <v>691</v>
      </c>
      <c r="AE462" t="s">
        <v>691</v>
      </c>
      <c r="AF462" t="s">
        <v>691</v>
      </c>
      <c r="AG462" t="s">
        <v>691</v>
      </c>
      <c r="AH462" t="s">
        <v>691</v>
      </c>
      <c r="AI462" t="s">
        <v>691</v>
      </c>
      <c r="AJ462" t="s">
        <v>691</v>
      </c>
      <c r="AK462" t="s">
        <v>691</v>
      </c>
      <c r="AL462" t="s">
        <v>691</v>
      </c>
      <c r="AM462" t="s">
        <v>691</v>
      </c>
      <c r="AW462"/>
      <c r="AY462">
        <v>0</v>
      </c>
      <c r="AZ462" s="269"/>
      <c r="BA462" s="269"/>
      <c r="BB462" s="269"/>
      <c r="BC462" s="269"/>
      <c r="BD462" s="269"/>
      <c r="BE462" s="269"/>
    </row>
    <row r="463" spans="1:83" ht="14.4" x14ac:dyDescent="0.3">
      <c r="A463">
        <v>525417</v>
      </c>
      <c r="B463" t="s">
        <v>473</v>
      </c>
      <c r="C463" t="s">
        <v>692</v>
      </c>
      <c r="D463" t="s">
        <v>692</v>
      </c>
      <c r="E463" t="s">
        <v>692</v>
      </c>
      <c r="F463" t="s">
        <v>692</v>
      </c>
      <c r="G463" t="s">
        <v>692</v>
      </c>
      <c r="H463" t="s">
        <v>692</v>
      </c>
      <c r="I463" t="s">
        <v>692</v>
      </c>
      <c r="J463" t="s">
        <v>692</v>
      </c>
      <c r="K463" t="s">
        <v>692</v>
      </c>
      <c r="L463" t="s">
        <v>692</v>
      </c>
      <c r="M463" t="s">
        <v>692</v>
      </c>
      <c r="N463" t="s">
        <v>692</v>
      </c>
      <c r="O463" t="s">
        <v>692</v>
      </c>
      <c r="P463" t="s">
        <v>692</v>
      </c>
      <c r="Q463" t="s">
        <v>692</v>
      </c>
      <c r="R463" t="s">
        <v>692</v>
      </c>
      <c r="S463" t="s">
        <v>692</v>
      </c>
      <c r="T463" t="s">
        <v>692</v>
      </c>
      <c r="U463" t="s">
        <v>692</v>
      </c>
      <c r="V463" t="s">
        <v>692</v>
      </c>
      <c r="W463" t="s">
        <v>692</v>
      </c>
      <c r="X463" t="s">
        <v>692</v>
      </c>
      <c r="Y463" t="s">
        <v>692</v>
      </c>
      <c r="Z463" t="s">
        <v>692</v>
      </c>
      <c r="AA463" t="s">
        <v>692</v>
      </c>
      <c r="AB463" t="s">
        <v>692</v>
      </c>
      <c r="AC463" t="s">
        <v>692</v>
      </c>
      <c r="AD463" t="s">
        <v>692</v>
      </c>
      <c r="AE463" t="s">
        <v>692</v>
      </c>
      <c r="AF463" t="s">
        <v>692</v>
      </c>
      <c r="AG463" t="s">
        <v>692</v>
      </c>
      <c r="AH463" t="s">
        <v>692</v>
      </c>
      <c r="AI463" t="s">
        <v>692</v>
      </c>
      <c r="AJ463" t="s">
        <v>692</v>
      </c>
      <c r="AK463" t="s">
        <v>692</v>
      </c>
      <c r="AL463" t="s">
        <v>692</v>
      </c>
      <c r="AM463" t="s">
        <v>692</v>
      </c>
      <c r="AW463"/>
      <c r="AX463" t="s">
        <v>3536</v>
      </c>
      <c r="AY463" t="s">
        <v>3536</v>
      </c>
      <c r="AZ463" s="269"/>
      <c r="BA463" s="269"/>
      <c r="BB463" s="269"/>
      <c r="BC463" s="269"/>
      <c r="BD463" s="269"/>
      <c r="BE463" s="269"/>
      <c r="BH463" s="249"/>
      <c r="BI463" s="249"/>
      <c r="BJ463" s="249"/>
      <c r="BK463" s="249"/>
      <c r="BL463" s="249"/>
      <c r="BM463" s="249"/>
      <c r="BN463" s="249"/>
      <c r="BO463" s="249"/>
      <c r="BP463" s="249"/>
      <c r="BQ463" s="249"/>
      <c r="BR463" s="249"/>
      <c r="BS463" s="249"/>
      <c r="BT463" s="249"/>
      <c r="BU463" s="249"/>
      <c r="BV463" s="248"/>
      <c r="BW463" s="249"/>
      <c r="BX463" s="249"/>
      <c r="BY463" s="249"/>
      <c r="BZ463" s="249"/>
      <c r="CA463" s="242"/>
      <c r="CB463" s="242"/>
      <c r="CC463" s="242"/>
      <c r="CD463" s="242"/>
      <c r="CE463" s="249"/>
    </row>
    <row r="464" spans="1:83" ht="14.4" x14ac:dyDescent="0.3">
      <c r="A464">
        <v>525430</v>
      </c>
      <c r="B464" t="s">
        <v>474</v>
      </c>
      <c r="C464" t="s">
        <v>691</v>
      </c>
      <c r="D464" t="s">
        <v>691</v>
      </c>
      <c r="E464" t="s">
        <v>691</v>
      </c>
      <c r="F464" t="s">
        <v>691</v>
      </c>
      <c r="G464" t="s">
        <v>691</v>
      </c>
      <c r="H464" t="s">
        <v>691</v>
      </c>
      <c r="I464" t="s">
        <v>691</v>
      </c>
      <c r="J464" t="s">
        <v>691</v>
      </c>
      <c r="K464" t="s">
        <v>691</v>
      </c>
      <c r="L464" t="s">
        <v>691</v>
      </c>
      <c r="M464" t="s">
        <v>691</v>
      </c>
      <c r="N464" t="s">
        <v>691</v>
      </c>
      <c r="O464" t="s">
        <v>691</v>
      </c>
      <c r="P464" t="s">
        <v>691</v>
      </c>
      <c r="Q464" t="s">
        <v>691</v>
      </c>
      <c r="R464" t="s">
        <v>691</v>
      </c>
      <c r="S464" t="s">
        <v>691</v>
      </c>
      <c r="T464" t="s">
        <v>691</v>
      </c>
      <c r="U464" t="s">
        <v>691</v>
      </c>
      <c r="V464" t="s">
        <v>691</v>
      </c>
      <c r="W464" t="s">
        <v>691</v>
      </c>
      <c r="X464" t="s">
        <v>691</v>
      </c>
      <c r="Y464" t="s">
        <v>691</v>
      </c>
      <c r="Z464" t="s">
        <v>691</v>
      </c>
      <c r="AA464" t="s">
        <v>691</v>
      </c>
      <c r="AB464" t="s">
        <v>691</v>
      </c>
      <c r="AC464" t="s">
        <v>691</v>
      </c>
      <c r="AD464" t="s">
        <v>691</v>
      </c>
      <c r="AE464" t="s">
        <v>691</v>
      </c>
      <c r="AF464" t="s">
        <v>691</v>
      </c>
      <c r="AG464" t="s">
        <v>691</v>
      </c>
      <c r="AW464"/>
      <c r="AY464" t="s">
        <v>1462</v>
      </c>
      <c r="AZ464" s="269"/>
      <c r="BA464" s="269"/>
      <c r="BB464" s="269"/>
      <c r="BC464" s="269"/>
      <c r="BD464" s="269"/>
      <c r="BE464" s="269"/>
    </row>
    <row r="465" spans="1:83" ht="14.4" x14ac:dyDescent="0.3">
      <c r="A465">
        <v>525439</v>
      </c>
      <c r="B465" t="s">
        <v>473</v>
      </c>
      <c r="C465" t="s">
        <v>691</v>
      </c>
      <c r="D465" t="s">
        <v>691</v>
      </c>
      <c r="E465" t="s">
        <v>691</v>
      </c>
      <c r="F465" t="s">
        <v>691</v>
      </c>
      <c r="G465" t="s">
        <v>691</v>
      </c>
      <c r="H465" t="s">
        <v>691</v>
      </c>
      <c r="I465" t="s">
        <v>691</v>
      </c>
      <c r="J465" t="s">
        <v>691</v>
      </c>
      <c r="K465" t="s">
        <v>691</v>
      </c>
      <c r="L465" t="s">
        <v>691</v>
      </c>
      <c r="M465" t="s">
        <v>691</v>
      </c>
      <c r="N465" t="s">
        <v>691</v>
      </c>
      <c r="O465" t="s">
        <v>691</v>
      </c>
      <c r="P465" t="s">
        <v>691</v>
      </c>
      <c r="Q465" t="s">
        <v>691</v>
      </c>
      <c r="R465" t="s">
        <v>691</v>
      </c>
      <c r="S465" t="s">
        <v>691</v>
      </c>
      <c r="T465" t="s">
        <v>691</v>
      </c>
      <c r="U465" t="s">
        <v>691</v>
      </c>
      <c r="V465" t="s">
        <v>691</v>
      </c>
      <c r="W465" t="s">
        <v>691</v>
      </c>
      <c r="X465" t="s">
        <v>691</v>
      </c>
      <c r="Y465" t="s">
        <v>691</v>
      </c>
      <c r="Z465" t="s">
        <v>691</v>
      </c>
      <c r="AA465" t="s">
        <v>691</v>
      </c>
      <c r="AB465" t="s">
        <v>691</v>
      </c>
      <c r="AC465" t="s">
        <v>691</v>
      </c>
      <c r="AD465" t="s">
        <v>691</v>
      </c>
      <c r="AE465" t="s">
        <v>691</v>
      </c>
      <c r="AF465" t="s">
        <v>691</v>
      </c>
      <c r="AG465" t="s">
        <v>691</v>
      </c>
      <c r="AH465" t="s">
        <v>691</v>
      </c>
      <c r="AI465" t="s">
        <v>691</v>
      </c>
      <c r="AJ465" t="s">
        <v>691</v>
      </c>
      <c r="AK465" t="s">
        <v>691</v>
      </c>
      <c r="AL465" t="s">
        <v>691</v>
      </c>
      <c r="AM465" t="s">
        <v>691</v>
      </c>
      <c r="AW465"/>
      <c r="AY465">
        <v>0</v>
      </c>
      <c r="AZ465" s="269"/>
      <c r="BA465" s="269"/>
      <c r="BB465" s="269"/>
      <c r="BC465" s="269"/>
      <c r="BD465" s="269"/>
      <c r="BE465" s="269"/>
    </row>
    <row r="466" spans="1:83" ht="14.4" x14ac:dyDescent="0.3">
      <c r="A466">
        <v>525444</v>
      </c>
      <c r="B466" t="s">
        <v>473</v>
      </c>
      <c r="C466" t="s">
        <v>691</v>
      </c>
      <c r="D466" t="s">
        <v>691</v>
      </c>
      <c r="E466" t="s">
        <v>691</v>
      </c>
      <c r="F466" t="s">
        <v>691</v>
      </c>
      <c r="G466" t="s">
        <v>691</v>
      </c>
      <c r="H466" t="s">
        <v>691</v>
      </c>
      <c r="I466" t="s">
        <v>691</v>
      </c>
      <c r="J466" t="s">
        <v>691</v>
      </c>
      <c r="K466" t="s">
        <v>691</v>
      </c>
      <c r="L466" t="s">
        <v>691</v>
      </c>
      <c r="M466" t="s">
        <v>691</v>
      </c>
      <c r="N466" t="s">
        <v>691</v>
      </c>
      <c r="O466" t="s">
        <v>691</v>
      </c>
      <c r="P466" t="s">
        <v>691</v>
      </c>
      <c r="Q466" t="s">
        <v>691</v>
      </c>
      <c r="R466" t="s">
        <v>691</v>
      </c>
      <c r="S466" t="s">
        <v>691</v>
      </c>
      <c r="T466" t="s">
        <v>691</v>
      </c>
      <c r="U466" t="s">
        <v>691</v>
      </c>
      <c r="V466" t="s">
        <v>691</v>
      </c>
      <c r="W466" t="s">
        <v>691</v>
      </c>
      <c r="X466" t="s">
        <v>691</v>
      </c>
      <c r="Y466" t="s">
        <v>691</v>
      </c>
      <c r="Z466" t="s">
        <v>691</v>
      </c>
      <c r="AA466" t="s">
        <v>691</v>
      </c>
      <c r="AB466" t="s">
        <v>691</v>
      </c>
      <c r="AC466" t="s">
        <v>691</v>
      </c>
      <c r="AD466" t="s">
        <v>691</v>
      </c>
      <c r="AE466" t="s">
        <v>691</v>
      </c>
      <c r="AF466" t="s">
        <v>691</v>
      </c>
      <c r="AG466" t="s">
        <v>691</v>
      </c>
      <c r="AH466" t="s">
        <v>691</v>
      </c>
      <c r="AI466" t="s">
        <v>691</v>
      </c>
      <c r="AJ466" t="s">
        <v>691</v>
      </c>
      <c r="AK466" t="s">
        <v>691</v>
      </c>
      <c r="AL466" t="s">
        <v>691</v>
      </c>
      <c r="AM466" t="s">
        <v>691</v>
      </c>
      <c r="AW466"/>
      <c r="AY466">
        <v>0</v>
      </c>
      <c r="AZ466" s="269"/>
      <c r="BA466" s="269"/>
      <c r="BB466" s="269"/>
      <c r="BC466" s="269"/>
      <c r="BD466" s="269"/>
      <c r="BE466" s="269"/>
    </row>
    <row r="467" spans="1:83" ht="14.4" x14ac:dyDescent="0.3">
      <c r="A467">
        <v>525445</v>
      </c>
      <c r="B467" t="s">
        <v>473</v>
      </c>
      <c r="C467" t="s">
        <v>691</v>
      </c>
      <c r="D467" t="s">
        <v>691</v>
      </c>
      <c r="E467" t="s">
        <v>691</v>
      </c>
      <c r="F467" t="s">
        <v>691</v>
      </c>
      <c r="G467" t="s">
        <v>691</v>
      </c>
      <c r="H467" t="s">
        <v>691</v>
      </c>
      <c r="I467" t="s">
        <v>691</v>
      </c>
      <c r="J467" t="s">
        <v>691</v>
      </c>
      <c r="K467" t="s">
        <v>691</v>
      </c>
      <c r="L467" t="s">
        <v>691</v>
      </c>
      <c r="M467" t="s">
        <v>691</v>
      </c>
      <c r="N467" t="s">
        <v>691</v>
      </c>
      <c r="O467" t="s">
        <v>691</v>
      </c>
      <c r="P467" t="s">
        <v>691</v>
      </c>
      <c r="Q467" t="s">
        <v>691</v>
      </c>
      <c r="R467" t="s">
        <v>691</v>
      </c>
      <c r="S467" t="s">
        <v>691</v>
      </c>
      <c r="T467" t="s">
        <v>691</v>
      </c>
      <c r="U467" t="s">
        <v>691</v>
      </c>
      <c r="V467" t="s">
        <v>691</v>
      </c>
      <c r="W467" t="s">
        <v>691</v>
      </c>
      <c r="X467" t="s">
        <v>691</v>
      </c>
      <c r="Y467" t="s">
        <v>691</v>
      </c>
      <c r="Z467" t="s">
        <v>691</v>
      </c>
      <c r="AA467" t="s">
        <v>691</v>
      </c>
      <c r="AB467" t="s">
        <v>691</v>
      </c>
      <c r="AC467" t="s">
        <v>691</v>
      </c>
      <c r="AD467" t="s">
        <v>691</v>
      </c>
      <c r="AE467" t="s">
        <v>691</v>
      </c>
      <c r="AF467" t="s">
        <v>691</v>
      </c>
      <c r="AG467" t="s">
        <v>691</v>
      </c>
      <c r="AH467" t="s">
        <v>691</v>
      </c>
      <c r="AI467" t="s">
        <v>691</v>
      </c>
      <c r="AJ467" t="s">
        <v>691</v>
      </c>
      <c r="AK467" t="s">
        <v>691</v>
      </c>
      <c r="AL467" t="s">
        <v>691</v>
      </c>
      <c r="AM467" t="s">
        <v>691</v>
      </c>
      <c r="AW467"/>
      <c r="AY467">
        <v>0</v>
      </c>
      <c r="AZ467" s="269"/>
      <c r="BA467" s="269"/>
      <c r="BB467" s="269"/>
      <c r="BC467" s="269"/>
      <c r="BD467" s="269"/>
      <c r="BE467" s="269"/>
    </row>
    <row r="468" spans="1:83" ht="14.4" x14ac:dyDescent="0.3">
      <c r="A468">
        <v>525450</v>
      </c>
      <c r="B468" t="s">
        <v>473</v>
      </c>
      <c r="C468" t="s">
        <v>691</v>
      </c>
      <c r="D468" t="s">
        <v>691</v>
      </c>
      <c r="E468" t="s">
        <v>691</v>
      </c>
      <c r="F468" t="s">
        <v>691</v>
      </c>
      <c r="G468" t="s">
        <v>691</v>
      </c>
      <c r="H468" t="s">
        <v>691</v>
      </c>
      <c r="I468" t="s">
        <v>691</v>
      </c>
      <c r="J468" t="s">
        <v>691</v>
      </c>
      <c r="K468" t="s">
        <v>691</v>
      </c>
      <c r="L468" t="s">
        <v>691</v>
      </c>
      <c r="M468" t="s">
        <v>691</v>
      </c>
      <c r="N468" t="s">
        <v>691</v>
      </c>
      <c r="O468" t="s">
        <v>691</v>
      </c>
      <c r="P468" t="s">
        <v>691</v>
      </c>
      <c r="Q468" t="s">
        <v>691</v>
      </c>
      <c r="R468" t="s">
        <v>691</v>
      </c>
      <c r="S468" t="s">
        <v>691</v>
      </c>
      <c r="T468" t="s">
        <v>691</v>
      </c>
      <c r="U468" t="s">
        <v>691</v>
      </c>
      <c r="V468" t="s">
        <v>691</v>
      </c>
      <c r="W468" t="s">
        <v>691</v>
      </c>
      <c r="X468" t="s">
        <v>691</v>
      </c>
      <c r="Y468" t="s">
        <v>691</v>
      </c>
      <c r="Z468" t="s">
        <v>691</v>
      </c>
      <c r="AA468" t="s">
        <v>691</v>
      </c>
      <c r="AB468" t="s">
        <v>691</v>
      </c>
      <c r="AC468" t="s">
        <v>691</v>
      </c>
      <c r="AD468" t="s">
        <v>691</v>
      </c>
      <c r="AE468" t="s">
        <v>691</v>
      </c>
      <c r="AF468" t="s">
        <v>691</v>
      </c>
      <c r="AG468" t="s">
        <v>691</v>
      </c>
      <c r="AH468" t="s">
        <v>691</v>
      </c>
      <c r="AI468" t="s">
        <v>691</v>
      </c>
      <c r="AJ468" t="s">
        <v>691</v>
      </c>
      <c r="AK468" t="s">
        <v>691</v>
      </c>
      <c r="AL468" t="s">
        <v>691</v>
      </c>
      <c r="AM468" t="s">
        <v>691</v>
      </c>
      <c r="AW468"/>
      <c r="AY468">
        <v>0</v>
      </c>
      <c r="AZ468" s="269"/>
      <c r="BA468" s="269"/>
      <c r="BB468" s="269"/>
      <c r="BC468" s="269"/>
      <c r="BD468" s="269"/>
      <c r="BE468" s="269"/>
    </row>
    <row r="469" spans="1:83" ht="14.4" x14ac:dyDescent="0.3">
      <c r="A469">
        <v>525459</v>
      </c>
      <c r="B469" t="s">
        <v>473</v>
      </c>
      <c r="C469" t="s">
        <v>691</v>
      </c>
      <c r="D469" t="s">
        <v>691</v>
      </c>
      <c r="E469" t="s">
        <v>691</v>
      </c>
      <c r="F469" t="s">
        <v>691</v>
      </c>
      <c r="G469" t="s">
        <v>691</v>
      </c>
      <c r="H469" t="s">
        <v>691</v>
      </c>
      <c r="I469" t="s">
        <v>691</v>
      </c>
      <c r="J469" t="s">
        <v>691</v>
      </c>
      <c r="K469" t="s">
        <v>691</v>
      </c>
      <c r="L469" t="s">
        <v>691</v>
      </c>
      <c r="M469" t="s">
        <v>691</v>
      </c>
      <c r="N469" t="s">
        <v>691</v>
      </c>
      <c r="O469" t="s">
        <v>691</v>
      </c>
      <c r="P469" t="s">
        <v>691</v>
      </c>
      <c r="Q469" t="s">
        <v>691</v>
      </c>
      <c r="R469" t="s">
        <v>691</v>
      </c>
      <c r="S469" t="s">
        <v>691</v>
      </c>
      <c r="T469" t="s">
        <v>691</v>
      </c>
      <c r="U469" t="s">
        <v>691</v>
      </c>
      <c r="V469" t="s">
        <v>691</v>
      </c>
      <c r="W469" t="s">
        <v>691</v>
      </c>
      <c r="X469" t="s">
        <v>691</v>
      </c>
      <c r="Y469" t="s">
        <v>691</v>
      </c>
      <c r="Z469" t="s">
        <v>691</v>
      </c>
      <c r="AA469" t="s">
        <v>691</v>
      </c>
      <c r="AB469" t="s">
        <v>691</v>
      </c>
      <c r="AC469" t="s">
        <v>691</v>
      </c>
      <c r="AD469" t="s">
        <v>691</v>
      </c>
      <c r="AE469" t="s">
        <v>691</v>
      </c>
      <c r="AF469" t="s">
        <v>691</v>
      </c>
      <c r="AG469" t="s">
        <v>691</v>
      </c>
      <c r="AH469" t="s">
        <v>691</v>
      </c>
      <c r="AI469" t="s">
        <v>691</v>
      </c>
      <c r="AJ469" t="s">
        <v>691</v>
      </c>
      <c r="AK469" t="s">
        <v>691</v>
      </c>
      <c r="AL469" t="s">
        <v>691</v>
      </c>
      <c r="AM469" t="s">
        <v>691</v>
      </c>
      <c r="AW469"/>
      <c r="AY469">
        <v>0</v>
      </c>
      <c r="AZ469" s="269"/>
      <c r="BA469" s="269"/>
      <c r="BB469" s="269"/>
      <c r="BC469" s="269"/>
      <c r="BD469" s="269"/>
      <c r="BE469" s="269"/>
    </row>
    <row r="470" spans="1:83" ht="14.4" x14ac:dyDescent="0.3">
      <c r="A470">
        <v>525482</v>
      </c>
      <c r="B470" t="s">
        <v>473</v>
      </c>
      <c r="C470" t="s">
        <v>691</v>
      </c>
      <c r="D470" t="s">
        <v>691</v>
      </c>
      <c r="E470" t="s">
        <v>691</v>
      </c>
      <c r="F470" t="s">
        <v>691</v>
      </c>
      <c r="G470" t="s">
        <v>691</v>
      </c>
      <c r="H470" t="s">
        <v>691</v>
      </c>
      <c r="I470" t="s">
        <v>691</v>
      </c>
      <c r="J470" t="s">
        <v>691</v>
      </c>
      <c r="K470" t="s">
        <v>691</v>
      </c>
      <c r="L470" t="s">
        <v>691</v>
      </c>
      <c r="M470" t="s">
        <v>691</v>
      </c>
      <c r="N470" t="s">
        <v>691</v>
      </c>
      <c r="O470" t="s">
        <v>691</v>
      </c>
      <c r="P470" t="s">
        <v>691</v>
      </c>
      <c r="Q470" t="s">
        <v>691</v>
      </c>
      <c r="R470" t="s">
        <v>691</v>
      </c>
      <c r="S470" t="s">
        <v>691</v>
      </c>
      <c r="T470" t="s">
        <v>691</v>
      </c>
      <c r="U470" t="s">
        <v>691</v>
      </c>
      <c r="V470" t="s">
        <v>691</v>
      </c>
      <c r="W470" t="s">
        <v>691</v>
      </c>
      <c r="X470" t="s">
        <v>691</v>
      </c>
      <c r="Y470" t="s">
        <v>691</v>
      </c>
      <c r="Z470" t="s">
        <v>691</v>
      </c>
      <c r="AA470" t="s">
        <v>691</v>
      </c>
      <c r="AB470" t="s">
        <v>691</v>
      </c>
      <c r="AC470" t="s">
        <v>691</v>
      </c>
      <c r="AD470" t="s">
        <v>691</v>
      </c>
      <c r="AE470" t="s">
        <v>691</v>
      </c>
      <c r="AF470" t="s">
        <v>691</v>
      </c>
      <c r="AG470" t="s">
        <v>691</v>
      </c>
      <c r="AH470" t="s">
        <v>691</v>
      </c>
      <c r="AI470" t="s">
        <v>691</v>
      </c>
      <c r="AJ470" t="s">
        <v>691</v>
      </c>
      <c r="AK470" t="s">
        <v>691</v>
      </c>
      <c r="AL470" t="s">
        <v>691</v>
      </c>
      <c r="AM470" t="s">
        <v>691</v>
      </c>
      <c r="AW470"/>
      <c r="AY470">
        <v>0</v>
      </c>
      <c r="AZ470" s="269"/>
      <c r="BA470" s="269"/>
      <c r="BB470" s="269"/>
      <c r="BC470" s="269"/>
      <c r="BD470" s="269"/>
      <c r="BE470" s="269"/>
    </row>
    <row r="471" spans="1:83" ht="14.4" x14ac:dyDescent="0.3">
      <c r="A471">
        <v>525483</v>
      </c>
      <c r="B471" t="s">
        <v>473</v>
      </c>
      <c r="C471" t="s">
        <v>691</v>
      </c>
      <c r="D471" t="s">
        <v>691</v>
      </c>
      <c r="E471" t="s">
        <v>691</v>
      </c>
      <c r="F471" t="s">
        <v>691</v>
      </c>
      <c r="G471" t="s">
        <v>691</v>
      </c>
      <c r="H471" t="s">
        <v>691</v>
      </c>
      <c r="I471" t="s">
        <v>691</v>
      </c>
      <c r="J471" t="s">
        <v>691</v>
      </c>
      <c r="K471" t="s">
        <v>691</v>
      </c>
      <c r="L471" t="s">
        <v>691</v>
      </c>
      <c r="M471" t="s">
        <v>691</v>
      </c>
      <c r="N471" t="s">
        <v>691</v>
      </c>
      <c r="O471" t="s">
        <v>691</v>
      </c>
      <c r="P471" t="s">
        <v>691</v>
      </c>
      <c r="Q471" t="s">
        <v>691</v>
      </c>
      <c r="R471" t="s">
        <v>691</v>
      </c>
      <c r="S471" t="s">
        <v>691</v>
      </c>
      <c r="T471" t="s">
        <v>691</v>
      </c>
      <c r="U471" t="s">
        <v>691</v>
      </c>
      <c r="V471" t="s">
        <v>691</v>
      </c>
      <c r="W471" t="s">
        <v>691</v>
      </c>
      <c r="X471" t="s">
        <v>691</v>
      </c>
      <c r="Y471" t="s">
        <v>691</v>
      </c>
      <c r="Z471" t="s">
        <v>691</v>
      </c>
      <c r="AA471" t="s">
        <v>691</v>
      </c>
      <c r="AB471" t="s">
        <v>691</v>
      </c>
      <c r="AC471" t="s">
        <v>691</v>
      </c>
      <c r="AD471" t="s">
        <v>691</v>
      </c>
      <c r="AE471" t="s">
        <v>691</v>
      </c>
      <c r="AF471" t="s">
        <v>691</v>
      </c>
      <c r="AG471" t="s">
        <v>691</v>
      </c>
      <c r="AH471" t="s">
        <v>691</v>
      </c>
      <c r="AI471" t="s">
        <v>691</v>
      </c>
      <c r="AJ471" t="s">
        <v>691</v>
      </c>
      <c r="AK471" t="s">
        <v>691</v>
      </c>
      <c r="AL471" t="s">
        <v>691</v>
      </c>
      <c r="AM471" t="s">
        <v>691</v>
      </c>
      <c r="AW471"/>
      <c r="AY471">
        <v>0</v>
      </c>
      <c r="AZ471" s="269"/>
      <c r="BA471" s="269"/>
      <c r="BB471" s="269"/>
      <c r="BC471" s="269"/>
      <c r="BD471" s="269"/>
      <c r="BE471" s="269"/>
    </row>
    <row r="472" spans="1:83" ht="14.4" x14ac:dyDescent="0.3">
      <c r="A472">
        <v>525485</v>
      </c>
      <c r="B472" t="s">
        <v>473</v>
      </c>
      <c r="C472" t="s">
        <v>691</v>
      </c>
      <c r="D472" t="s">
        <v>691</v>
      </c>
      <c r="E472" t="s">
        <v>691</v>
      </c>
      <c r="F472" t="s">
        <v>691</v>
      </c>
      <c r="G472" t="s">
        <v>691</v>
      </c>
      <c r="H472" t="s">
        <v>691</v>
      </c>
      <c r="I472" t="s">
        <v>691</v>
      </c>
      <c r="J472" t="s">
        <v>691</v>
      </c>
      <c r="K472" t="s">
        <v>691</v>
      </c>
      <c r="L472" t="s">
        <v>691</v>
      </c>
      <c r="M472" t="s">
        <v>691</v>
      </c>
      <c r="N472" t="s">
        <v>691</v>
      </c>
      <c r="O472" t="s">
        <v>691</v>
      </c>
      <c r="P472" t="s">
        <v>691</v>
      </c>
      <c r="Q472" t="s">
        <v>691</v>
      </c>
      <c r="R472" t="s">
        <v>691</v>
      </c>
      <c r="S472" t="s">
        <v>691</v>
      </c>
      <c r="T472" t="s">
        <v>691</v>
      </c>
      <c r="U472" t="s">
        <v>691</v>
      </c>
      <c r="V472" t="s">
        <v>691</v>
      </c>
      <c r="W472" t="s">
        <v>691</v>
      </c>
      <c r="X472" t="s">
        <v>691</v>
      </c>
      <c r="Y472" t="s">
        <v>691</v>
      </c>
      <c r="Z472" t="s">
        <v>691</v>
      </c>
      <c r="AA472" t="s">
        <v>691</v>
      </c>
      <c r="AB472" t="s">
        <v>691</v>
      </c>
      <c r="AC472" t="s">
        <v>691</v>
      </c>
      <c r="AD472" t="s">
        <v>691</v>
      </c>
      <c r="AE472" t="s">
        <v>691</v>
      </c>
      <c r="AF472" t="s">
        <v>691</v>
      </c>
      <c r="AG472" t="s">
        <v>691</v>
      </c>
      <c r="AH472" t="s">
        <v>691</v>
      </c>
      <c r="AI472" t="s">
        <v>691</v>
      </c>
      <c r="AJ472" t="s">
        <v>691</v>
      </c>
      <c r="AK472" t="s">
        <v>691</v>
      </c>
      <c r="AL472" t="s">
        <v>691</v>
      </c>
      <c r="AM472" t="s">
        <v>691</v>
      </c>
      <c r="AW472"/>
      <c r="AY472">
        <v>0</v>
      </c>
      <c r="AZ472" s="269"/>
      <c r="BA472" s="269"/>
      <c r="BB472" s="269"/>
      <c r="BC472" s="269"/>
      <c r="BD472" s="269"/>
      <c r="BE472" s="269"/>
      <c r="BH472" s="249"/>
      <c r="BI472" s="249"/>
      <c r="BJ472" s="249"/>
      <c r="BK472" s="249"/>
      <c r="BL472" s="249"/>
      <c r="BM472" s="249"/>
      <c r="BN472" s="249"/>
      <c r="BO472" s="249"/>
      <c r="BP472" s="249"/>
      <c r="BQ472" s="249"/>
      <c r="BR472" s="249"/>
      <c r="BS472" s="249"/>
      <c r="BT472" s="249"/>
      <c r="BU472" s="249"/>
      <c r="BV472" s="248"/>
      <c r="BW472" s="249"/>
      <c r="BX472" s="249"/>
      <c r="BY472" s="249"/>
      <c r="BZ472" s="249"/>
      <c r="CA472" s="242"/>
      <c r="CB472" s="242"/>
      <c r="CC472" s="242"/>
      <c r="CD472" s="242"/>
      <c r="CE472" s="249"/>
    </row>
    <row r="473" spans="1:83" ht="14.4" x14ac:dyDescent="0.3">
      <c r="A473">
        <v>525497</v>
      </c>
      <c r="B473" t="s">
        <v>473</v>
      </c>
      <c r="C473" t="s">
        <v>691</v>
      </c>
      <c r="D473" t="s">
        <v>691</v>
      </c>
      <c r="E473" t="s">
        <v>691</v>
      </c>
      <c r="F473" t="s">
        <v>691</v>
      </c>
      <c r="G473" t="s">
        <v>691</v>
      </c>
      <c r="H473" t="s">
        <v>691</v>
      </c>
      <c r="I473" t="s">
        <v>691</v>
      </c>
      <c r="J473" t="s">
        <v>691</v>
      </c>
      <c r="K473" t="s">
        <v>691</v>
      </c>
      <c r="L473" t="s">
        <v>691</v>
      </c>
      <c r="M473" t="s">
        <v>691</v>
      </c>
      <c r="N473" t="s">
        <v>691</v>
      </c>
      <c r="O473" t="s">
        <v>691</v>
      </c>
      <c r="P473" t="s">
        <v>691</v>
      </c>
      <c r="Q473" t="s">
        <v>691</v>
      </c>
      <c r="R473" t="s">
        <v>691</v>
      </c>
      <c r="S473" t="s">
        <v>691</v>
      </c>
      <c r="T473" t="s">
        <v>691</v>
      </c>
      <c r="U473" t="s">
        <v>691</v>
      </c>
      <c r="V473" t="s">
        <v>691</v>
      </c>
      <c r="W473" t="s">
        <v>691</v>
      </c>
      <c r="X473" t="s">
        <v>691</v>
      </c>
      <c r="Y473" t="s">
        <v>691</v>
      </c>
      <c r="Z473" t="s">
        <v>691</v>
      </c>
      <c r="AA473" t="s">
        <v>691</v>
      </c>
      <c r="AB473" t="s">
        <v>691</v>
      </c>
      <c r="AC473" t="s">
        <v>691</v>
      </c>
      <c r="AD473" t="s">
        <v>691</v>
      </c>
      <c r="AE473" t="s">
        <v>691</v>
      </c>
      <c r="AF473" t="s">
        <v>691</v>
      </c>
      <c r="AG473" t="s">
        <v>691</v>
      </c>
      <c r="AH473" t="s">
        <v>691</v>
      </c>
      <c r="AI473" t="s">
        <v>691</v>
      </c>
      <c r="AJ473" t="s">
        <v>691</v>
      </c>
      <c r="AK473" t="s">
        <v>691</v>
      </c>
      <c r="AL473" t="s">
        <v>691</v>
      </c>
      <c r="AM473" t="s">
        <v>691</v>
      </c>
      <c r="AW473"/>
      <c r="AY473">
        <v>0</v>
      </c>
      <c r="AZ473" s="269"/>
      <c r="BA473" s="269"/>
      <c r="BB473" s="269"/>
      <c r="BC473" s="269"/>
      <c r="BD473" s="269"/>
      <c r="BE473" s="269"/>
      <c r="BH473" s="249"/>
      <c r="BI473" s="249"/>
      <c r="BJ473" s="249"/>
      <c r="BK473" s="249"/>
      <c r="BL473" s="249"/>
      <c r="BM473" s="249"/>
      <c r="BN473" s="249"/>
      <c r="BO473" s="249"/>
      <c r="BP473" s="249"/>
      <c r="BQ473" s="249"/>
      <c r="BR473" s="249"/>
      <c r="BS473" s="249"/>
      <c r="BT473" s="249"/>
      <c r="BU473" s="249"/>
      <c r="BV473" s="248"/>
      <c r="BW473" s="249"/>
      <c r="BX473" s="249"/>
      <c r="BY473" s="249"/>
      <c r="BZ473" s="249"/>
      <c r="CA473" s="242"/>
      <c r="CB473" s="242"/>
      <c r="CC473" s="242"/>
      <c r="CD473" s="242"/>
      <c r="CE473" s="249"/>
    </row>
    <row r="474" spans="1:83" ht="14.4" x14ac:dyDescent="0.3">
      <c r="A474">
        <v>525504</v>
      </c>
      <c r="B474" t="s">
        <v>474</v>
      </c>
      <c r="C474" t="s">
        <v>691</v>
      </c>
      <c r="D474" t="s">
        <v>691</v>
      </c>
      <c r="E474" t="s">
        <v>691</v>
      </c>
      <c r="F474" t="s">
        <v>691</v>
      </c>
      <c r="G474" t="s">
        <v>691</v>
      </c>
      <c r="H474" t="s">
        <v>691</v>
      </c>
      <c r="I474" t="s">
        <v>691</v>
      </c>
      <c r="J474" t="s">
        <v>691</v>
      </c>
      <c r="K474" t="s">
        <v>691</v>
      </c>
      <c r="L474" t="s">
        <v>691</v>
      </c>
      <c r="M474" t="s">
        <v>691</v>
      </c>
      <c r="N474" t="s">
        <v>691</v>
      </c>
      <c r="O474" t="s">
        <v>691</v>
      </c>
      <c r="P474" t="s">
        <v>691</v>
      </c>
      <c r="Q474" t="s">
        <v>691</v>
      </c>
      <c r="R474" t="s">
        <v>691</v>
      </c>
      <c r="S474" t="s">
        <v>691</v>
      </c>
      <c r="T474" t="s">
        <v>691</v>
      </c>
      <c r="U474" t="s">
        <v>691</v>
      </c>
      <c r="V474" t="s">
        <v>691</v>
      </c>
      <c r="W474" t="s">
        <v>691</v>
      </c>
      <c r="X474" t="s">
        <v>691</v>
      </c>
      <c r="Y474" t="s">
        <v>691</v>
      </c>
      <c r="Z474" t="s">
        <v>691</v>
      </c>
      <c r="AA474" t="s">
        <v>691</v>
      </c>
      <c r="AB474" t="s">
        <v>691</v>
      </c>
      <c r="AC474" t="s">
        <v>691</v>
      </c>
      <c r="AD474" t="s">
        <v>691</v>
      </c>
      <c r="AE474" t="s">
        <v>691</v>
      </c>
      <c r="AF474" t="s">
        <v>691</v>
      </c>
      <c r="AG474" t="s">
        <v>691</v>
      </c>
      <c r="AW474"/>
      <c r="AY474" t="s">
        <v>1462</v>
      </c>
      <c r="AZ474" s="269"/>
      <c r="BA474" s="269"/>
      <c r="BB474" s="269"/>
      <c r="BC474" s="269"/>
      <c r="BD474" s="269"/>
      <c r="BE474" s="269"/>
    </row>
    <row r="475" spans="1:83" ht="14.4" x14ac:dyDescent="0.3">
      <c r="A475">
        <v>525524</v>
      </c>
      <c r="B475" t="s">
        <v>473</v>
      </c>
      <c r="C475" t="s">
        <v>691</v>
      </c>
      <c r="D475" t="s">
        <v>691</v>
      </c>
      <c r="E475" t="s">
        <v>691</v>
      </c>
      <c r="F475" t="s">
        <v>691</v>
      </c>
      <c r="G475" t="s">
        <v>691</v>
      </c>
      <c r="H475" t="s">
        <v>691</v>
      </c>
      <c r="I475" t="s">
        <v>691</v>
      </c>
      <c r="J475" t="s">
        <v>691</v>
      </c>
      <c r="K475" t="s">
        <v>691</v>
      </c>
      <c r="L475" t="s">
        <v>691</v>
      </c>
      <c r="M475" t="s">
        <v>691</v>
      </c>
      <c r="N475" t="s">
        <v>691</v>
      </c>
      <c r="O475" t="s">
        <v>691</v>
      </c>
      <c r="P475" t="s">
        <v>691</v>
      </c>
      <c r="Q475" t="s">
        <v>691</v>
      </c>
      <c r="R475" t="s">
        <v>691</v>
      </c>
      <c r="S475" t="s">
        <v>691</v>
      </c>
      <c r="T475" t="s">
        <v>691</v>
      </c>
      <c r="U475" t="s">
        <v>691</v>
      </c>
      <c r="V475" t="s">
        <v>691</v>
      </c>
      <c r="W475" t="s">
        <v>691</v>
      </c>
      <c r="X475" t="s">
        <v>691</v>
      </c>
      <c r="Y475" t="s">
        <v>691</v>
      </c>
      <c r="Z475" t="s">
        <v>691</v>
      </c>
      <c r="AA475" t="s">
        <v>691</v>
      </c>
      <c r="AB475" t="s">
        <v>691</v>
      </c>
      <c r="AC475" t="s">
        <v>691</v>
      </c>
      <c r="AD475" t="s">
        <v>691</v>
      </c>
      <c r="AE475" t="s">
        <v>691</v>
      </c>
      <c r="AF475" t="s">
        <v>691</v>
      </c>
      <c r="AG475" t="s">
        <v>691</v>
      </c>
      <c r="AH475" t="s">
        <v>691</v>
      </c>
      <c r="AI475" t="s">
        <v>691</v>
      </c>
      <c r="AJ475" t="s">
        <v>691</v>
      </c>
      <c r="AK475" t="s">
        <v>691</v>
      </c>
      <c r="AL475" t="s">
        <v>691</v>
      </c>
      <c r="AM475" t="s">
        <v>691</v>
      </c>
      <c r="AW475"/>
      <c r="AY475">
        <v>0</v>
      </c>
      <c r="AZ475" s="269"/>
      <c r="BA475" s="269"/>
      <c r="BB475" s="269"/>
      <c r="BC475" s="269"/>
      <c r="BD475" s="269"/>
      <c r="BE475" s="269"/>
    </row>
    <row r="476" spans="1:83" ht="14.4" x14ac:dyDescent="0.3">
      <c r="A476">
        <v>525533</v>
      </c>
      <c r="B476" t="s">
        <v>473</v>
      </c>
      <c r="C476" t="s">
        <v>691</v>
      </c>
      <c r="D476" t="s">
        <v>691</v>
      </c>
      <c r="E476" t="s">
        <v>691</v>
      </c>
      <c r="F476" t="s">
        <v>691</v>
      </c>
      <c r="G476" t="s">
        <v>691</v>
      </c>
      <c r="H476" t="s">
        <v>691</v>
      </c>
      <c r="I476" t="s">
        <v>691</v>
      </c>
      <c r="J476" t="s">
        <v>691</v>
      </c>
      <c r="K476" t="s">
        <v>691</v>
      </c>
      <c r="L476" t="s">
        <v>691</v>
      </c>
      <c r="M476" t="s">
        <v>691</v>
      </c>
      <c r="N476" t="s">
        <v>691</v>
      </c>
      <c r="O476" t="s">
        <v>691</v>
      </c>
      <c r="P476" t="s">
        <v>691</v>
      </c>
      <c r="Q476" t="s">
        <v>691</v>
      </c>
      <c r="R476" t="s">
        <v>691</v>
      </c>
      <c r="S476" t="s">
        <v>691</v>
      </c>
      <c r="T476" t="s">
        <v>691</v>
      </c>
      <c r="U476" t="s">
        <v>691</v>
      </c>
      <c r="V476" t="s">
        <v>691</v>
      </c>
      <c r="W476" t="s">
        <v>691</v>
      </c>
      <c r="X476" t="s">
        <v>691</v>
      </c>
      <c r="Y476" t="s">
        <v>691</v>
      </c>
      <c r="Z476" t="s">
        <v>691</v>
      </c>
      <c r="AA476" t="s">
        <v>691</v>
      </c>
      <c r="AB476" t="s">
        <v>691</v>
      </c>
      <c r="AC476" t="s">
        <v>691</v>
      </c>
      <c r="AD476" t="s">
        <v>691</v>
      </c>
      <c r="AE476" t="s">
        <v>691</v>
      </c>
      <c r="AF476" t="s">
        <v>691</v>
      </c>
      <c r="AG476" t="s">
        <v>691</v>
      </c>
      <c r="AH476" t="s">
        <v>691</v>
      </c>
      <c r="AI476" t="s">
        <v>691</v>
      </c>
      <c r="AJ476" t="s">
        <v>691</v>
      </c>
      <c r="AK476" t="s">
        <v>691</v>
      </c>
      <c r="AL476" t="s">
        <v>691</v>
      </c>
      <c r="AM476" t="s">
        <v>691</v>
      </c>
      <c r="AW476"/>
      <c r="AY476">
        <v>0</v>
      </c>
      <c r="AZ476" s="269"/>
      <c r="BA476" s="269"/>
      <c r="BB476" s="269"/>
      <c r="BC476" s="269"/>
      <c r="BD476" s="269"/>
      <c r="BE476" s="269"/>
    </row>
    <row r="477" spans="1:83" ht="14.4" x14ac:dyDescent="0.3">
      <c r="A477">
        <v>525547</v>
      </c>
      <c r="B477" t="s">
        <v>473</v>
      </c>
      <c r="C477" t="s">
        <v>691</v>
      </c>
      <c r="D477" t="s">
        <v>691</v>
      </c>
      <c r="E477" t="s">
        <v>691</v>
      </c>
      <c r="F477" t="s">
        <v>691</v>
      </c>
      <c r="G477" t="s">
        <v>691</v>
      </c>
      <c r="H477" t="s">
        <v>691</v>
      </c>
      <c r="I477" t="s">
        <v>691</v>
      </c>
      <c r="J477" t="s">
        <v>691</v>
      </c>
      <c r="K477" t="s">
        <v>691</v>
      </c>
      <c r="L477" t="s">
        <v>691</v>
      </c>
      <c r="M477" t="s">
        <v>691</v>
      </c>
      <c r="N477" t="s">
        <v>691</v>
      </c>
      <c r="O477" t="s">
        <v>691</v>
      </c>
      <c r="P477" t="s">
        <v>691</v>
      </c>
      <c r="Q477" t="s">
        <v>691</v>
      </c>
      <c r="R477" t="s">
        <v>691</v>
      </c>
      <c r="S477" t="s">
        <v>691</v>
      </c>
      <c r="T477" t="s">
        <v>691</v>
      </c>
      <c r="U477" t="s">
        <v>691</v>
      </c>
      <c r="V477" t="s">
        <v>691</v>
      </c>
      <c r="W477" t="s">
        <v>691</v>
      </c>
      <c r="X477" t="s">
        <v>691</v>
      </c>
      <c r="Y477" t="s">
        <v>691</v>
      </c>
      <c r="Z477" t="s">
        <v>691</v>
      </c>
      <c r="AA477" t="s">
        <v>691</v>
      </c>
      <c r="AB477" t="s">
        <v>691</v>
      </c>
      <c r="AC477" t="s">
        <v>691</v>
      </c>
      <c r="AD477" t="s">
        <v>691</v>
      </c>
      <c r="AE477" t="s">
        <v>691</v>
      </c>
      <c r="AF477" t="s">
        <v>691</v>
      </c>
      <c r="AG477" t="s">
        <v>691</v>
      </c>
      <c r="AH477" t="s">
        <v>691</v>
      </c>
      <c r="AI477" t="s">
        <v>691</v>
      </c>
      <c r="AJ477" t="s">
        <v>691</v>
      </c>
      <c r="AK477" t="s">
        <v>691</v>
      </c>
      <c r="AL477" t="s">
        <v>691</v>
      </c>
      <c r="AM477" t="s">
        <v>691</v>
      </c>
      <c r="AW477"/>
      <c r="AY477">
        <v>0</v>
      </c>
      <c r="AZ477" s="269"/>
      <c r="BA477" s="269"/>
      <c r="BB477" s="269"/>
      <c r="BC477" s="269"/>
      <c r="BD477" s="269"/>
      <c r="BE477" s="269"/>
    </row>
    <row r="478" spans="1:83" ht="14.4" x14ac:dyDescent="0.3">
      <c r="A478">
        <v>525554</v>
      </c>
      <c r="B478" t="s">
        <v>473</v>
      </c>
      <c r="C478" t="s">
        <v>691</v>
      </c>
      <c r="D478" t="s">
        <v>691</v>
      </c>
      <c r="E478" t="s">
        <v>691</v>
      </c>
      <c r="F478" t="s">
        <v>691</v>
      </c>
      <c r="G478" t="s">
        <v>691</v>
      </c>
      <c r="H478" t="s">
        <v>691</v>
      </c>
      <c r="I478" t="s">
        <v>691</v>
      </c>
      <c r="J478" t="s">
        <v>691</v>
      </c>
      <c r="K478" t="s">
        <v>691</v>
      </c>
      <c r="L478" t="s">
        <v>691</v>
      </c>
      <c r="M478" t="s">
        <v>691</v>
      </c>
      <c r="N478" t="s">
        <v>691</v>
      </c>
      <c r="O478" t="s">
        <v>691</v>
      </c>
      <c r="P478" t="s">
        <v>691</v>
      </c>
      <c r="Q478" t="s">
        <v>691</v>
      </c>
      <c r="R478" t="s">
        <v>691</v>
      </c>
      <c r="S478" t="s">
        <v>691</v>
      </c>
      <c r="T478" t="s">
        <v>691</v>
      </c>
      <c r="U478" t="s">
        <v>691</v>
      </c>
      <c r="V478" t="s">
        <v>691</v>
      </c>
      <c r="W478" t="s">
        <v>691</v>
      </c>
      <c r="X478" t="s">
        <v>691</v>
      </c>
      <c r="Y478" t="s">
        <v>691</v>
      </c>
      <c r="Z478" t="s">
        <v>691</v>
      </c>
      <c r="AA478" t="s">
        <v>691</v>
      </c>
      <c r="AB478" t="s">
        <v>691</v>
      </c>
      <c r="AC478" t="s">
        <v>691</v>
      </c>
      <c r="AD478" t="s">
        <v>691</v>
      </c>
      <c r="AE478" t="s">
        <v>691</v>
      </c>
      <c r="AF478" t="s">
        <v>691</v>
      </c>
      <c r="AG478" t="s">
        <v>691</v>
      </c>
      <c r="AH478" t="s">
        <v>691</v>
      </c>
      <c r="AI478" t="s">
        <v>691</v>
      </c>
      <c r="AJ478" t="s">
        <v>691</v>
      </c>
      <c r="AK478" t="s">
        <v>691</v>
      </c>
      <c r="AL478" t="s">
        <v>691</v>
      </c>
      <c r="AM478" t="s">
        <v>691</v>
      </c>
      <c r="AW478"/>
      <c r="AY478">
        <v>0</v>
      </c>
      <c r="AZ478" s="269"/>
      <c r="BA478" s="269"/>
      <c r="BB478" s="269"/>
      <c r="BC478" s="269"/>
      <c r="BD478" s="269"/>
      <c r="BE478" s="269"/>
    </row>
    <row r="479" spans="1:83" ht="14.4" x14ac:dyDescent="0.3">
      <c r="A479">
        <v>525555</v>
      </c>
      <c r="B479" t="s">
        <v>473</v>
      </c>
      <c r="C479" t="s">
        <v>692</v>
      </c>
      <c r="D479" t="s">
        <v>692</v>
      </c>
      <c r="E479" t="s">
        <v>692</v>
      </c>
      <c r="F479" t="s">
        <v>692</v>
      </c>
      <c r="G479" t="s">
        <v>692</v>
      </c>
      <c r="H479" t="s">
        <v>692</v>
      </c>
      <c r="I479" t="s">
        <v>692</v>
      </c>
      <c r="J479" t="s">
        <v>692</v>
      </c>
      <c r="K479" t="s">
        <v>692</v>
      </c>
      <c r="L479" t="s">
        <v>692</v>
      </c>
      <c r="M479" t="s">
        <v>692</v>
      </c>
      <c r="N479" t="s">
        <v>692</v>
      </c>
      <c r="O479" t="s">
        <v>692</v>
      </c>
      <c r="P479" t="s">
        <v>692</v>
      </c>
      <c r="Q479" t="s">
        <v>692</v>
      </c>
      <c r="R479" t="s">
        <v>692</v>
      </c>
      <c r="S479" t="s">
        <v>692</v>
      </c>
      <c r="T479" t="s">
        <v>692</v>
      </c>
      <c r="U479" t="s">
        <v>692</v>
      </c>
      <c r="V479" t="s">
        <v>692</v>
      </c>
      <c r="W479" t="s">
        <v>692</v>
      </c>
      <c r="X479" t="s">
        <v>692</v>
      </c>
      <c r="Y479" t="s">
        <v>692</v>
      </c>
      <c r="Z479" t="s">
        <v>692</v>
      </c>
      <c r="AA479" t="s">
        <v>692</v>
      </c>
      <c r="AB479" t="s">
        <v>692</v>
      </c>
      <c r="AC479" t="s">
        <v>692</v>
      </c>
      <c r="AD479" t="s">
        <v>692</v>
      </c>
      <c r="AE479" t="s">
        <v>692</v>
      </c>
      <c r="AF479" t="s">
        <v>692</v>
      </c>
      <c r="AG479" t="s">
        <v>692</v>
      </c>
      <c r="AH479" t="s">
        <v>692</v>
      </c>
      <c r="AI479" t="s">
        <v>692</v>
      </c>
      <c r="AJ479" t="s">
        <v>692</v>
      </c>
      <c r="AK479" t="s">
        <v>692</v>
      </c>
      <c r="AL479" t="s">
        <v>692</v>
      </c>
      <c r="AM479" t="s">
        <v>692</v>
      </c>
      <c r="AW479"/>
      <c r="AY479" t="s">
        <v>3519</v>
      </c>
      <c r="AZ479" s="269"/>
      <c r="BA479" s="269"/>
      <c r="BB479" s="269"/>
      <c r="BC479" s="269"/>
      <c r="BD479" s="269"/>
      <c r="BE479" s="269"/>
    </row>
    <row r="480" spans="1:83" ht="14.4" x14ac:dyDescent="0.3">
      <c r="A480">
        <v>525565</v>
      </c>
      <c r="B480" t="s">
        <v>473</v>
      </c>
      <c r="C480" t="s">
        <v>691</v>
      </c>
      <c r="D480" t="s">
        <v>691</v>
      </c>
      <c r="E480" t="s">
        <v>691</v>
      </c>
      <c r="F480" t="s">
        <v>691</v>
      </c>
      <c r="G480" t="s">
        <v>691</v>
      </c>
      <c r="H480" t="s">
        <v>691</v>
      </c>
      <c r="I480" t="s">
        <v>691</v>
      </c>
      <c r="J480" t="s">
        <v>691</v>
      </c>
      <c r="K480" t="s">
        <v>691</v>
      </c>
      <c r="L480" t="s">
        <v>691</v>
      </c>
      <c r="M480" t="s">
        <v>691</v>
      </c>
      <c r="N480" t="s">
        <v>691</v>
      </c>
      <c r="O480" t="s">
        <v>691</v>
      </c>
      <c r="P480" t="s">
        <v>691</v>
      </c>
      <c r="Q480" t="s">
        <v>691</v>
      </c>
      <c r="R480" t="s">
        <v>691</v>
      </c>
      <c r="S480" t="s">
        <v>691</v>
      </c>
      <c r="T480" t="s">
        <v>691</v>
      </c>
      <c r="U480" t="s">
        <v>691</v>
      </c>
      <c r="V480" t="s">
        <v>691</v>
      </c>
      <c r="W480" t="s">
        <v>691</v>
      </c>
      <c r="X480" t="s">
        <v>691</v>
      </c>
      <c r="Y480" t="s">
        <v>691</v>
      </c>
      <c r="Z480" t="s">
        <v>691</v>
      </c>
      <c r="AA480" t="s">
        <v>691</v>
      </c>
      <c r="AB480" t="s">
        <v>691</v>
      </c>
      <c r="AC480" t="s">
        <v>691</v>
      </c>
      <c r="AD480" t="s">
        <v>691</v>
      </c>
      <c r="AE480" t="s">
        <v>691</v>
      </c>
      <c r="AF480" t="s">
        <v>691</v>
      </c>
      <c r="AG480" t="s">
        <v>691</v>
      </c>
      <c r="AH480" t="s">
        <v>691</v>
      </c>
      <c r="AI480" t="s">
        <v>691</v>
      </c>
      <c r="AJ480" t="s">
        <v>691</v>
      </c>
      <c r="AK480" t="s">
        <v>691</v>
      </c>
      <c r="AL480" t="s">
        <v>691</v>
      </c>
      <c r="AM480" t="s">
        <v>691</v>
      </c>
      <c r="AW480"/>
      <c r="AY480">
        <v>0</v>
      </c>
      <c r="AZ480" s="269"/>
      <c r="BA480" s="269"/>
      <c r="BB480" s="269"/>
      <c r="BC480" s="269"/>
      <c r="BD480" s="269"/>
      <c r="BE480" s="269"/>
    </row>
    <row r="481" spans="1:83" ht="14.4" x14ac:dyDescent="0.3">
      <c r="A481">
        <v>525584</v>
      </c>
      <c r="B481" t="s">
        <v>473</v>
      </c>
      <c r="C481" t="s">
        <v>691</v>
      </c>
      <c r="D481" t="s">
        <v>691</v>
      </c>
      <c r="E481" t="s">
        <v>691</v>
      </c>
      <c r="F481" t="s">
        <v>691</v>
      </c>
      <c r="G481" t="s">
        <v>691</v>
      </c>
      <c r="H481" t="s">
        <v>691</v>
      </c>
      <c r="I481" t="s">
        <v>691</v>
      </c>
      <c r="J481" t="s">
        <v>691</v>
      </c>
      <c r="K481" t="s">
        <v>691</v>
      </c>
      <c r="L481" t="s">
        <v>691</v>
      </c>
      <c r="M481" t="s">
        <v>691</v>
      </c>
      <c r="N481" t="s">
        <v>691</v>
      </c>
      <c r="O481" t="s">
        <v>691</v>
      </c>
      <c r="P481" t="s">
        <v>691</v>
      </c>
      <c r="Q481" t="s">
        <v>691</v>
      </c>
      <c r="R481" t="s">
        <v>691</v>
      </c>
      <c r="S481" t="s">
        <v>691</v>
      </c>
      <c r="T481" t="s">
        <v>691</v>
      </c>
      <c r="U481" t="s">
        <v>691</v>
      </c>
      <c r="V481" t="s">
        <v>691</v>
      </c>
      <c r="W481" t="s">
        <v>691</v>
      </c>
      <c r="X481" t="s">
        <v>691</v>
      </c>
      <c r="Y481" t="s">
        <v>691</v>
      </c>
      <c r="Z481" t="s">
        <v>691</v>
      </c>
      <c r="AA481" t="s">
        <v>691</v>
      </c>
      <c r="AB481" t="s">
        <v>691</v>
      </c>
      <c r="AC481" t="s">
        <v>691</v>
      </c>
      <c r="AD481" t="s">
        <v>691</v>
      </c>
      <c r="AE481" t="s">
        <v>691</v>
      </c>
      <c r="AF481" t="s">
        <v>691</v>
      </c>
      <c r="AG481" t="s">
        <v>691</v>
      </c>
      <c r="AH481" t="s">
        <v>691</v>
      </c>
      <c r="AI481" t="s">
        <v>691</v>
      </c>
      <c r="AJ481" t="s">
        <v>691</v>
      </c>
      <c r="AK481" t="s">
        <v>691</v>
      </c>
      <c r="AL481" t="s">
        <v>691</v>
      </c>
      <c r="AM481" t="s">
        <v>691</v>
      </c>
      <c r="AW481"/>
      <c r="AY481">
        <v>0</v>
      </c>
      <c r="AZ481" s="269"/>
      <c r="BA481" s="269"/>
      <c r="BB481" s="269"/>
      <c r="BC481" s="269"/>
      <c r="BD481" s="269"/>
      <c r="BE481" s="269"/>
      <c r="BH481" s="249"/>
      <c r="BI481" s="249"/>
      <c r="BJ481" s="249"/>
      <c r="BK481" s="249"/>
      <c r="BL481" s="249"/>
      <c r="BM481" s="249"/>
      <c r="BN481" s="249"/>
      <c r="BO481" s="249"/>
      <c r="BP481" s="249"/>
      <c r="BQ481" s="249"/>
      <c r="BR481" s="249"/>
      <c r="BS481" s="249"/>
      <c r="BT481" s="249"/>
      <c r="BU481" s="249"/>
      <c r="BV481" s="248"/>
      <c r="BW481" s="249"/>
      <c r="BX481" s="249"/>
      <c r="BY481" s="249"/>
      <c r="BZ481" s="249"/>
      <c r="CA481" s="242"/>
      <c r="CB481" s="242"/>
      <c r="CC481" s="242"/>
      <c r="CD481" s="242"/>
      <c r="CE481" s="249"/>
    </row>
    <row r="482" spans="1:83" ht="14.4" x14ac:dyDescent="0.3">
      <c r="A482">
        <v>525590</v>
      </c>
      <c r="B482" t="s">
        <v>473</v>
      </c>
      <c r="C482" t="s">
        <v>692</v>
      </c>
      <c r="D482" t="s">
        <v>692</v>
      </c>
      <c r="E482" t="s">
        <v>692</v>
      </c>
      <c r="F482" t="s">
        <v>692</v>
      </c>
      <c r="G482" t="s">
        <v>692</v>
      </c>
      <c r="H482" t="s">
        <v>692</v>
      </c>
      <c r="I482" t="s">
        <v>692</v>
      </c>
      <c r="J482" t="s">
        <v>692</v>
      </c>
      <c r="K482" t="s">
        <v>692</v>
      </c>
      <c r="L482" t="s">
        <v>692</v>
      </c>
      <c r="M482" t="s">
        <v>692</v>
      </c>
      <c r="N482" t="s">
        <v>692</v>
      </c>
      <c r="O482" t="s">
        <v>692</v>
      </c>
      <c r="P482" t="s">
        <v>692</v>
      </c>
      <c r="Q482" t="s">
        <v>692</v>
      </c>
      <c r="R482" t="s">
        <v>692</v>
      </c>
      <c r="S482" t="s">
        <v>692</v>
      </c>
      <c r="T482" t="s">
        <v>692</v>
      </c>
      <c r="U482" t="s">
        <v>692</v>
      </c>
      <c r="V482" t="s">
        <v>692</v>
      </c>
      <c r="W482" t="s">
        <v>692</v>
      </c>
      <c r="X482" t="s">
        <v>692</v>
      </c>
      <c r="Y482" t="s">
        <v>692</v>
      </c>
      <c r="Z482" t="s">
        <v>692</v>
      </c>
      <c r="AA482" t="s">
        <v>692</v>
      </c>
      <c r="AB482" t="s">
        <v>692</v>
      </c>
      <c r="AC482" t="s">
        <v>692</v>
      </c>
      <c r="AD482" t="s">
        <v>692</v>
      </c>
      <c r="AE482" t="s">
        <v>692</v>
      </c>
      <c r="AF482" t="s">
        <v>692</v>
      </c>
      <c r="AG482" t="s">
        <v>692</v>
      </c>
      <c r="AH482" t="s">
        <v>692</v>
      </c>
      <c r="AI482" t="s">
        <v>692</v>
      </c>
      <c r="AJ482" t="s">
        <v>692</v>
      </c>
      <c r="AK482" t="s">
        <v>692</v>
      </c>
      <c r="AL482" t="s">
        <v>692</v>
      </c>
      <c r="AM482" t="s">
        <v>692</v>
      </c>
      <c r="AW482"/>
      <c r="AX482" t="s">
        <v>3536</v>
      </c>
      <c r="AY482" t="s">
        <v>3536</v>
      </c>
      <c r="AZ482" s="269"/>
      <c r="BA482" s="269"/>
      <c r="BB482" s="269"/>
      <c r="BC482" s="269"/>
      <c r="BD482" s="269"/>
      <c r="BE482" s="269"/>
      <c r="BH482" s="249"/>
      <c r="BI482" s="249"/>
      <c r="BJ482" s="249"/>
      <c r="BK482" s="249"/>
      <c r="BL482" s="249"/>
      <c r="BM482" s="249"/>
      <c r="BN482" s="249"/>
      <c r="BO482" s="249"/>
      <c r="BP482" s="249"/>
      <c r="BQ482" s="249"/>
      <c r="BR482" s="249"/>
      <c r="BS482" s="249"/>
      <c r="BT482" s="249"/>
      <c r="BU482" s="249"/>
      <c r="BV482" s="248"/>
      <c r="BW482" s="249"/>
      <c r="BX482" s="249"/>
      <c r="BY482" s="249"/>
      <c r="BZ482" s="249"/>
      <c r="CA482" s="242"/>
      <c r="CB482" s="242"/>
      <c r="CC482" s="242"/>
      <c r="CD482" s="242"/>
      <c r="CE482" s="249"/>
    </row>
    <row r="483" spans="1:83" ht="14.4" x14ac:dyDescent="0.3">
      <c r="A483">
        <v>525603</v>
      </c>
      <c r="B483" t="s">
        <v>473</v>
      </c>
      <c r="C483" t="s">
        <v>692</v>
      </c>
      <c r="D483" t="s">
        <v>692</v>
      </c>
      <c r="E483" t="s">
        <v>692</v>
      </c>
      <c r="F483" t="s">
        <v>692</v>
      </c>
      <c r="G483" t="s">
        <v>692</v>
      </c>
      <c r="H483" t="s">
        <v>692</v>
      </c>
      <c r="I483" t="s">
        <v>692</v>
      </c>
      <c r="J483" t="s">
        <v>692</v>
      </c>
      <c r="K483" t="s">
        <v>692</v>
      </c>
      <c r="L483" t="s">
        <v>692</v>
      </c>
      <c r="M483" t="s">
        <v>692</v>
      </c>
      <c r="N483" t="s">
        <v>692</v>
      </c>
      <c r="O483" t="s">
        <v>692</v>
      </c>
      <c r="P483" t="s">
        <v>692</v>
      </c>
      <c r="Q483" t="s">
        <v>692</v>
      </c>
      <c r="R483" t="s">
        <v>692</v>
      </c>
      <c r="S483" t="s">
        <v>692</v>
      </c>
      <c r="T483" t="s">
        <v>692</v>
      </c>
      <c r="U483" t="s">
        <v>692</v>
      </c>
      <c r="V483" t="s">
        <v>692</v>
      </c>
      <c r="W483" t="s">
        <v>692</v>
      </c>
      <c r="X483" t="s">
        <v>692</v>
      </c>
      <c r="Y483" t="s">
        <v>692</v>
      </c>
      <c r="Z483" t="s">
        <v>692</v>
      </c>
      <c r="AA483" t="s">
        <v>692</v>
      </c>
      <c r="AB483" t="s">
        <v>692</v>
      </c>
      <c r="AC483" t="s">
        <v>692</v>
      </c>
      <c r="AD483" t="s">
        <v>692</v>
      </c>
      <c r="AE483" t="s">
        <v>692</v>
      </c>
      <c r="AF483" t="s">
        <v>692</v>
      </c>
      <c r="AG483" t="s">
        <v>692</v>
      </c>
      <c r="AH483" t="s">
        <v>692</v>
      </c>
      <c r="AI483" t="s">
        <v>692</v>
      </c>
      <c r="AJ483" t="s">
        <v>692</v>
      </c>
      <c r="AK483" t="s">
        <v>692</v>
      </c>
      <c r="AL483" t="s">
        <v>692</v>
      </c>
      <c r="AM483" t="s">
        <v>692</v>
      </c>
      <c r="AW483"/>
      <c r="AX483" t="s">
        <v>3536</v>
      </c>
      <c r="AY483" t="s">
        <v>3536</v>
      </c>
      <c r="AZ483" s="269"/>
      <c r="BA483" s="269"/>
      <c r="BB483" s="269"/>
      <c r="BC483" s="269"/>
      <c r="BD483" s="269"/>
      <c r="BE483" s="269"/>
    </row>
    <row r="484" spans="1:83" ht="14.4" x14ac:dyDescent="0.3">
      <c r="A484">
        <v>525604</v>
      </c>
      <c r="B484" t="s">
        <v>473</v>
      </c>
      <c r="C484" t="s">
        <v>691</v>
      </c>
      <c r="D484" t="s">
        <v>691</v>
      </c>
      <c r="E484" t="s">
        <v>691</v>
      </c>
      <c r="F484" t="s">
        <v>691</v>
      </c>
      <c r="G484" t="s">
        <v>691</v>
      </c>
      <c r="H484" t="s">
        <v>691</v>
      </c>
      <c r="I484" t="s">
        <v>691</v>
      </c>
      <c r="J484" t="s">
        <v>691</v>
      </c>
      <c r="K484" t="s">
        <v>691</v>
      </c>
      <c r="L484" t="s">
        <v>691</v>
      </c>
      <c r="M484" t="s">
        <v>691</v>
      </c>
      <c r="N484" t="s">
        <v>691</v>
      </c>
      <c r="O484" t="s">
        <v>691</v>
      </c>
      <c r="P484" t="s">
        <v>691</v>
      </c>
      <c r="Q484" t="s">
        <v>691</v>
      </c>
      <c r="R484" t="s">
        <v>691</v>
      </c>
      <c r="S484" t="s">
        <v>691</v>
      </c>
      <c r="T484" t="s">
        <v>691</v>
      </c>
      <c r="U484" t="s">
        <v>691</v>
      </c>
      <c r="V484" t="s">
        <v>691</v>
      </c>
      <c r="W484" t="s">
        <v>691</v>
      </c>
      <c r="X484" t="s">
        <v>691</v>
      </c>
      <c r="Y484" t="s">
        <v>691</v>
      </c>
      <c r="Z484" t="s">
        <v>691</v>
      </c>
      <c r="AA484" t="s">
        <v>691</v>
      </c>
      <c r="AB484" t="s">
        <v>691</v>
      </c>
      <c r="AC484" t="s">
        <v>691</v>
      </c>
      <c r="AD484" t="s">
        <v>691</v>
      </c>
      <c r="AE484" t="s">
        <v>691</v>
      </c>
      <c r="AF484" t="s">
        <v>691</v>
      </c>
      <c r="AG484" t="s">
        <v>691</v>
      </c>
      <c r="AH484" t="s">
        <v>691</v>
      </c>
      <c r="AI484" t="s">
        <v>691</v>
      </c>
      <c r="AJ484" t="s">
        <v>691</v>
      </c>
      <c r="AK484" t="s">
        <v>691</v>
      </c>
      <c r="AL484" t="s">
        <v>691</v>
      </c>
      <c r="AM484" t="s">
        <v>691</v>
      </c>
      <c r="AW484"/>
      <c r="AY484">
        <v>0</v>
      </c>
      <c r="AZ484" s="269"/>
      <c r="BA484" s="269"/>
      <c r="BB484" s="269"/>
      <c r="BC484" s="269"/>
      <c r="BD484" s="269"/>
      <c r="BE484" s="269"/>
    </row>
    <row r="485" spans="1:83" ht="14.4" x14ac:dyDescent="0.3">
      <c r="A485">
        <v>525636</v>
      </c>
      <c r="B485" t="s">
        <v>473</v>
      </c>
      <c r="C485" t="s">
        <v>691</v>
      </c>
      <c r="D485" t="s">
        <v>691</v>
      </c>
      <c r="E485" t="s">
        <v>691</v>
      </c>
      <c r="F485" t="s">
        <v>691</v>
      </c>
      <c r="G485" t="s">
        <v>691</v>
      </c>
      <c r="H485" t="s">
        <v>691</v>
      </c>
      <c r="I485" t="s">
        <v>691</v>
      </c>
      <c r="J485" t="s">
        <v>691</v>
      </c>
      <c r="K485" t="s">
        <v>691</v>
      </c>
      <c r="L485" t="s">
        <v>691</v>
      </c>
      <c r="M485" t="s">
        <v>691</v>
      </c>
      <c r="N485" t="s">
        <v>691</v>
      </c>
      <c r="O485" t="s">
        <v>691</v>
      </c>
      <c r="P485" t="s">
        <v>691</v>
      </c>
      <c r="Q485" t="s">
        <v>691</v>
      </c>
      <c r="R485" t="s">
        <v>691</v>
      </c>
      <c r="S485" t="s">
        <v>691</v>
      </c>
      <c r="T485" t="s">
        <v>691</v>
      </c>
      <c r="U485" t="s">
        <v>691</v>
      </c>
      <c r="V485" t="s">
        <v>691</v>
      </c>
      <c r="W485" t="s">
        <v>691</v>
      </c>
      <c r="X485" t="s">
        <v>691</v>
      </c>
      <c r="Y485" t="s">
        <v>691</v>
      </c>
      <c r="Z485" t="s">
        <v>691</v>
      </c>
      <c r="AA485" t="s">
        <v>691</v>
      </c>
      <c r="AB485" t="s">
        <v>691</v>
      </c>
      <c r="AC485" t="s">
        <v>691</v>
      </c>
      <c r="AD485" t="s">
        <v>691</v>
      </c>
      <c r="AE485" t="s">
        <v>691</v>
      </c>
      <c r="AF485" t="s">
        <v>691</v>
      </c>
      <c r="AG485" t="s">
        <v>691</v>
      </c>
      <c r="AH485" t="s">
        <v>691</v>
      </c>
      <c r="AI485" t="s">
        <v>691</v>
      </c>
      <c r="AJ485" t="s">
        <v>691</v>
      </c>
      <c r="AK485" t="s">
        <v>691</v>
      </c>
      <c r="AL485" t="s">
        <v>691</v>
      </c>
      <c r="AM485" t="s">
        <v>691</v>
      </c>
      <c r="AW485"/>
      <c r="AY485">
        <v>0</v>
      </c>
      <c r="AZ485" s="269"/>
      <c r="BA485" s="269"/>
      <c r="BB485" s="269"/>
      <c r="BC485" s="269"/>
      <c r="BD485" s="269"/>
      <c r="BE485" s="269"/>
    </row>
    <row r="486" spans="1:83" ht="14.4" x14ac:dyDescent="0.3">
      <c r="A486">
        <v>525645</v>
      </c>
      <c r="B486" t="s">
        <v>473</v>
      </c>
      <c r="C486" t="s">
        <v>692</v>
      </c>
      <c r="D486" t="s">
        <v>692</v>
      </c>
      <c r="E486" t="s">
        <v>692</v>
      </c>
      <c r="F486" t="s">
        <v>692</v>
      </c>
      <c r="G486" t="s">
        <v>692</v>
      </c>
      <c r="H486" t="s">
        <v>692</v>
      </c>
      <c r="I486" t="s">
        <v>692</v>
      </c>
      <c r="J486" t="s">
        <v>692</v>
      </c>
      <c r="K486" t="s">
        <v>692</v>
      </c>
      <c r="L486" t="s">
        <v>692</v>
      </c>
      <c r="M486" t="s">
        <v>692</v>
      </c>
      <c r="N486" t="s">
        <v>692</v>
      </c>
      <c r="O486" t="s">
        <v>692</v>
      </c>
      <c r="P486" t="s">
        <v>692</v>
      </c>
      <c r="Q486" t="s">
        <v>692</v>
      </c>
      <c r="R486" t="s">
        <v>692</v>
      </c>
      <c r="S486" t="s">
        <v>692</v>
      </c>
      <c r="T486" t="s">
        <v>692</v>
      </c>
      <c r="U486" t="s">
        <v>692</v>
      </c>
      <c r="V486" t="s">
        <v>692</v>
      </c>
      <c r="W486" t="s">
        <v>692</v>
      </c>
      <c r="X486" t="s">
        <v>692</v>
      </c>
      <c r="Y486" t="s">
        <v>692</v>
      </c>
      <c r="Z486" t="s">
        <v>692</v>
      </c>
      <c r="AA486" t="s">
        <v>692</v>
      </c>
      <c r="AB486" t="s">
        <v>692</v>
      </c>
      <c r="AC486" t="s">
        <v>692</v>
      </c>
      <c r="AD486" t="s">
        <v>692</v>
      </c>
      <c r="AE486" t="s">
        <v>692</v>
      </c>
      <c r="AF486" t="s">
        <v>692</v>
      </c>
      <c r="AG486" t="s">
        <v>692</v>
      </c>
      <c r="AH486" t="s">
        <v>692</v>
      </c>
      <c r="AI486" t="s">
        <v>692</v>
      </c>
      <c r="AJ486" t="s">
        <v>692</v>
      </c>
      <c r="AK486" t="s">
        <v>692</v>
      </c>
      <c r="AL486" t="s">
        <v>692</v>
      </c>
      <c r="AM486" t="s">
        <v>692</v>
      </c>
      <c r="AW486"/>
      <c r="AX486" t="s">
        <v>3536</v>
      </c>
      <c r="AY486" t="s">
        <v>3536</v>
      </c>
      <c r="AZ486" s="269"/>
      <c r="BA486" s="269"/>
      <c r="BB486" s="269"/>
      <c r="BC486" s="269"/>
      <c r="BD486" s="269"/>
      <c r="BE486" s="269"/>
      <c r="BH486" s="249"/>
      <c r="BI486" s="249"/>
      <c r="BJ486" s="249"/>
      <c r="BK486" s="249"/>
      <c r="BL486" s="249"/>
      <c r="BM486" s="249"/>
      <c r="BN486" s="249"/>
      <c r="BO486" s="249"/>
      <c r="BP486" s="249"/>
      <c r="BQ486" s="249"/>
      <c r="BR486" s="249"/>
      <c r="BS486" s="249"/>
      <c r="BT486" s="249"/>
      <c r="BU486" s="249"/>
      <c r="BV486" s="248"/>
      <c r="BW486" s="249"/>
      <c r="BX486" s="249"/>
      <c r="BY486" s="249"/>
      <c r="BZ486" s="249"/>
      <c r="CA486" s="242"/>
      <c r="CB486" s="242"/>
      <c r="CC486" s="242"/>
      <c r="CD486" s="242"/>
      <c r="CE486" s="249"/>
    </row>
    <row r="487" spans="1:83" ht="14.4" x14ac:dyDescent="0.3">
      <c r="A487">
        <v>525647</v>
      </c>
      <c r="B487" t="s">
        <v>473</v>
      </c>
      <c r="C487" t="s">
        <v>692</v>
      </c>
      <c r="D487" t="s">
        <v>692</v>
      </c>
      <c r="E487" t="s">
        <v>692</v>
      </c>
      <c r="F487" t="s">
        <v>692</v>
      </c>
      <c r="G487" t="s">
        <v>692</v>
      </c>
      <c r="H487" t="s">
        <v>692</v>
      </c>
      <c r="I487" t="s">
        <v>692</v>
      </c>
      <c r="J487" t="s">
        <v>692</v>
      </c>
      <c r="K487" t="s">
        <v>692</v>
      </c>
      <c r="L487" t="s">
        <v>692</v>
      </c>
      <c r="M487" t="s">
        <v>692</v>
      </c>
      <c r="N487" t="s">
        <v>692</v>
      </c>
      <c r="O487" t="s">
        <v>692</v>
      </c>
      <c r="P487" t="s">
        <v>692</v>
      </c>
      <c r="Q487" t="s">
        <v>692</v>
      </c>
      <c r="R487" t="s">
        <v>692</v>
      </c>
      <c r="S487" t="s">
        <v>692</v>
      </c>
      <c r="T487" t="s">
        <v>692</v>
      </c>
      <c r="U487" t="s">
        <v>692</v>
      </c>
      <c r="V487" t="s">
        <v>692</v>
      </c>
      <c r="W487" t="s">
        <v>692</v>
      </c>
      <c r="X487" t="s">
        <v>692</v>
      </c>
      <c r="Y487" t="s">
        <v>692</v>
      </c>
      <c r="Z487" t="s">
        <v>692</v>
      </c>
      <c r="AA487" t="s">
        <v>692</v>
      </c>
      <c r="AB487" t="s">
        <v>692</v>
      </c>
      <c r="AC487" t="s">
        <v>692</v>
      </c>
      <c r="AD487" t="s">
        <v>692</v>
      </c>
      <c r="AE487" t="s">
        <v>692</v>
      </c>
      <c r="AF487" t="s">
        <v>692</v>
      </c>
      <c r="AG487" t="s">
        <v>692</v>
      </c>
      <c r="AH487" t="s">
        <v>692</v>
      </c>
      <c r="AI487" t="s">
        <v>692</v>
      </c>
      <c r="AJ487" t="s">
        <v>692</v>
      </c>
      <c r="AK487" t="s">
        <v>692</v>
      </c>
      <c r="AL487" t="s">
        <v>692</v>
      </c>
      <c r="AM487" t="s">
        <v>692</v>
      </c>
      <c r="AW487"/>
      <c r="AX487" t="s">
        <v>3536</v>
      </c>
      <c r="AY487" t="s">
        <v>3536</v>
      </c>
      <c r="AZ487" s="269"/>
      <c r="BA487" s="269"/>
      <c r="BB487" s="269"/>
      <c r="BC487" s="269"/>
      <c r="BD487" s="269"/>
      <c r="BE487" s="269"/>
    </row>
    <row r="488" spans="1:83" ht="14.4" x14ac:dyDescent="0.3">
      <c r="A488">
        <v>525648</v>
      </c>
      <c r="B488" t="s">
        <v>473</v>
      </c>
      <c r="C488" t="s">
        <v>691</v>
      </c>
      <c r="D488" t="s">
        <v>691</v>
      </c>
      <c r="E488" t="s">
        <v>691</v>
      </c>
      <c r="F488" t="s">
        <v>691</v>
      </c>
      <c r="G488" t="s">
        <v>691</v>
      </c>
      <c r="H488" t="s">
        <v>691</v>
      </c>
      <c r="I488" t="s">
        <v>691</v>
      </c>
      <c r="J488" t="s">
        <v>691</v>
      </c>
      <c r="K488" t="s">
        <v>691</v>
      </c>
      <c r="L488" t="s">
        <v>691</v>
      </c>
      <c r="M488" t="s">
        <v>691</v>
      </c>
      <c r="N488" t="s">
        <v>691</v>
      </c>
      <c r="O488" t="s">
        <v>691</v>
      </c>
      <c r="P488" t="s">
        <v>691</v>
      </c>
      <c r="Q488" t="s">
        <v>691</v>
      </c>
      <c r="R488" t="s">
        <v>691</v>
      </c>
      <c r="S488" t="s">
        <v>691</v>
      </c>
      <c r="T488" t="s">
        <v>691</v>
      </c>
      <c r="U488" t="s">
        <v>691</v>
      </c>
      <c r="V488" t="s">
        <v>691</v>
      </c>
      <c r="W488" t="s">
        <v>691</v>
      </c>
      <c r="X488" t="s">
        <v>691</v>
      </c>
      <c r="Y488" t="s">
        <v>691</v>
      </c>
      <c r="Z488" t="s">
        <v>691</v>
      </c>
      <c r="AA488" t="s">
        <v>691</v>
      </c>
      <c r="AB488" t="s">
        <v>691</v>
      </c>
      <c r="AC488" t="s">
        <v>691</v>
      </c>
      <c r="AD488" t="s">
        <v>691</v>
      </c>
      <c r="AE488" t="s">
        <v>691</v>
      </c>
      <c r="AF488" t="s">
        <v>691</v>
      </c>
      <c r="AG488" t="s">
        <v>691</v>
      </c>
      <c r="AH488" t="s">
        <v>691</v>
      </c>
      <c r="AI488" t="s">
        <v>691</v>
      </c>
      <c r="AJ488" t="s">
        <v>691</v>
      </c>
      <c r="AK488" t="s">
        <v>691</v>
      </c>
      <c r="AL488" t="s">
        <v>691</v>
      </c>
      <c r="AM488" t="s">
        <v>691</v>
      </c>
      <c r="AW488"/>
      <c r="AY488">
        <v>0</v>
      </c>
      <c r="AZ488" s="269"/>
      <c r="BA488" s="269"/>
      <c r="BB488" s="269"/>
      <c r="BC488" s="269"/>
      <c r="BD488" s="269"/>
      <c r="BE488" s="269"/>
      <c r="BH488" s="249"/>
      <c r="BI488" s="249"/>
      <c r="BJ488" s="249"/>
      <c r="BK488" s="249"/>
      <c r="BL488" s="249"/>
      <c r="BM488" s="249"/>
      <c r="BN488" s="249"/>
      <c r="BO488" s="249"/>
      <c r="BP488" s="249"/>
      <c r="BQ488" s="249"/>
      <c r="BR488" s="249"/>
      <c r="BS488" s="249"/>
      <c r="BT488" s="249"/>
      <c r="BU488" s="249"/>
      <c r="BV488" s="248"/>
      <c r="BW488" s="249"/>
      <c r="BX488" s="249"/>
      <c r="BY488" s="249"/>
      <c r="BZ488" s="249"/>
      <c r="CA488" s="242"/>
      <c r="CB488" s="242"/>
      <c r="CC488" s="242"/>
      <c r="CD488" s="242"/>
      <c r="CE488" s="249"/>
    </row>
    <row r="489" spans="1:83" ht="14.4" x14ac:dyDescent="0.3">
      <c r="A489">
        <v>525651</v>
      </c>
      <c r="B489" t="s">
        <v>473</v>
      </c>
      <c r="C489" t="s">
        <v>691</v>
      </c>
      <c r="D489" t="s">
        <v>691</v>
      </c>
      <c r="E489" t="s">
        <v>691</v>
      </c>
      <c r="F489" t="s">
        <v>691</v>
      </c>
      <c r="G489" t="s">
        <v>691</v>
      </c>
      <c r="H489" t="s">
        <v>691</v>
      </c>
      <c r="I489" t="s">
        <v>691</v>
      </c>
      <c r="J489" t="s">
        <v>691</v>
      </c>
      <c r="K489" t="s">
        <v>691</v>
      </c>
      <c r="L489" t="s">
        <v>691</v>
      </c>
      <c r="M489" t="s">
        <v>691</v>
      </c>
      <c r="N489" t="s">
        <v>691</v>
      </c>
      <c r="O489" t="s">
        <v>691</v>
      </c>
      <c r="P489" t="s">
        <v>691</v>
      </c>
      <c r="Q489" t="s">
        <v>691</v>
      </c>
      <c r="R489" t="s">
        <v>691</v>
      </c>
      <c r="S489" t="s">
        <v>691</v>
      </c>
      <c r="T489" t="s">
        <v>691</v>
      </c>
      <c r="U489" t="s">
        <v>691</v>
      </c>
      <c r="V489" t="s">
        <v>691</v>
      </c>
      <c r="W489" t="s">
        <v>691</v>
      </c>
      <c r="X489" t="s">
        <v>691</v>
      </c>
      <c r="Y489" t="s">
        <v>691</v>
      </c>
      <c r="Z489" t="s">
        <v>691</v>
      </c>
      <c r="AA489" t="s">
        <v>691</v>
      </c>
      <c r="AB489" t="s">
        <v>691</v>
      </c>
      <c r="AC489" t="s">
        <v>691</v>
      </c>
      <c r="AD489" t="s">
        <v>691</v>
      </c>
      <c r="AE489" t="s">
        <v>691</v>
      </c>
      <c r="AF489" t="s">
        <v>691</v>
      </c>
      <c r="AG489" t="s">
        <v>691</v>
      </c>
      <c r="AH489" t="s">
        <v>691</v>
      </c>
      <c r="AI489" t="s">
        <v>691</v>
      </c>
      <c r="AJ489" t="s">
        <v>691</v>
      </c>
      <c r="AK489" t="s">
        <v>691</v>
      </c>
      <c r="AL489" t="s">
        <v>691</v>
      </c>
      <c r="AM489" t="s">
        <v>691</v>
      </c>
      <c r="AW489"/>
      <c r="AY489">
        <v>0</v>
      </c>
      <c r="AZ489" s="269"/>
      <c r="BA489" s="269"/>
      <c r="BB489" s="269"/>
      <c r="BC489" s="269"/>
      <c r="BD489" s="269"/>
      <c r="BE489" s="269"/>
      <c r="BH489" s="249"/>
      <c r="BI489" s="249"/>
      <c r="BJ489" s="249"/>
      <c r="BK489" s="249"/>
      <c r="BL489" s="249"/>
      <c r="BM489" s="249"/>
      <c r="BN489" s="249"/>
      <c r="BO489" s="249"/>
      <c r="BP489" s="249"/>
      <c r="BQ489" s="249"/>
      <c r="BR489" s="249"/>
      <c r="BS489" s="249"/>
      <c r="BT489" s="249"/>
      <c r="BU489" s="249"/>
      <c r="BV489" s="248"/>
      <c r="BW489" s="249"/>
      <c r="BX489" s="249"/>
      <c r="BY489" s="249"/>
      <c r="BZ489" s="249"/>
      <c r="CA489" s="242"/>
      <c r="CB489" s="242"/>
      <c r="CC489" s="242"/>
      <c r="CD489" s="242"/>
      <c r="CE489" s="249"/>
    </row>
    <row r="490" spans="1:83" ht="14.4" x14ac:dyDescent="0.3">
      <c r="A490">
        <v>525666</v>
      </c>
      <c r="B490" t="s">
        <v>473</v>
      </c>
      <c r="C490" t="s">
        <v>692</v>
      </c>
      <c r="D490" t="s">
        <v>692</v>
      </c>
      <c r="E490" t="s">
        <v>692</v>
      </c>
      <c r="F490" t="s">
        <v>692</v>
      </c>
      <c r="G490" t="s">
        <v>692</v>
      </c>
      <c r="H490" t="s">
        <v>692</v>
      </c>
      <c r="I490" t="s">
        <v>692</v>
      </c>
      <c r="J490" t="s">
        <v>692</v>
      </c>
      <c r="K490" t="s">
        <v>692</v>
      </c>
      <c r="L490" t="s">
        <v>692</v>
      </c>
      <c r="M490" t="s">
        <v>692</v>
      </c>
      <c r="N490" t="s">
        <v>692</v>
      </c>
      <c r="O490" t="s">
        <v>692</v>
      </c>
      <c r="P490" t="s">
        <v>692</v>
      </c>
      <c r="Q490" t="s">
        <v>692</v>
      </c>
      <c r="R490" t="s">
        <v>692</v>
      </c>
      <c r="S490" t="s">
        <v>692</v>
      </c>
      <c r="T490" t="s">
        <v>692</v>
      </c>
      <c r="U490" t="s">
        <v>692</v>
      </c>
      <c r="V490" t="s">
        <v>692</v>
      </c>
      <c r="W490" t="s">
        <v>692</v>
      </c>
      <c r="X490" t="s">
        <v>692</v>
      </c>
      <c r="Y490" t="s">
        <v>692</v>
      </c>
      <c r="Z490" t="s">
        <v>692</v>
      </c>
      <c r="AA490" t="s">
        <v>692</v>
      </c>
      <c r="AB490" t="s">
        <v>692</v>
      </c>
      <c r="AC490" t="s">
        <v>692</v>
      </c>
      <c r="AD490" t="s">
        <v>692</v>
      </c>
      <c r="AE490" t="s">
        <v>692</v>
      </c>
      <c r="AF490" t="s">
        <v>692</v>
      </c>
      <c r="AG490" t="s">
        <v>692</v>
      </c>
      <c r="AH490" t="s">
        <v>692</v>
      </c>
      <c r="AI490" t="s">
        <v>692</v>
      </c>
      <c r="AJ490" t="s">
        <v>692</v>
      </c>
      <c r="AK490" t="s">
        <v>692</v>
      </c>
      <c r="AL490" t="s">
        <v>692</v>
      </c>
      <c r="AM490" t="s">
        <v>692</v>
      </c>
      <c r="AW490"/>
      <c r="AX490" t="s">
        <v>3536</v>
      </c>
      <c r="AY490" t="s">
        <v>3536</v>
      </c>
      <c r="AZ490" s="269"/>
      <c r="BA490" s="269"/>
      <c r="BB490" s="269"/>
      <c r="BC490" s="269"/>
      <c r="BD490" s="269"/>
      <c r="BE490" s="269"/>
    </row>
    <row r="491" spans="1:83" ht="14.4" x14ac:dyDescent="0.3">
      <c r="A491">
        <v>525681</v>
      </c>
      <c r="B491" t="s">
        <v>473</v>
      </c>
      <c r="C491" t="s">
        <v>691</v>
      </c>
      <c r="D491" t="s">
        <v>691</v>
      </c>
      <c r="E491" t="s">
        <v>691</v>
      </c>
      <c r="F491" t="s">
        <v>691</v>
      </c>
      <c r="G491" t="s">
        <v>691</v>
      </c>
      <c r="H491" t="s">
        <v>691</v>
      </c>
      <c r="I491" t="s">
        <v>691</v>
      </c>
      <c r="J491" t="s">
        <v>691</v>
      </c>
      <c r="K491" t="s">
        <v>691</v>
      </c>
      <c r="L491" t="s">
        <v>691</v>
      </c>
      <c r="M491" t="s">
        <v>691</v>
      </c>
      <c r="N491" t="s">
        <v>691</v>
      </c>
      <c r="O491" t="s">
        <v>691</v>
      </c>
      <c r="P491" t="s">
        <v>691</v>
      </c>
      <c r="Q491" t="s">
        <v>691</v>
      </c>
      <c r="R491" t="s">
        <v>691</v>
      </c>
      <c r="S491" t="s">
        <v>691</v>
      </c>
      <c r="T491" t="s">
        <v>691</v>
      </c>
      <c r="U491" t="s">
        <v>691</v>
      </c>
      <c r="V491" t="s">
        <v>691</v>
      </c>
      <c r="W491" t="s">
        <v>691</v>
      </c>
      <c r="X491" t="s">
        <v>691</v>
      </c>
      <c r="Y491" t="s">
        <v>691</v>
      </c>
      <c r="Z491" t="s">
        <v>691</v>
      </c>
      <c r="AA491" t="s">
        <v>691</v>
      </c>
      <c r="AB491" t="s">
        <v>691</v>
      </c>
      <c r="AC491" t="s">
        <v>691</v>
      </c>
      <c r="AD491" t="s">
        <v>691</v>
      </c>
      <c r="AE491" t="s">
        <v>691</v>
      </c>
      <c r="AF491" t="s">
        <v>691</v>
      </c>
      <c r="AG491" t="s">
        <v>691</v>
      </c>
      <c r="AH491" t="s">
        <v>691</v>
      </c>
      <c r="AI491" t="s">
        <v>691</v>
      </c>
      <c r="AJ491" t="s">
        <v>691</v>
      </c>
      <c r="AK491" t="s">
        <v>691</v>
      </c>
      <c r="AL491" t="s">
        <v>691</v>
      </c>
      <c r="AM491" t="s">
        <v>691</v>
      </c>
      <c r="AW491"/>
      <c r="AY491">
        <v>0</v>
      </c>
      <c r="AZ491" s="269"/>
      <c r="BA491" s="269"/>
      <c r="BB491" s="269"/>
      <c r="BC491" s="269"/>
      <c r="BD491" s="269"/>
      <c r="BE491" s="269"/>
    </row>
    <row r="492" spans="1:83" ht="14.4" x14ac:dyDescent="0.3">
      <c r="A492">
        <v>525712</v>
      </c>
      <c r="B492" t="s">
        <v>474</v>
      </c>
      <c r="C492" t="s">
        <v>691</v>
      </c>
      <c r="D492" t="s">
        <v>691</v>
      </c>
      <c r="E492" t="s">
        <v>691</v>
      </c>
      <c r="F492" t="s">
        <v>691</v>
      </c>
      <c r="G492" t="s">
        <v>691</v>
      </c>
      <c r="H492" t="s">
        <v>691</v>
      </c>
      <c r="I492" t="s">
        <v>691</v>
      </c>
      <c r="J492" t="s">
        <v>691</v>
      </c>
      <c r="K492" t="s">
        <v>691</v>
      </c>
      <c r="L492" t="s">
        <v>691</v>
      </c>
      <c r="M492" t="s">
        <v>691</v>
      </c>
      <c r="N492" t="s">
        <v>691</v>
      </c>
      <c r="O492" t="s">
        <v>691</v>
      </c>
      <c r="P492" t="s">
        <v>691</v>
      </c>
      <c r="Q492" t="s">
        <v>691</v>
      </c>
      <c r="R492" t="s">
        <v>691</v>
      </c>
      <c r="S492" t="s">
        <v>691</v>
      </c>
      <c r="T492" t="s">
        <v>691</v>
      </c>
      <c r="U492" t="s">
        <v>691</v>
      </c>
      <c r="V492" t="s">
        <v>691</v>
      </c>
      <c r="W492" t="s">
        <v>691</v>
      </c>
      <c r="X492" t="s">
        <v>691</v>
      </c>
      <c r="Y492" t="s">
        <v>691</v>
      </c>
      <c r="Z492" t="s">
        <v>691</v>
      </c>
      <c r="AA492" t="s">
        <v>691</v>
      </c>
      <c r="AB492" t="s">
        <v>691</v>
      </c>
      <c r="AC492" t="s">
        <v>691</v>
      </c>
      <c r="AD492" t="s">
        <v>691</v>
      </c>
      <c r="AE492" t="s">
        <v>691</v>
      </c>
      <c r="AF492" t="s">
        <v>691</v>
      </c>
      <c r="AG492" t="s">
        <v>691</v>
      </c>
      <c r="AW492"/>
      <c r="AY492" t="s">
        <v>1462</v>
      </c>
      <c r="AZ492" s="269"/>
      <c r="BA492" s="269"/>
      <c r="BB492" s="269"/>
      <c r="BC492" s="269"/>
      <c r="BD492" s="269"/>
      <c r="BE492" s="269"/>
      <c r="BH492" s="249"/>
      <c r="BI492" s="249"/>
      <c r="BJ492" s="249"/>
      <c r="BK492" s="249"/>
      <c r="BL492" s="249"/>
      <c r="BM492" s="249"/>
      <c r="BN492" s="249"/>
      <c r="BO492" s="249"/>
      <c r="BP492" s="249"/>
      <c r="BQ492" s="249"/>
      <c r="BR492" s="249"/>
      <c r="BS492" s="249"/>
      <c r="BT492" s="249"/>
      <c r="BU492" s="249"/>
      <c r="BV492" s="248"/>
      <c r="BW492" s="249"/>
      <c r="BX492" s="249"/>
      <c r="BY492" s="249"/>
      <c r="BZ492" s="249"/>
      <c r="CA492" s="242"/>
      <c r="CB492" s="242"/>
      <c r="CC492" s="242"/>
      <c r="CD492" s="242"/>
      <c r="CE492" s="249"/>
    </row>
    <row r="493" spans="1:83" ht="14.4" x14ac:dyDescent="0.3">
      <c r="A493">
        <v>525719</v>
      </c>
      <c r="B493" t="s">
        <v>473</v>
      </c>
      <c r="C493" t="s">
        <v>691</v>
      </c>
      <c r="D493" t="s">
        <v>691</v>
      </c>
      <c r="E493" t="s">
        <v>691</v>
      </c>
      <c r="F493" t="s">
        <v>691</v>
      </c>
      <c r="G493" t="s">
        <v>691</v>
      </c>
      <c r="H493" t="s">
        <v>691</v>
      </c>
      <c r="I493" t="s">
        <v>691</v>
      </c>
      <c r="J493" t="s">
        <v>691</v>
      </c>
      <c r="K493" t="s">
        <v>691</v>
      </c>
      <c r="L493" t="s">
        <v>691</v>
      </c>
      <c r="M493" t="s">
        <v>691</v>
      </c>
      <c r="N493" t="s">
        <v>691</v>
      </c>
      <c r="O493" t="s">
        <v>691</v>
      </c>
      <c r="P493" t="s">
        <v>691</v>
      </c>
      <c r="Q493" t="s">
        <v>691</v>
      </c>
      <c r="R493" t="s">
        <v>691</v>
      </c>
      <c r="S493" t="s">
        <v>691</v>
      </c>
      <c r="T493" t="s">
        <v>691</v>
      </c>
      <c r="U493" t="s">
        <v>691</v>
      </c>
      <c r="V493" t="s">
        <v>691</v>
      </c>
      <c r="W493" t="s">
        <v>691</v>
      </c>
      <c r="X493" t="s">
        <v>691</v>
      </c>
      <c r="Y493" t="s">
        <v>691</v>
      </c>
      <c r="Z493" t="s">
        <v>691</v>
      </c>
      <c r="AA493" t="s">
        <v>691</v>
      </c>
      <c r="AB493" t="s">
        <v>691</v>
      </c>
      <c r="AC493" t="s">
        <v>691</v>
      </c>
      <c r="AD493" t="s">
        <v>691</v>
      </c>
      <c r="AE493" t="s">
        <v>691</v>
      </c>
      <c r="AF493" t="s">
        <v>691</v>
      </c>
      <c r="AG493" t="s">
        <v>691</v>
      </c>
      <c r="AH493" t="s">
        <v>691</v>
      </c>
      <c r="AI493" t="s">
        <v>691</v>
      </c>
      <c r="AJ493" t="s">
        <v>691</v>
      </c>
      <c r="AK493" t="s">
        <v>691</v>
      </c>
      <c r="AL493" t="s">
        <v>691</v>
      </c>
      <c r="AM493" t="s">
        <v>691</v>
      </c>
      <c r="AW493"/>
      <c r="AY493">
        <v>0</v>
      </c>
      <c r="AZ493" s="269"/>
      <c r="BA493" s="269"/>
      <c r="BB493" s="269"/>
      <c r="BC493" s="269"/>
      <c r="BD493" s="269"/>
      <c r="BE493" s="269"/>
      <c r="BH493" s="249"/>
      <c r="BI493" s="249"/>
      <c r="BJ493" s="249"/>
      <c r="BK493" s="249"/>
      <c r="BL493" s="249"/>
      <c r="BM493" s="249"/>
      <c r="BN493" s="249"/>
      <c r="BO493" s="249"/>
      <c r="BP493" s="249"/>
      <c r="BQ493" s="249"/>
      <c r="BR493" s="249"/>
      <c r="BS493" s="249"/>
      <c r="BT493" s="249"/>
      <c r="BU493" s="249"/>
      <c r="BV493" s="248"/>
      <c r="BW493" s="249"/>
      <c r="BX493" s="249"/>
      <c r="BY493" s="249"/>
      <c r="BZ493" s="249"/>
      <c r="CA493" s="242"/>
      <c r="CB493" s="242"/>
      <c r="CC493" s="242"/>
      <c r="CD493" s="242"/>
      <c r="CE493" s="249"/>
    </row>
    <row r="494" spans="1:83" ht="14.4" x14ac:dyDescent="0.3">
      <c r="A494">
        <v>525722</v>
      </c>
      <c r="B494" t="s">
        <v>473</v>
      </c>
      <c r="C494" t="s">
        <v>691</v>
      </c>
      <c r="D494" t="s">
        <v>691</v>
      </c>
      <c r="E494" t="s">
        <v>691</v>
      </c>
      <c r="F494" t="s">
        <v>691</v>
      </c>
      <c r="G494" t="s">
        <v>691</v>
      </c>
      <c r="H494" t="s">
        <v>691</v>
      </c>
      <c r="I494" t="s">
        <v>691</v>
      </c>
      <c r="J494" t="s">
        <v>691</v>
      </c>
      <c r="K494" t="s">
        <v>691</v>
      </c>
      <c r="L494" t="s">
        <v>691</v>
      </c>
      <c r="M494" t="s">
        <v>691</v>
      </c>
      <c r="N494" t="s">
        <v>691</v>
      </c>
      <c r="O494" t="s">
        <v>691</v>
      </c>
      <c r="P494" t="s">
        <v>691</v>
      </c>
      <c r="Q494" t="s">
        <v>691</v>
      </c>
      <c r="R494" t="s">
        <v>691</v>
      </c>
      <c r="S494" t="s">
        <v>691</v>
      </c>
      <c r="T494" t="s">
        <v>691</v>
      </c>
      <c r="U494" t="s">
        <v>691</v>
      </c>
      <c r="V494" t="s">
        <v>691</v>
      </c>
      <c r="W494" t="s">
        <v>691</v>
      </c>
      <c r="X494" t="s">
        <v>691</v>
      </c>
      <c r="Y494" t="s">
        <v>691</v>
      </c>
      <c r="Z494" t="s">
        <v>691</v>
      </c>
      <c r="AA494" t="s">
        <v>691</v>
      </c>
      <c r="AB494" t="s">
        <v>691</v>
      </c>
      <c r="AC494" t="s">
        <v>691</v>
      </c>
      <c r="AD494" t="s">
        <v>691</v>
      </c>
      <c r="AE494" t="s">
        <v>691</v>
      </c>
      <c r="AF494" t="s">
        <v>691</v>
      </c>
      <c r="AG494" t="s">
        <v>691</v>
      </c>
      <c r="AH494" t="s">
        <v>691</v>
      </c>
      <c r="AI494" t="s">
        <v>691</v>
      </c>
      <c r="AJ494" t="s">
        <v>691</v>
      </c>
      <c r="AK494" t="s">
        <v>691</v>
      </c>
      <c r="AL494" t="s">
        <v>691</v>
      </c>
      <c r="AM494" t="s">
        <v>691</v>
      </c>
      <c r="AW494"/>
      <c r="AY494">
        <v>0</v>
      </c>
      <c r="AZ494" s="269"/>
      <c r="BA494" s="269"/>
      <c r="BB494" s="269"/>
      <c r="BC494" s="269"/>
      <c r="BD494" s="269"/>
      <c r="BE494" s="269"/>
    </row>
    <row r="495" spans="1:83" ht="14.4" x14ac:dyDescent="0.3">
      <c r="A495">
        <v>525734</v>
      </c>
      <c r="B495" t="s">
        <v>473</v>
      </c>
      <c r="C495" t="s">
        <v>691</v>
      </c>
      <c r="D495" t="s">
        <v>691</v>
      </c>
      <c r="E495" t="s">
        <v>691</v>
      </c>
      <c r="F495" t="s">
        <v>691</v>
      </c>
      <c r="G495" t="s">
        <v>691</v>
      </c>
      <c r="H495" t="s">
        <v>691</v>
      </c>
      <c r="I495" t="s">
        <v>691</v>
      </c>
      <c r="J495" t="s">
        <v>691</v>
      </c>
      <c r="K495" t="s">
        <v>691</v>
      </c>
      <c r="L495" t="s">
        <v>691</v>
      </c>
      <c r="M495" t="s">
        <v>691</v>
      </c>
      <c r="N495" t="s">
        <v>691</v>
      </c>
      <c r="O495" t="s">
        <v>691</v>
      </c>
      <c r="P495" t="s">
        <v>691</v>
      </c>
      <c r="Q495" t="s">
        <v>691</v>
      </c>
      <c r="R495" t="s">
        <v>691</v>
      </c>
      <c r="S495" t="s">
        <v>691</v>
      </c>
      <c r="T495" t="s">
        <v>691</v>
      </c>
      <c r="U495" t="s">
        <v>691</v>
      </c>
      <c r="V495" t="s">
        <v>691</v>
      </c>
      <c r="W495" t="s">
        <v>691</v>
      </c>
      <c r="X495" t="s">
        <v>691</v>
      </c>
      <c r="Y495" t="s">
        <v>691</v>
      </c>
      <c r="Z495" t="s">
        <v>691</v>
      </c>
      <c r="AA495" t="s">
        <v>691</v>
      </c>
      <c r="AB495" t="s">
        <v>691</v>
      </c>
      <c r="AC495" t="s">
        <v>691</v>
      </c>
      <c r="AD495" t="s">
        <v>691</v>
      </c>
      <c r="AE495" t="s">
        <v>691</v>
      </c>
      <c r="AF495" t="s">
        <v>691</v>
      </c>
      <c r="AG495" t="s">
        <v>691</v>
      </c>
      <c r="AH495" t="s">
        <v>691</v>
      </c>
      <c r="AI495" t="s">
        <v>691</v>
      </c>
      <c r="AJ495" t="s">
        <v>691</v>
      </c>
      <c r="AK495" t="s">
        <v>691</v>
      </c>
      <c r="AL495" t="s">
        <v>691</v>
      </c>
      <c r="AM495" t="s">
        <v>691</v>
      </c>
      <c r="AW495"/>
      <c r="AY495">
        <v>0</v>
      </c>
      <c r="AZ495" s="269"/>
      <c r="BA495" s="269"/>
      <c r="BB495" s="269"/>
      <c r="BC495" s="269"/>
      <c r="BD495" s="269"/>
      <c r="BE495" s="269"/>
    </row>
    <row r="496" spans="1:83" ht="14.4" x14ac:dyDescent="0.3">
      <c r="A496">
        <v>525736</v>
      </c>
      <c r="B496" t="s">
        <v>473</v>
      </c>
      <c r="C496" t="s">
        <v>691</v>
      </c>
      <c r="D496" t="s">
        <v>691</v>
      </c>
      <c r="E496" t="s">
        <v>691</v>
      </c>
      <c r="F496" t="s">
        <v>691</v>
      </c>
      <c r="G496" t="s">
        <v>691</v>
      </c>
      <c r="H496" t="s">
        <v>691</v>
      </c>
      <c r="I496" t="s">
        <v>691</v>
      </c>
      <c r="J496" t="s">
        <v>691</v>
      </c>
      <c r="K496" t="s">
        <v>691</v>
      </c>
      <c r="L496" t="s">
        <v>691</v>
      </c>
      <c r="M496" t="s">
        <v>691</v>
      </c>
      <c r="N496" t="s">
        <v>691</v>
      </c>
      <c r="O496" t="s">
        <v>691</v>
      </c>
      <c r="P496" t="s">
        <v>691</v>
      </c>
      <c r="Q496" t="s">
        <v>691</v>
      </c>
      <c r="R496" t="s">
        <v>691</v>
      </c>
      <c r="S496" t="s">
        <v>691</v>
      </c>
      <c r="T496" t="s">
        <v>691</v>
      </c>
      <c r="U496" t="s">
        <v>691</v>
      </c>
      <c r="V496" t="s">
        <v>691</v>
      </c>
      <c r="W496" t="s">
        <v>691</v>
      </c>
      <c r="X496" t="s">
        <v>691</v>
      </c>
      <c r="Y496" t="s">
        <v>691</v>
      </c>
      <c r="Z496" t="s">
        <v>691</v>
      </c>
      <c r="AA496" t="s">
        <v>691</v>
      </c>
      <c r="AB496" t="s">
        <v>691</v>
      </c>
      <c r="AC496" t="s">
        <v>691</v>
      </c>
      <c r="AD496" t="s">
        <v>691</v>
      </c>
      <c r="AE496" t="s">
        <v>691</v>
      </c>
      <c r="AF496" t="s">
        <v>691</v>
      </c>
      <c r="AG496" t="s">
        <v>691</v>
      </c>
      <c r="AH496" t="s">
        <v>691</v>
      </c>
      <c r="AI496" t="s">
        <v>691</v>
      </c>
      <c r="AJ496" t="s">
        <v>691</v>
      </c>
      <c r="AK496" t="s">
        <v>691</v>
      </c>
      <c r="AL496" t="s">
        <v>691</v>
      </c>
      <c r="AM496" t="s">
        <v>691</v>
      </c>
      <c r="AW496"/>
      <c r="AY496">
        <v>0</v>
      </c>
      <c r="AZ496" s="269"/>
      <c r="BA496" s="269"/>
      <c r="BB496" s="269"/>
      <c r="BC496" s="269"/>
      <c r="BD496" s="269"/>
      <c r="BE496" s="269"/>
      <c r="BH496" s="249"/>
      <c r="BI496" s="249"/>
      <c r="BJ496" s="249"/>
      <c r="BK496" s="249"/>
      <c r="BL496" s="249"/>
      <c r="BM496" s="249"/>
      <c r="BN496" s="249"/>
      <c r="BO496" s="249"/>
      <c r="BP496" s="249"/>
      <c r="BQ496" s="249"/>
      <c r="BR496" s="249"/>
      <c r="BS496" s="249"/>
      <c r="BT496" s="249"/>
      <c r="BU496" s="249"/>
      <c r="BV496" s="248"/>
      <c r="BW496" s="249"/>
      <c r="BX496" s="249"/>
      <c r="BY496" s="249"/>
      <c r="BZ496" s="249"/>
      <c r="CA496" s="242"/>
      <c r="CB496" s="242"/>
      <c r="CC496" s="242"/>
      <c r="CD496" s="242"/>
      <c r="CE496" s="249"/>
    </row>
    <row r="497" spans="1:83" ht="14.4" x14ac:dyDescent="0.3">
      <c r="A497">
        <v>525740</v>
      </c>
      <c r="B497" t="s">
        <v>473</v>
      </c>
      <c r="C497" t="s">
        <v>691</v>
      </c>
      <c r="D497" t="s">
        <v>691</v>
      </c>
      <c r="E497" t="s">
        <v>691</v>
      </c>
      <c r="F497" t="s">
        <v>691</v>
      </c>
      <c r="G497" t="s">
        <v>691</v>
      </c>
      <c r="H497" t="s">
        <v>691</v>
      </c>
      <c r="I497" t="s">
        <v>691</v>
      </c>
      <c r="J497" t="s">
        <v>691</v>
      </c>
      <c r="K497" t="s">
        <v>691</v>
      </c>
      <c r="L497" t="s">
        <v>691</v>
      </c>
      <c r="M497" t="s">
        <v>691</v>
      </c>
      <c r="N497" t="s">
        <v>691</v>
      </c>
      <c r="O497" t="s">
        <v>691</v>
      </c>
      <c r="P497" t="s">
        <v>691</v>
      </c>
      <c r="Q497" t="s">
        <v>691</v>
      </c>
      <c r="R497" t="s">
        <v>691</v>
      </c>
      <c r="S497" t="s">
        <v>691</v>
      </c>
      <c r="T497" t="s">
        <v>691</v>
      </c>
      <c r="U497" t="s">
        <v>691</v>
      </c>
      <c r="V497" t="s">
        <v>691</v>
      </c>
      <c r="W497" t="s">
        <v>691</v>
      </c>
      <c r="X497" t="s">
        <v>691</v>
      </c>
      <c r="Y497" t="s">
        <v>691</v>
      </c>
      <c r="Z497" t="s">
        <v>691</v>
      </c>
      <c r="AA497" t="s">
        <v>691</v>
      </c>
      <c r="AB497" t="s">
        <v>691</v>
      </c>
      <c r="AC497" t="s">
        <v>691</v>
      </c>
      <c r="AD497" t="s">
        <v>691</v>
      </c>
      <c r="AE497" t="s">
        <v>691</v>
      </c>
      <c r="AF497" t="s">
        <v>691</v>
      </c>
      <c r="AG497" t="s">
        <v>691</v>
      </c>
      <c r="AH497" t="s">
        <v>691</v>
      </c>
      <c r="AI497" t="s">
        <v>691</v>
      </c>
      <c r="AJ497" t="s">
        <v>691</v>
      </c>
      <c r="AK497" t="s">
        <v>691</v>
      </c>
      <c r="AL497" t="s">
        <v>691</v>
      </c>
      <c r="AM497" t="s">
        <v>691</v>
      </c>
      <c r="AW497"/>
      <c r="AY497">
        <v>0</v>
      </c>
      <c r="AZ497" s="269"/>
      <c r="BA497" s="269"/>
      <c r="BB497" s="269"/>
      <c r="BC497" s="269"/>
      <c r="BD497" s="269"/>
      <c r="BE497" s="269"/>
    </row>
    <row r="498" spans="1:83" ht="14.4" x14ac:dyDescent="0.3">
      <c r="A498">
        <v>525743</v>
      </c>
      <c r="B498" t="s">
        <v>473</v>
      </c>
      <c r="C498" t="s">
        <v>691</v>
      </c>
      <c r="D498" t="s">
        <v>691</v>
      </c>
      <c r="E498" t="s">
        <v>691</v>
      </c>
      <c r="F498" t="s">
        <v>691</v>
      </c>
      <c r="G498" t="s">
        <v>691</v>
      </c>
      <c r="H498" t="s">
        <v>691</v>
      </c>
      <c r="I498" t="s">
        <v>691</v>
      </c>
      <c r="J498" t="s">
        <v>691</v>
      </c>
      <c r="K498" t="s">
        <v>691</v>
      </c>
      <c r="L498" t="s">
        <v>691</v>
      </c>
      <c r="M498" t="s">
        <v>691</v>
      </c>
      <c r="N498" t="s">
        <v>691</v>
      </c>
      <c r="O498" t="s">
        <v>691</v>
      </c>
      <c r="P498" t="s">
        <v>691</v>
      </c>
      <c r="Q498" t="s">
        <v>691</v>
      </c>
      <c r="R498" t="s">
        <v>691</v>
      </c>
      <c r="S498" t="s">
        <v>691</v>
      </c>
      <c r="T498" t="s">
        <v>691</v>
      </c>
      <c r="U498" t="s">
        <v>691</v>
      </c>
      <c r="V498" t="s">
        <v>691</v>
      </c>
      <c r="W498" t="s">
        <v>691</v>
      </c>
      <c r="X498" t="s">
        <v>691</v>
      </c>
      <c r="Y498" t="s">
        <v>691</v>
      </c>
      <c r="Z498" t="s">
        <v>691</v>
      </c>
      <c r="AA498" t="s">
        <v>691</v>
      </c>
      <c r="AB498" t="s">
        <v>691</v>
      </c>
      <c r="AC498" t="s">
        <v>691</v>
      </c>
      <c r="AD498" t="s">
        <v>691</v>
      </c>
      <c r="AE498" t="s">
        <v>691</v>
      </c>
      <c r="AF498" t="s">
        <v>691</v>
      </c>
      <c r="AG498" t="s">
        <v>691</v>
      </c>
      <c r="AH498" t="s">
        <v>691</v>
      </c>
      <c r="AI498" t="s">
        <v>691</v>
      </c>
      <c r="AJ498" t="s">
        <v>691</v>
      </c>
      <c r="AK498" t="s">
        <v>691</v>
      </c>
      <c r="AL498" t="s">
        <v>691</v>
      </c>
      <c r="AM498" t="s">
        <v>691</v>
      </c>
      <c r="AW498"/>
      <c r="AY498">
        <v>0</v>
      </c>
      <c r="AZ498" s="269"/>
      <c r="BA498" s="269"/>
      <c r="BB498" s="269"/>
      <c r="BC498" s="269"/>
      <c r="BD498" s="269"/>
      <c r="BE498" s="269"/>
    </row>
    <row r="499" spans="1:83" ht="14.4" x14ac:dyDescent="0.3">
      <c r="A499">
        <v>525751</v>
      </c>
      <c r="B499" t="s">
        <v>473</v>
      </c>
      <c r="C499" t="s">
        <v>691</v>
      </c>
      <c r="D499" t="s">
        <v>691</v>
      </c>
      <c r="E499" t="s">
        <v>691</v>
      </c>
      <c r="F499" t="s">
        <v>691</v>
      </c>
      <c r="G499" t="s">
        <v>691</v>
      </c>
      <c r="H499" t="s">
        <v>691</v>
      </c>
      <c r="I499" t="s">
        <v>691</v>
      </c>
      <c r="J499" t="s">
        <v>691</v>
      </c>
      <c r="K499" t="s">
        <v>691</v>
      </c>
      <c r="L499" t="s">
        <v>691</v>
      </c>
      <c r="M499" t="s">
        <v>691</v>
      </c>
      <c r="N499" t="s">
        <v>691</v>
      </c>
      <c r="O499" t="s">
        <v>691</v>
      </c>
      <c r="P499" t="s">
        <v>691</v>
      </c>
      <c r="Q499" t="s">
        <v>691</v>
      </c>
      <c r="R499" t="s">
        <v>691</v>
      </c>
      <c r="S499" t="s">
        <v>691</v>
      </c>
      <c r="T499" t="s">
        <v>691</v>
      </c>
      <c r="U499" t="s">
        <v>691</v>
      </c>
      <c r="V499" t="s">
        <v>691</v>
      </c>
      <c r="W499" t="s">
        <v>691</v>
      </c>
      <c r="X499" t="s">
        <v>691</v>
      </c>
      <c r="Y499" t="s">
        <v>691</v>
      </c>
      <c r="Z499" t="s">
        <v>691</v>
      </c>
      <c r="AA499" t="s">
        <v>691</v>
      </c>
      <c r="AB499" t="s">
        <v>691</v>
      </c>
      <c r="AC499" t="s">
        <v>691</v>
      </c>
      <c r="AD499" t="s">
        <v>691</v>
      </c>
      <c r="AE499" t="s">
        <v>691</v>
      </c>
      <c r="AF499" t="s">
        <v>691</v>
      </c>
      <c r="AG499" t="s">
        <v>691</v>
      </c>
      <c r="AH499" t="s">
        <v>691</v>
      </c>
      <c r="AI499" t="s">
        <v>691</v>
      </c>
      <c r="AJ499" t="s">
        <v>691</v>
      </c>
      <c r="AK499" t="s">
        <v>691</v>
      </c>
      <c r="AL499" t="s">
        <v>691</v>
      </c>
      <c r="AM499" t="s">
        <v>691</v>
      </c>
      <c r="AW499"/>
      <c r="AY499">
        <v>0</v>
      </c>
      <c r="AZ499" s="269"/>
      <c r="BA499" s="269"/>
      <c r="BB499" s="269"/>
      <c r="BC499" s="269"/>
      <c r="BD499" s="269"/>
      <c r="BE499" s="269"/>
    </row>
    <row r="500" spans="1:83" ht="14.4" x14ac:dyDescent="0.3">
      <c r="A500">
        <v>525760</v>
      </c>
      <c r="B500" t="s">
        <v>473</v>
      </c>
      <c r="C500" t="s">
        <v>691</v>
      </c>
      <c r="D500" t="s">
        <v>691</v>
      </c>
      <c r="E500" t="s">
        <v>691</v>
      </c>
      <c r="F500" t="s">
        <v>691</v>
      </c>
      <c r="G500" t="s">
        <v>691</v>
      </c>
      <c r="H500" t="s">
        <v>691</v>
      </c>
      <c r="I500" t="s">
        <v>691</v>
      </c>
      <c r="J500" t="s">
        <v>691</v>
      </c>
      <c r="K500" t="s">
        <v>691</v>
      </c>
      <c r="L500" t="s">
        <v>691</v>
      </c>
      <c r="M500" t="s">
        <v>691</v>
      </c>
      <c r="N500" t="s">
        <v>691</v>
      </c>
      <c r="O500" t="s">
        <v>691</v>
      </c>
      <c r="P500" t="s">
        <v>691</v>
      </c>
      <c r="Q500" t="s">
        <v>691</v>
      </c>
      <c r="R500" t="s">
        <v>691</v>
      </c>
      <c r="S500" t="s">
        <v>691</v>
      </c>
      <c r="T500" t="s">
        <v>691</v>
      </c>
      <c r="U500" t="s">
        <v>691</v>
      </c>
      <c r="V500" t="s">
        <v>691</v>
      </c>
      <c r="W500" t="s">
        <v>691</v>
      </c>
      <c r="X500" t="s">
        <v>691</v>
      </c>
      <c r="Y500" t="s">
        <v>691</v>
      </c>
      <c r="Z500" t="s">
        <v>691</v>
      </c>
      <c r="AA500" t="s">
        <v>691</v>
      </c>
      <c r="AB500" t="s">
        <v>691</v>
      </c>
      <c r="AC500" t="s">
        <v>691</v>
      </c>
      <c r="AD500" t="s">
        <v>691</v>
      </c>
      <c r="AE500" t="s">
        <v>691</v>
      </c>
      <c r="AF500" t="s">
        <v>691</v>
      </c>
      <c r="AG500" t="s">
        <v>691</v>
      </c>
      <c r="AH500" t="s">
        <v>691</v>
      </c>
      <c r="AI500" t="s">
        <v>691</v>
      </c>
      <c r="AJ500" t="s">
        <v>691</v>
      </c>
      <c r="AK500" t="s">
        <v>691</v>
      </c>
      <c r="AL500" t="s">
        <v>691</v>
      </c>
      <c r="AM500" t="s">
        <v>691</v>
      </c>
      <c r="AW500"/>
      <c r="AY500">
        <v>0</v>
      </c>
      <c r="AZ500" s="269"/>
      <c r="BA500" s="269"/>
      <c r="BB500" s="269"/>
      <c r="BC500" s="269"/>
      <c r="BD500" s="269"/>
      <c r="BE500" s="269"/>
    </row>
    <row r="501" spans="1:83" ht="14.4" x14ac:dyDescent="0.3">
      <c r="A501">
        <v>525762</v>
      </c>
      <c r="B501" t="s">
        <v>473</v>
      </c>
      <c r="C501" t="s">
        <v>691</v>
      </c>
      <c r="D501" t="s">
        <v>691</v>
      </c>
      <c r="E501" t="s">
        <v>691</v>
      </c>
      <c r="F501" t="s">
        <v>691</v>
      </c>
      <c r="G501" t="s">
        <v>691</v>
      </c>
      <c r="H501" t="s">
        <v>691</v>
      </c>
      <c r="I501" t="s">
        <v>691</v>
      </c>
      <c r="J501" t="s">
        <v>691</v>
      </c>
      <c r="K501" t="s">
        <v>691</v>
      </c>
      <c r="L501" t="s">
        <v>691</v>
      </c>
      <c r="M501" t="s">
        <v>691</v>
      </c>
      <c r="N501" t="s">
        <v>691</v>
      </c>
      <c r="O501" t="s">
        <v>691</v>
      </c>
      <c r="P501" t="s">
        <v>691</v>
      </c>
      <c r="Q501" t="s">
        <v>691</v>
      </c>
      <c r="R501" t="s">
        <v>691</v>
      </c>
      <c r="S501" t="s">
        <v>691</v>
      </c>
      <c r="T501" t="s">
        <v>691</v>
      </c>
      <c r="U501" t="s">
        <v>691</v>
      </c>
      <c r="V501" t="s">
        <v>691</v>
      </c>
      <c r="W501" t="s">
        <v>691</v>
      </c>
      <c r="X501" t="s">
        <v>691</v>
      </c>
      <c r="Y501" t="s">
        <v>691</v>
      </c>
      <c r="Z501" t="s">
        <v>691</v>
      </c>
      <c r="AA501" t="s">
        <v>691</v>
      </c>
      <c r="AB501" t="s">
        <v>691</v>
      </c>
      <c r="AC501" t="s">
        <v>691</v>
      </c>
      <c r="AD501" t="s">
        <v>691</v>
      </c>
      <c r="AE501" t="s">
        <v>691</v>
      </c>
      <c r="AF501" t="s">
        <v>691</v>
      </c>
      <c r="AG501" t="s">
        <v>691</v>
      </c>
      <c r="AH501" t="s">
        <v>691</v>
      </c>
      <c r="AI501" t="s">
        <v>691</v>
      </c>
      <c r="AJ501" t="s">
        <v>691</v>
      </c>
      <c r="AK501" t="s">
        <v>691</v>
      </c>
      <c r="AL501" t="s">
        <v>691</v>
      </c>
      <c r="AM501" t="s">
        <v>691</v>
      </c>
      <c r="AW501"/>
      <c r="AY501">
        <v>0</v>
      </c>
      <c r="AZ501" s="269"/>
      <c r="BA501" s="269"/>
      <c r="BB501" s="269"/>
      <c r="BC501" s="269"/>
      <c r="BD501" s="269"/>
      <c r="BE501" s="269"/>
    </row>
    <row r="502" spans="1:83" ht="14.4" x14ac:dyDescent="0.3">
      <c r="A502">
        <v>525764</v>
      </c>
      <c r="B502" t="s">
        <v>473</v>
      </c>
      <c r="C502" t="s">
        <v>691</v>
      </c>
      <c r="D502" t="s">
        <v>691</v>
      </c>
      <c r="E502" t="s">
        <v>691</v>
      </c>
      <c r="F502" t="s">
        <v>691</v>
      </c>
      <c r="G502" t="s">
        <v>691</v>
      </c>
      <c r="H502" t="s">
        <v>691</v>
      </c>
      <c r="I502" t="s">
        <v>691</v>
      </c>
      <c r="J502" t="s">
        <v>691</v>
      </c>
      <c r="K502" t="s">
        <v>691</v>
      </c>
      <c r="L502" t="s">
        <v>691</v>
      </c>
      <c r="M502" t="s">
        <v>691</v>
      </c>
      <c r="N502" t="s">
        <v>691</v>
      </c>
      <c r="O502" t="s">
        <v>691</v>
      </c>
      <c r="P502" t="s">
        <v>691</v>
      </c>
      <c r="Q502" t="s">
        <v>691</v>
      </c>
      <c r="R502" t="s">
        <v>691</v>
      </c>
      <c r="S502" t="s">
        <v>691</v>
      </c>
      <c r="T502" t="s">
        <v>691</v>
      </c>
      <c r="U502" t="s">
        <v>691</v>
      </c>
      <c r="V502" t="s">
        <v>691</v>
      </c>
      <c r="W502" t="s">
        <v>691</v>
      </c>
      <c r="X502" t="s">
        <v>691</v>
      </c>
      <c r="Y502" t="s">
        <v>691</v>
      </c>
      <c r="Z502" t="s">
        <v>691</v>
      </c>
      <c r="AA502" t="s">
        <v>691</v>
      </c>
      <c r="AB502" t="s">
        <v>691</v>
      </c>
      <c r="AC502" t="s">
        <v>691</v>
      </c>
      <c r="AD502" t="s">
        <v>691</v>
      </c>
      <c r="AE502" t="s">
        <v>691</v>
      </c>
      <c r="AF502" t="s">
        <v>691</v>
      </c>
      <c r="AG502" t="s">
        <v>691</v>
      </c>
      <c r="AH502" t="s">
        <v>691</v>
      </c>
      <c r="AI502" t="s">
        <v>691</v>
      </c>
      <c r="AJ502" t="s">
        <v>691</v>
      </c>
      <c r="AK502" t="s">
        <v>691</v>
      </c>
      <c r="AL502" t="s">
        <v>691</v>
      </c>
      <c r="AM502" t="s">
        <v>691</v>
      </c>
      <c r="AW502"/>
      <c r="AY502">
        <v>0</v>
      </c>
      <c r="AZ502" s="269"/>
      <c r="BA502" s="269"/>
      <c r="BB502" s="269"/>
      <c r="BC502" s="269"/>
      <c r="BD502" s="269"/>
      <c r="BE502" s="269"/>
    </row>
    <row r="503" spans="1:83" ht="14.4" x14ac:dyDescent="0.3">
      <c r="A503">
        <v>525767</v>
      </c>
      <c r="B503" t="s">
        <v>473</v>
      </c>
      <c r="C503" t="s">
        <v>691</v>
      </c>
      <c r="D503" t="s">
        <v>691</v>
      </c>
      <c r="E503" t="s">
        <v>691</v>
      </c>
      <c r="F503" t="s">
        <v>691</v>
      </c>
      <c r="G503" t="s">
        <v>691</v>
      </c>
      <c r="H503" t="s">
        <v>691</v>
      </c>
      <c r="I503" t="s">
        <v>691</v>
      </c>
      <c r="J503" t="s">
        <v>691</v>
      </c>
      <c r="K503" t="s">
        <v>691</v>
      </c>
      <c r="L503" t="s">
        <v>691</v>
      </c>
      <c r="M503" t="s">
        <v>691</v>
      </c>
      <c r="N503" t="s">
        <v>691</v>
      </c>
      <c r="O503" t="s">
        <v>691</v>
      </c>
      <c r="P503" t="s">
        <v>691</v>
      </c>
      <c r="Q503" t="s">
        <v>691</v>
      </c>
      <c r="R503" t="s">
        <v>691</v>
      </c>
      <c r="S503" t="s">
        <v>691</v>
      </c>
      <c r="T503" t="s">
        <v>691</v>
      </c>
      <c r="U503" t="s">
        <v>691</v>
      </c>
      <c r="V503" t="s">
        <v>691</v>
      </c>
      <c r="W503" t="s">
        <v>691</v>
      </c>
      <c r="X503" t="s">
        <v>691</v>
      </c>
      <c r="Y503" t="s">
        <v>691</v>
      </c>
      <c r="Z503" t="s">
        <v>691</v>
      </c>
      <c r="AA503" t="s">
        <v>691</v>
      </c>
      <c r="AB503" t="s">
        <v>691</v>
      </c>
      <c r="AC503" t="s">
        <v>691</v>
      </c>
      <c r="AD503" t="s">
        <v>691</v>
      </c>
      <c r="AE503" t="s">
        <v>691</v>
      </c>
      <c r="AF503" t="s">
        <v>691</v>
      </c>
      <c r="AG503" t="s">
        <v>691</v>
      </c>
      <c r="AH503" t="s">
        <v>691</v>
      </c>
      <c r="AI503" t="s">
        <v>691</v>
      </c>
      <c r="AJ503" t="s">
        <v>691</v>
      </c>
      <c r="AK503" t="s">
        <v>691</v>
      </c>
      <c r="AL503" t="s">
        <v>691</v>
      </c>
      <c r="AM503" t="s">
        <v>691</v>
      </c>
      <c r="AW503"/>
      <c r="AY503">
        <v>0</v>
      </c>
      <c r="AZ503" s="269"/>
      <c r="BA503" s="269"/>
      <c r="BB503" s="269"/>
      <c r="BC503" s="269"/>
      <c r="BD503" s="269"/>
      <c r="BE503" s="269"/>
      <c r="BH503" s="249"/>
      <c r="BI503" s="249"/>
      <c r="BJ503" s="249"/>
      <c r="BK503" s="249"/>
      <c r="BL503" s="249"/>
      <c r="BM503" s="249"/>
      <c r="BN503" s="249"/>
      <c r="BO503" s="249"/>
      <c r="BP503" s="249"/>
      <c r="BQ503" s="249"/>
      <c r="BR503" s="249"/>
      <c r="BS503" s="249"/>
      <c r="BT503" s="249"/>
      <c r="BU503" s="249"/>
      <c r="BV503" s="248"/>
      <c r="BW503" s="249"/>
      <c r="BX503" s="249"/>
      <c r="BY503" s="249"/>
      <c r="BZ503" s="249"/>
      <c r="CA503" s="242"/>
      <c r="CB503" s="242"/>
      <c r="CC503" s="242"/>
      <c r="CD503" s="242"/>
      <c r="CE503" s="249"/>
    </row>
    <row r="504" spans="1:83" ht="14.4" x14ac:dyDescent="0.3">
      <c r="A504">
        <v>525773</v>
      </c>
      <c r="B504" t="s">
        <v>473</v>
      </c>
      <c r="C504" t="s">
        <v>691</v>
      </c>
      <c r="D504" t="s">
        <v>691</v>
      </c>
      <c r="E504" t="s">
        <v>691</v>
      </c>
      <c r="F504" t="s">
        <v>691</v>
      </c>
      <c r="G504" t="s">
        <v>691</v>
      </c>
      <c r="H504" t="s">
        <v>691</v>
      </c>
      <c r="I504" t="s">
        <v>691</v>
      </c>
      <c r="J504" t="s">
        <v>691</v>
      </c>
      <c r="K504" t="s">
        <v>691</v>
      </c>
      <c r="L504" t="s">
        <v>691</v>
      </c>
      <c r="M504" t="s">
        <v>691</v>
      </c>
      <c r="N504" t="s">
        <v>691</v>
      </c>
      <c r="O504" t="s">
        <v>691</v>
      </c>
      <c r="P504" t="s">
        <v>691</v>
      </c>
      <c r="Q504" t="s">
        <v>691</v>
      </c>
      <c r="R504" t="s">
        <v>691</v>
      </c>
      <c r="S504" t="s">
        <v>691</v>
      </c>
      <c r="T504" t="s">
        <v>691</v>
      </c>
      <c r="U504" t="s">
        <v>691</v>
      </c>
      <c r="V504" t="s">
        <v>691</v>
      </c>
      <c r="W504" t="s">
        <v>691</v>
      </c>
      <c r="X504" t="s">
        <v>691</v>
      </c>
      <c r="Y504" t="s">
        <v>691</v>
      </c>
      <c r="Z504" t="s">
        <v>691</v>
      </c>
      <c r="AA504" t="s">
        <v>691</v>
      </c>
      <c r="AB504" t="s">
        <v>691</v>
      </c>
      <c r="AC504" t="s">
        <v>691</v>
      </c>
      <c r="AD504" t="s">
        <v>691</v>
      </c>
      <c r="AE504" t="s">
        <v>691</v>
      </c>
      <c r="AF504" t="s">
        <v>691</v>
      </c>
      <c r="AG504" t="s">
        <v>691</v>
      </c>
      <c r="AH504" t="s">
        <v>691</v>
      </c>
      <c r="AI504" t="s">
        <v>691</v>
      </c>
      <c r="AJ504" t="s">
        <v>691</v>
      </c>
      <c r="AK504" t="s">
        <v>691</v>
      </c>
      <c r="AL504" t="s">
        <v>691</v>
      </c>
      <c r="AM504" t="s">
        <v>691</v>
      </c>
      <c r="AW504"/>
      <c r="AY504">
        <v>0</v>
      </c>
      <c r="AZ504" s="269"/>
      <c r="BA504" s="269"/>
      <c r="BB504" s="269"/>
      <c r="BC504" s="269"/>
      <c r="BD504" s="269"/>
      <c r="BE504" s="269"/>
    </row>
    <row r="505" spans="1:83" ht="14.4" x14ac:dyDescent="0.3">
      <c r="A505">
        <v>525778</v>
      </c>
      <c r="B505" t="s">
        <v>473</v>
      </c>
      <c r="C505" t="s">
        <v>691</v>
      </c>
      <c r="D505" t="s">
        <v>691</v>
      </c>
      <c r="E505" t="s">
        <v>691</v>
      </c>
      <c r="F505" t="s">
        <v>691</v>
      </c>
      <c r="G505" t="s">
        <v>691</v>
      </c>
      <c r="H505" t="s">
        <v>691</v>
      </c>
      <c r="I505" t="s">
        <v>691</v>
      </c>
      <c r="J505" t="s">
        <v>691</v>
      </c>
      <c r="K505" t="s">
        <v>691</v>
      </c>
      <c r="L505" t="s">
        <v>691</v>
      </c>
      <c r="M505" t="s">
        <v>691</v>
      </c>
      <c r="N505" t="s">
        <v>691</v>
      </c>
      <c r="O505" t="s">
        <v>691</v>
      </c>
      <c r="P505" t="s">
        <v>691</v>
      </c>
      <c r="Q505" t="s">
        <v>691</v>
      </c>
      <c r="R505" t="s">
        <v>691</v>
      </c>
      <c r="S505" t="s">
        <v>691</v>
      </c>
      <c r="T505" t="s">
        <v>691</v>
      </c>
      <c r="U505" t="s">
        <v>691</v>
      </c>
      <c r="V505" t="s">
        <v>691</v>
      </c>
      <c r="W505" t="s">
        <v>691</v>
      </c>
      <c r="X505" t="s">
        <v>691</v>
      </c>
      <c r="Y505" t="s">
        <v>691</v>
      </c>
      <c r="Z505" t="s">
        <v>691</v>
      </c>
      <c r="AA505" t="s">
        <v>691</v>
      </c>
      <c r="AB505" t="s">
        <v>691</v>
      </c>
      <c r="AC505" t="s">
        <v>691</v>
      </c>
      <c r="AD505" t="s">
        <v>691</v>
      </c>
      <c r="AE505" t="s">
        <v>691</v>
      </c>
      <c r="AF505" t="s">
        <v>691</v>
      </c>
      <c r="AG505" t="s">
        <v>691</v>
      </c>
      <c r="AH505" t="s">
        <v>691</v>
      </c>
      <c r="AI505" t="s">
        <v>691</v>
      </c>
      <c r="AJ505" t="s">
        <v>691</v>
      </c>
      <c r="AK505" t="s">
        <v>691</v>
      </c>
      <c r="AL505" t="s">
        <v>691</v>
      </c>
      <c r="AM505" t="s">
        <v>691</v>
      </c>
      <c r="AW505"/>
      <c r="AY505">
        <v>0</v>
      </c>
      <c r="AZ505" s="269"/>
      <c r="BA505" s="269"/>
      <c r="BB505" s="269"/>
      <c r="BC505" s="269"/>
      <c r="BD505" s="269"/>
      <c r="BE505" s="269"/>
    </row>
    <row r="506" spans="1:83" ht="14.4" x14ac:dyDescent="0.3">
      <c r="A506">
        <v>525780</v>
      </c>
      <c r="B506" t="s">
        <v>473</v>
      </c>
      <c r="C506" t="s">
        <v>691</v>
      </c>
      <c r="D506" t="s">
        <v>691</v>
      </c>
      <c r="E506" t="s">
        <v>691</v>
      </c>
      <c r="F506" t="s">
        <v>691</v>
      </c>
      <c r="G506" t="s">
        <v>691</v>
      </c>
      <c r="H506" t="s">
        <v>691</v>
      </c>
      <c r="I506" t="s">
        <v>691</v>
      </c>
      <c r="J506" t="s">
        <v>691</v>
      </c>
      <c r="K506" t="s">
        <v>691</v>
      </c>
      <c r="L506" t="s">
        <v>691</v>
      </c>
      <c r="M506" t="s">
        <v>691</v>
      </c>
      <c r="N506" t="s">
        <v>691</v>
      </c>
      <c r="O506" t="s">
        <v>691</v>
      </c>
      <c r="P506" t="s">
        <v>691</v>
      </c>
      <c r="Q506" t="s">
        <v>691</v>
      </c>
      <c r="R506" t="s">
        <v>691</v>
      </c>
      <c r="S506" t="s">
        <v>691</v>
      </c>
      <c r="T506" t="s">
        <v>691</v>
      </c>
      <c r="U506" t="s">
        <v>691</v>
      </c>
      <c r="V506" t="s">
        <v>691</v>
      </c>
      <c r="W506" t="s">
        <v>691</v>
      </c>
      <c r="X506" t="s">
        <v>691</v>
      </c>
      <c r="Y506" t="s">
        <v>691</v>
      </c>
      <c r="Z506" t="s">
        <v>691</v>
      </c>
      <c r="AA506" t="s">
        <v>691</v>
      </c>
      <c r="AB506" t="s">
        <v>691</v>
      </c>
      <c r="AC506" t="s">
        <v>691</v>
      </c>
      <c r="AD506" t="s">
        <v>691</v>
      </c>
      <c r="AE506" t="s">
        <v>691</v>
      </c>
      <c r="AF506" t="s">
        <v>691</v>
      </c>
      <c r="AG506" t="s">
        <v>691</v>
      </c>
      <c r="AH506" t="s">
        <v>691</v>
      </c>
      <c r="AI506" t="s">
        <v>691</v>
      </c>
      <c r="AJ506" t="s">
        <v>691</v>
      </c>
      <c r="AK506" t="s">
        <v>691</v>
      </c>
      <c r="AL506" t="s">
        <v>691</v>
      </c>
      <c r="AM506" t="s">
        <v>691</v>
      </c>
      <c r="AW506"/>
      <c r="AY506">
        <v>0</v>
      </c>
      <c r="AZ506" s="269"/>
      <c r="BA506" s="269"/>
      <c r="BB506" s="269"/>
      <c r="BC506" s="269"/>
      <c r="BD506" s="269"/>
      <c r="BE506" s="269"/>
    </row>
    <row r="507" spans="1:83" ht="14.4" x14ac:dyDescent="0.3">
      <c r="A507">
        <v>525793</v>
      </c>
      <c r="B507" t="s">
        <v>473</v>
      </c>
      <c r="C507" t="s">
        <v>691</v>
      </c>
      <c r="D507" t="s">
        <v>691</v>
      </c>
      <c r="E507" t="s">
        <v>691</v>
      </c>
      <c r="F507" t="s">
        <v>691</v>
      </c>
      <c r="G507" t="s">
        <v>691</v>
      </c>
      <c r="H507" t="s">
        <v>691</v>
      </c>
      <c r="I507" t="s">
        <v>691</v>
      </c>
      <c r="J507" t="s">
        <v>691</v>
      </c>
      <c r="K507" t="s">
        <v>691</v>
      </c>
      <c r="L507" t="s">
        <v>691</v>
      </c>
      <c r="M507" t="s">
        <v>691</v>
      </c>
      <c r="N507" t="s">
        <v>691</v>
      </c>
      <c r="O507" t="s">
        <v>691</v>
      </c>
      <c r="P507" t="s">
        <v>691</v>
      </c>
      <c r="Q507" t="s">
        <v>691</v>
      </c>
      <c r="R507" t="s">
        <v>691</v>
      </c>
      <c r="S507" t="s">
        <v>691</v>
      </c>
      <c r="T507" t="s">
        <v>691</v>
      </c>
      <c r="U507" t="s">
        <v>691</v>
      </c>
      <c r="V507" t="s">
        <v>691</v>
      </c>
      <c r="W507" t="s">
        <v>691</v>
      </c>
      <c r="X507" t="s">
        <v>691</v>
      </c>
      <c r="Y507" t="s">
        <v>691</v>
      </c>
      <c r="Z507" t="s">
        <v>691</v>
      </c>
      <c r="AA507" t="s">
        <v>691</v>
      </c>
      <c r="AB507" t="s">
        <v>691</v>
      </c>
      <c r="AC507" t="s">
        <v>691</v>
      </c>
      <c r="AD507" t="s">
        <v>691</v>
      </c>
      <c r="AE507" t="s">
        <v>691</v>
      </c>
      <c r="AF507" t="s">
        <v>691</v>
      </c>
      <c r="AG507" t="s">
        <v>691</v>
      </c>
      <c r="AH507" t="s">
        <v>691</v>
      </c>
      <c r="AI507" t="s">
        <v>691</v>
      </c>
      <c r="AJ507" t="s">
        <v>691</v>
      </c>
      <c r="AK507" t="s">
        <v>691</v>
      </c>
      <c r="AL507" t="s">
        <v>691</v>
      </c>
      <c r="AM507" t="s">
        <v>691</v>
      </c>
      <c r="AW507"/>
      <c r="AY507">
        <v>0</v>
      </c>
      <c r="AZ507" s="269"/>
      <c r="BA507" s="269"/>
      <c r="BB507" s="269"/>
      <c r="BC507" s="269"/>
      <c r="BD507" s="269"/>
      <c r="BE507" s="269"/>
    </row>
    <row r="508" spans="1:83" ht="14.4" x14ac:dyDescent="0.3">
      <c r="A508">
        <v>525797</v>
      </c>
      <c r="B508" t="s">
        <v>473</v>
      </c>
      <c r="C508" t="s">
        <v>691</v>
      </c>
      <c r="D508" t="s">
        <v>691</v>
      </c>
      <c r="E508" t="s">
        <v>691</v>
      </c>
      <c r="F508" t="s">
        <v>691</v>
      </c>
      <c r="G508" t="s">
        <v>691</v>
      </c>
      <c r="H508" t="s">
        <v>691</v>
      </c>
      <c r="I508" t="s">
        <v>691</v>
      </c>
      <c r="J508" t="s">
        <v>691</v>
      </c>
      <c r="K508" t="s">
        <v>691</v>
      </c>
      <c r="L508" t="s">
        <v>691</v>
      </c>
      <c r="M508" t="s">
        <v>691</v>
      </c>
      <c r="N508" t="s">
        <v>691</v>
      </c>
      <c r="O508" t="s">
        <v>691</v>
      </c>
      <c r="P508" t="s">
        <v>691</v>
      </c>
      <c r="Q508" t="s">
        <v>691</v>
      </c>
      <c r="R508" t="s">
        <v>691</v>
      </c>
      <c r="S508" t="s">
        <v>691</v>
      </c>
      <c r="T508" t="s">
        <v>691</v>
      </c>
      <c r="U508" t="s">
        <v>691</v>
      </c>
      <c r="V508" t="s">
        <v>691</v>
      </c>
      <c r="W508" t="s">
        <v>691</v>
      </c>
      <c r="X508" t="s">
        <v>691</v>
      </c>
      <c r="Y508" t="s">
        <v>691</v>
      </c>
      <c r="Z508" t="s">
        <v>691</v>
      </c>
      <c r="AA508" t="s">
        <v>691</v>
      </c>
      <c r="AB508" t="s">
        <v>691</v>
      </c>
      <c r="AC508" t="s">
        <v>691</v>
      </c>
      <c r="AD508" t="s">
        <v>691</v>
      </c>
      <c r="AE508" t="s">
        <v>691</v>
      </c>
      <c r="AF508" t="s">
        <v>691</v>
      </c>
      <c r="AG508" t="s">
        <v>691</v>
      </c>
      <c r="AH508" t="s">
        <v>691</v>
      </c>
      <c r="AI508" t="s">
        <v>691</v>
      </c>
      <c r="AJ508" t="s">
        <v>691</v>
      </c>
      <c r="AK508" t="s">
        <v>691</v>
      </c>
      <c r="AL508" t="s">
        <v>691</v>
      </c>
      <c r="AM508" t="s">
        <v>691</v>
      </c>
      <c r="AW508"/>
      <c r="AY508">
        <v>0</v>
      </c>
      <c r="AZ508" s="269"/>
      <c r="BA508" s="269"/>
      <c r="BB508" s="269"/>
      <c r="BC508" s="269"/>
      <c r="BD508" s="269"/>
      <c r="BE508" s="269"/>
    </row>
    <row r="509" spans="1:83" ht="14.4" x14ac:dyDescent="0.3">
      <c r="A509">
        <v>525804</v>
      </c>
      <c r="B509" t="s">
        <v>473</v>
      </c>
      <c r="C509" t="s">
        <v>691</v>
      </c>
      <c r="D509" t="s">
        <v>691</v>
      </c>
      <c r="E509" t="s">
        <v>691</v>
      </c>
      <c r="F509" t="s">
        <v>691</v>
      </c>
      <c r="G509" t="s">
        <v>691</v>
      </c>
      <c r="H509" t="s">
        <v>691</v>
      </c>
      <c r="I509" t="s">
        <v>691</v>
      </c>
      <c r="J509" t="s">
        <v>691</v>
      </c>
      <c r="K509" t="s">
        <v>691</v>
      </c>
      <c r="L509" t="s">
        <v>691</v>
      </c>
      <c r="M509" t="s">
        <v>691</v>
      </c>
      <c r="N509" t="s">
        <v>691</v>
      </c>
      <c r="O509" t="s">
        <v>691</v>
      </c>
      <c r="P509" t="s">
        <v>691</v>
      </c>
      <c r="Q509" t="s">
        <v>691</v>
      </c>
      <c r="R509" t="s">
        <v>691</v>
      </c>
      <c r="S509" t="s">
        <v>691</v>
      </c>
      <c r="T509" t="s">
        <v>691</v>
      </c>
      <c r="U509" t="s">
        <v>691</v>
      </c>
      <c r="V509" t="s">
        <v>691</v>
      </c>
      <c r="W509" t="s">
        <v>691</v>
      </c>
      <c r="X509" t="s">
        <v>691</v>
      </c>
      <c r="Y509" t="s">
        <v>691</v>
      </c>
      <c r="Z509" t="s">
        <v>691</v>
      </c>
      <c r="AA509" t="s">
        <v>691</v>
      </c>
      <c r="AB509" t="s">
        <v>691</v>
      </c>
      <c r="AC509" t="s">
        <v>691</v>
      </c>
      <c r="AD509" t="s">
        <v>691</v>
      </c>
      <c r="AE509" t="s">
        <v>691</v>
      </c>
      <c r="AF509" t="s">
        <v>691</v>
      </c>
      <c r="AG509" t="s">
        <v>691</v>
      </c>
      <c r="AH509" t="s">
        <v>691</v>
      </c>
      <c r="AI509" t="s">
        <v>691</v>
      </c>
      <c r="AJ509" t="s">
        <v>691</v>
      </c>
      <c r="AK509" t="s">
        <v>691</v>
      </c>
      <c r="AL509" t="s">
        <v>691</v>
      </c>
      <c r="AM509" t="s">
        <v>691</v>
      </c>
      <c r="AW509"/>
      <c r="AY509">
        <v>0</v>
      </c>
      <c r="AZ509" s="269"/>
      <c r="BA509" s="269"/>
      <c r="BB509" s="269"/>
      <c r="BC509" s="269"/>
      <c r="BD509" s="269"/>
      <c r="BE509" s="269"/>
    </row>
    <row r="510" spans="1:83" ht="14.4" x14ac:dyDescent="0.3">
      <c r="A510">
        <v>525819</v>
      </c>
      <c r="B510" t="s">
        <v>473</v>
      </c>
      <c r="C510" t="s">
        <v>691</v>
      </c>
      <c r="D510" t="s">
        <v>691</v>
      </c>
      <c r="E510" t="s">
        <v>691</v>
      </c>
      <c r="F510" t="s">
        <v>691</v>
      </c>
      <c r="G510" t="s">
        <v>691</v>
      </c>
      <c r="H510" t="s">
        <v>691</v>
      </c>
      <c r="I510" t="s">
        <v>691</v>
      </c>
      <c r="J510" t="s">
        <v>691</v>
      </c>
      <c r="K510" t="s">
        <v>691</v>
      </c>
      <c r="L510" t="s">
        <v>691</v>
      </c>
      <c r="M510" t="s">
        <v>691</v>
      </c>
      <c r="N510" t="s">
        <v>691</v>
      </c>
      <c r="O510" t="s">
        <v>691</v>
      </c>
      <c r="P510" t="s">
        <v>691</v>
      </c>
      <c r="Q510" t="s">
        <v>691</v>
      </c>
      <c r="R510" t="s">
        <v>691</v>
      </c>
      <c r="S510" t="s">
        <v>691</v>
      </c>
      <c r="T510" t="s">
        <v>691</v>
      </c>
      <c r="U510" t="s">
        <v>691</v>
      </c>
      <c r="V510" t="s">
        <v>691</v>
      </c>
      <c r="W510" t="s">
        <v>691</v>
      </c>
      <c r="X510" t="s">
        <v>691</v>
      </c>
      <c r="Y510" t="s">
        <v>691</v>
      </c>
      <c r="Z510" t="s">
        <v>691</v>
      </c>
      <c r="AA510" t="s">
        <v>691</v>
      </c>
      <c r="AB510" t="s">
        <v>691</v>
      </c>
      <c r="AC510" t="s">
        <v>691</v>
      </c>
      <c r="AD510" t="s">
        <v>691</v>
      </c>
      <c r="AE510" t="s">
        <v>691</v>
      </c>
      <c r="AF510" t="s">
        <v>691</v>
      </c>
      <c r="AG510" t="s">
        <v>691</v>
      </c>
      <c r="AH510" t="s">
        <v>691</v>
      </c>
      <c r="AI510" t="s">
        <v>691</v>
      </c>
      <c r="AJ510" t="s">
        <v>691</v>
      </c>
      <c r="AK510" t="s">
        <v>691</v>
      </c>
      <c r="AL510" t="s">
        <v>691</v>
      </c>
      <c r="AM510" t="s">
        <v>691</v>
      </c>
      <c r="AW510"/>
      <c r="AY510">
        <v>0</v>
      </c>
      <c r="AZ510" s="269"/>
      <c r="BA510" s="269"/>
      <c r="BB510" s="269"/>
      <c r="BC510" s="269"/>
      <c r="BD510" s="269"/>
      <c r="BE510" s="269"/>
    </row>
    <row r="511" spans="1:83" ht="14.4" x14ac:dyDescent="0.3">
      <c r="A511">
        <v>525844</v>
      </c>
      <c r="B511" t="s">
        <v>473</v>
      </c>
      <c r="C511" t="s">
        <v>691</v>
      </c>
      <c r="D511" t="s">
        <v>691</v>
      </c>
      <c r="E511" t="s">
        <v>691</v>
      </c>
      <c r="F511" t="s">
        <v>691</v>
      </c>
      <c r="G511" t="s">
        <v>691</v>
      </c>
      <c r="H511" t="s">
        <v>691</v>
      </c>
      <c r="I511" t="s">
        <v>691</v>
      </c>
      <c r="J511" t="s">
        <v>691</v>
      </c>
      <c r="K511" t="s">
        <v>691</v>
      </c>
      <c r="L511" t="s">
        <v>691</v>
      </c>
      <c r="M511" t="s">
        <v>691</v>
      </c>
      <c r="N511" t="s">
        <v>691</v>
      </c>
      <c r="O511" t="s">
        <v>691</v>
      </c>
      <c r="P511" t="s">
        <v>691</v>
      </c>
      <c r="Q511" t="s">
        <v>691</v>
      </c>
      <c r="R511" t="s">
        <v>691</v>
      </c>
      <c r="S511" t="s">
        <v>691</v>
      </c>
      <c r="T511" t="s">
        <v>691</v>
      </c>
      <c r="U511" t="s">
        <v>691</v>
      </c>
      <c r="V511" t="s">
        <v>691</v>
      </c>
      <c r="W511" t="s">
        <v>691</v>
      </c>
      <c r="X511" t="s">
        <v>691</v>
      </c>
      <c r="Y511" t="s">
        <v>691</v>
      </c>
      <c r="Z511" t="s">
        <v>691</v>
      </c>
      <c r="AA511" t="s">
        <v>691</v>
      </c>
      <c r="AB511" t="s">
        <v>691</v>
      </c>
      <c r="AC511" t="s">
        <v>691</v>
      </c>
      <c r="AD511" t="s">
        <v>691</v>
      </c>
      <c r="AE511" t="s">
        <v>691</v>
      </c>
      <c r="AF511" t="s">
        <v>691</v>
      </c>
      <c r="AG511" t="s">
        <v>691</v>
      </c>
      <c r="AH511" t="s">
        <v>691</v>
      </c>
      <c r="AI511" t="s">
        <v>691</v>
      </c>
      <c r="AJ511" t="s">
        <v>691</v>
      </c>
      <c r="AK511" t="s">
        <v>691</v>
      </c>
      <c r="AL511" t="s">
        <v>691</v>
      </c>
      <c r="AM511" t="s">
        <v>691</v>
      </c>
      <c r="AW511"/>
      <c r="AY511">
        <v>0</v>
      </c>
      <c r="AZ511" s="269"/>
      <c r="BA511" s="269"/>
      <c r="BB511" s="269"/>
      <c r="BC511" s="269"/>
      <c r="BD511" s="269"/>
      <c r="BE511" s="269"/>
    </row>
    <row r="512" spans="1:83" ht="14.4" x14ac:dyDescent="0.3">
      <c r="A512">
        <v>525851</v>
      </c>
      <c r="B512" t="s">
        <v>473</v>
      </c>
      <c r="C512" t="s">
        <v>691</v>
      </c>
      <c r="D512" t="s">
        <v>691</v>
      </c>
      <c r="E512" t="s">
        <v>691</v>
      </c>
      <c r="F512" t="s">
        <v>691</v>
      </c>
      <c r="G512" t="s">
        <v>691</v>
      </c>
      <c r="H512" t="s">
        <v>691</v>
      </c>
      <c r="I512" t="s">
        <v>691</v>
      </c>
      <c r="J512" t="s">
        <v>691</v>
      </c>
      <c r="K512" t="s">
        <v>691</v>
      </c>
      <c r="L512" t="s">
        <v>691</v>
      </c>
      <c r="M512" t="s">
        <v>691</v>
      </c>
      <c r="N512" t="s">
        <v>691</v>
      </c>
      <c r="O512" t="s">
        <v>691</v>
      </c>
      <c r="P512" t="s">
        <v>691</v>
      </c>
      <c r="Q512" t="s">
        <v>691</v>
      </c>
      <c r="R512" t="s">
        <v>691</v>
      </c>
      <c r="S512" t="s">
        <v>691</v>
      </c>
      <c r="T512" t="s">
        <v>691</v>
      </c>
      <c r="U512" t="s">
        <v>691</v>
      </c>
      <c r="V512" t="s">
        <v>691</v>
      </c>
      <c r="W512" t="s">
        <v>691</v>
      </c>
      <c r="X512" t="s">
        <v>691</v>
      </c>
      <c r="Y512" t="s">
        <v>691</v>
      </c>
      <c r="Z512" t="s">
        <v>691</v>
      </c>
      <c r="AA512" t="s">
        <v>691</v>
      </c>
      <c r="AB512" t="s">
        <v>691</v>
      </c>
      <c r="AC512" t="s">
        <v>691</v>
      </c>
      <c r="AD512" t="s">
        <v>691</v>
      </c>
      <c r="AE512" t="s">
        <v>691</v>
      </c>
      <c r="AF512" t="s">
        <v>691</v>
      </c>
      <c r="AG512" t="s">
        <v>691</v>
      </c>
      <c r="AH512" t="s">
        <v>691</v>
      </c>
      <c r="AI512" t="s">
        <v>691</v>
      </c>
      <c r="AJ512" t="s">
        <v>691</v>
      </c>
      <c r="AK512" t="s">
        <v>691</v>
      </c>
      <c r="AL512" t="s">
        <v>691</v>
      </c>
      <c r="AM512" t="s">
        <v>691</v>
      </c>
      <c r="AW512"/>
      <c r="AY512">
        <v>0</v>
      </c>
      <c r="AZ512" s="269"/>
      <c r="BA512" s="269"/>
      <c r="BB512" s="269"/>
      <c r="BC512" s="269"/>
      <c r="BD512" s="269"/>
      <c r="BE512" s="269"/>
    </row>
    <row r="513" spans="1:83" ht="14.4" x14ac:dyDescent="0.3">
      <c r="A513">
        <v>525857</v>
      </c>
      <c r="B513" t="s">
        <v>473</v>
      </c>
      <c r="C513" t="s">
        <v>691</v>
      </c>
      <c r="D513" t="s">
        <v>691</v>
      </c>
      <c r="E513" t="s">
        <v>691</v>
      </c>
      <c r="F513" t="s">
        <v>691</v>
      </c>
      <c r="G513" t="s">
        <v>691</v>
      </c>
      <c r="H513" t="s">
        <v>691</v>
      </c>
      <c r="I513" t="s">
        <v>691</v>
      </c>
      <c r="J513" t="s">
        <v>691</v>
      </c>
      <c r="K513" t="s">
        <v>691</v>
      </c>
      <c r="L513" t="s">
        <v>691</v>
      </c>
      <c r="M513" t="s">
        <v>691</v>
      </c>
      <c r="N513" t="s">
        <v>691</v>
      </c>
      <c r="O513" t="s">
        <v>691</v>
      </c>
      <c r="P513" t="s">
        <v>691</v>
      </c>
      <c r="Q513" t="s">
        <v>691</v>
      </c>
      <c r="R513" t="s">
        <v>691</v>
      </c>
      <c r="S513" t="s">
        <v>691</v>
      </c>
      <c r="T513" t="s">
        <v>691</v>
      </c>
      <c r="U513" t="s">
        <v>691</v>
      </c>
      <c r="V513" t="s">
        <v>691</v>
      </c>
      <c r="W513" t="s">
        <v>691</v>
      </c>
      <c r="X513" t="s">
        <v>691</v>
      </c>
      <c r="Y513" t="s">
        <v>691</v>
      </c>
      <c r="Z513" t="s">
        <v>691</v>
      </c>
      <c r="AA513" t="s">
        <v>691</v>
      </c>
      <c r="AB513" t="s">
        <v>691</v>
      </c>
      <c r="AC513" t="s">
        <v>691</v>
      </c>
      <c r="AD513" t="s">
        <v>691</v>
      </c>
      <c r="AE513" t="s">
        <v>691</v>
      </c>
      <c r="AF513" t="s">
        <v>691</v>
      </c>
      <c r="AG513" t="s">
        <v>691</v>
      </c>
      <c r="AH513" t="s">
        <v>691</v>
      </c>
      <c r="AI513" t="s">
        <v>691</v>
      </c>
      <c r="AJ513" t="s">
        <v>691</v>
      </c>
      <c r="AK513" t="s">
        <v>691</v>
      </c>
      <c r="AL513" t="s">
        <v>691</v>
      </c>
      <c r="AM513" t="s">
        <v>691</v>
      </c>
      <c r="AW513"/>
      <c r="AY513">
        <v>0</v>
      </c>
      <c r="AZ513" s="269"/>
      <c r="BA513" s="269"/>
      <c r="BB513" s="269"/>
      <c r="BC513" s="269"/>
      <c r="BD513" s="269"/>
      <c r="BE513" s="269"/>
    </row>
    <row r="514" spans="1:83" ht="14.4" x14ac:dyDescent="0.3">
      <c r="A514">
        <v>525861</v>
      </c>
      <c r="B514" t="s">
        <v>473</v>
      </c>
      <c r="C514" t="s">
        <v>691</v>
      </c>
      <c r="D514" t="s">
        <v>691</v>
      </c>
      <c r="E514" t="s">
        <v>691</v>
      </c>
      <c r="F514" t="s">
        <v>691</v>
      </c>
      <c r="G514" t="s">
        <v>691</v>
      </c>
      <c r="H514" t="s">
        <v>691</v>
      </c>
      <c r="I514" t="s">
        <v>691</v>
      </c>
      <c r="J514" t="s">
        <v>691</v>
      </c>
      <c r="K514" t="s">
        <v>691</v>
      </c>
      <c r="L514" t="s">
        <v>691</v>
      </c>
      <c r="M514" t="s">
        <v>691</v>
      </c>
      <c r="N514" t="s">
        <v>691</v>
      </c>
      <c r="O514" t="s">
        <v>691</v>
      </c>
      <c r="P514" t="s">
        <v>691</v>
      </c>
      <c r="Q514" t="s">
        <v>691</v>
      </c>
      <c r="R514" t="s">
        <v>691</v>
      </c>
      <c r="S514" t="s">
        <v>691</v>
      </c>
      <c r="T514" t="s">
        <v>691</v>
      </c>
      <c r="U514" t="s">
        <v>691</v>
      </c>
      <c r="V514" t="s">
        <v>691</v>
      </c>
      <c r="W514" t="s">
        <v>691</v>
      </c>
      <c r="X514" t="s">
        <v>691</v>
      </c>
      <c r="Y514" t="s">
        <v>691</v>
      </c>
      <c r="Z514" t="s">
        <v>691</v>
      </c>
      <c r="AA514" t="s">
        <v>691</v>
      </c>
      <c r="AB514" t="s">
        <v>691</v>
      </c>
      <c r="AC514" t="s">
        <v>691</v>
      </c>
      <c r="AD514" t="s">
        <v>691</v>
      </c>
      <c r="AE514" t="s">
        <v>691</v>
      </c>
      <c r="AF514" t="s">
        <v>691</v>
      </c>
      <c r="AG514" t="s">
        <v>691</v>
      </c>
      <c r="AH514" t="s">
        <v>691</v>
      </c>
      <c r="AI514" t="s">
        <v>691</v>
      </c>
      <c r="AJ514" t="s">
        <v>691</v>
      </c>
      <c r="AK514" t="s">
        <v>691</v>
      </c>
      <c r="AL514" t="s">
        <v>691</v>
      </c>
      <c r="AM514" t="s">
        <v>691</v>
      </c>
      <c r="AW514"/>
      <c r="AY514">
        <v>0</v>
      </c>
      <c r="AZ514" s="269"/>
      <c r="BA514" s="269"/>
      <c r="BB514" s="269"/>
      <c r="BC514" s="269"/>
      <c r="BD514" s="269"/>
      <c r="BE514" s="269"/>
    </row>
    <row r="515" spans="1:83" ht="14.4" x14ac:dyDescent="0.3">
      <c r="A515">
        <v>525870</v>
      </c>
      <c r="B515" t="s">
        <v>473</v>
      </c>
      <c r="C515" t="s">
        <v>691</v>
      </c>
      <c r="D515" t="s">
        <v>691</v>
      </c>
      <c r="E515" t="s">
        <v>691</v>
      </c>
      <c r="F515" t="s">
        <v>691</v>
      </c>
      <c r="G515" t="s">
        <v>691</v>
      </c>
      <c r="H515" t="s">
        <v>691</v>
      </c>
      <c r="I515" t="s">
        <v>691</v>
      </c>
      <c r="J515" t="s">
        <v>691</v>
      </c>
      <c r="K515" t="s">
        <v>691</v>
      </c>
      <c r="L515" t="s">
        <v>691</v>
      </c>
      <c r="M515" t="s">
        <v>691</v>
      </c>
      <c r="N515" t="s">
        <v>691</v>
      </c>
      <c r="O515" t="s">
        <v>691</v>
      </c>
      <c r="P515" t="s">
        <v>691</v>
      </c>
      <c r="Q515" t="s">
        <v>691</v>
      </c>
      <c r="R515" t="s">
        <v>691</v>
      </c>
      <c r="S515" t="s">
        <v>691</v>
      </c>
      <c r="T515" t="s">
        <v>691</v>
      </c>
      <c r="U515" t="s">
        <v>691</v>
      </c>
      <c r="V515" t="s">
        <v>691</v>
      </c>
      <c r="W515" t="s">
        <v>691</v>
      </c>
      <c r="X515" t="s">
        <v>691</v>
      </c>
      <c r="Y515" t="s">
        <v>691</v>
      </c>
      <c r="Z515" t="s">
        <v>691</v>
      </c>
      <c r="AA515" t="s">
        <v>691</v>
      </c>
      <c r="AB515" t="s">
        <v>691</v>
      </c>
      <c r="AC515" t="s">
        <v>691</v>
      </c>
      <c r="AD515" t="s">
        <v>691</v>
      </c>
      <c r="AE515" t="s">
        <v>691</v>
      </c>
      <c r="AF515" t="s">
        <v>691</v>
      </c>
      <c r="AG515" t="s">
        <v>691</v>
      </c>
      <c r="AH515" t="s">
        <v>691</v>
      </c>
      <c r="AI515" t="s">
        <v>691</v>
      </c>
      <c r="AJ515" t="s">
        <v>691</v>
      </c>
      <c r="AK515" t="s">
        <v>691</v>
      </c>
      <c r="AL515" t="s">
        <v>691</v>
      </c>
      <c r="AM515" t="s">
        <v>691</v>
      </c>
      <c r="AW515"/>
      <c r="AY515">
        <v>0</v>
      </c>
      <c r="AZ515" s="269"/>
      <c r="BA515" s="269"/>
      <c r="BB515" s="269"/>
      <c r="BC515" s="269"/>
      <c r="BD515" s="269"/>
      <c r="BE515" s="269"/>
    </row>
    <row r="516" spans="1:83" ht="14.4" x14ac:dyDescent="0.3">
      <c r="A516">
        <v>525880</v>
      </c>
      <c r="B516" t="s">
        <v>473</v>
      </c>
      <c r="C516" t="s">
        <v>691</v>
      </c>
      <c r="D516" t="s">
        <v>691</v>
      </c>
      <c r="E516" t="s">
        <v>691</v>
      </c>
      <c r="F516" t="s">
        <v>691</v>
      </c>
      <c r="G516" t="s">
        <v>691</v>
      </c>
      <c r="H516" t="s">
        <v>691</v>
      </c>
      <c r="I516" t="s">
        <v>691</v>
      </c>
      <c r="J516" t="s">
        <v>691</v>
      </c>
      <c r="K516" t="s">
        <v>691</v>
      </c>
      <c r="L516" t="s">
        <v>691</v>
      </c>
      <c r="M516" t="s">
        <v>691</v>
      </c>
      <c r="N516" t="s">
        <v>691</v>
      </c>
      <c r="O516" t="s">
        <v>691</v>
      </c>
      <c r="P516" t="s">
        <v>691</v>
      </c>
      <c r="Q516" t="s">
        <v>691</v>
      </c>
      <c r="R516" t="s">
        <v>691</v>
      </c>
      <c r="S516" t="s">
        <v>691</v>
      </c>
      <c r="T516" t="s">
        <v>691</v>
      </c>
      <c r="U516" t="s">
        <v>691</v>
      </c>
      <c r="V516" t="s">
        <v>691</v>
      </c>
      <c r="W516" t="s">
        <v>691</v>
      </c>
      <c r="X516" t="s">
        <v>691</v>
      </c>
      <c r="Y516" t="s">
        <v>691</v>
      </c>
      <c r="Z516" t="s">
        <v>691</v>
      </c>
      <c r="AA516" t="s">
        <v>691</v>
      </c>
      <c r="AB516" t="s">
        <v>691</v>
      </c>
      <c r="AC516" t="s">
        <v>691</v>
      </c>
      <c r="AD516" t="s">
        <v>691</v>
      </c>
      <c r="AE516" t="s">
        <v>691</v>
      </c>
      <c r="AF516" t="s">
        <v>691</v>
      </c>
      <c r="AG516" t="s">
        <v>691</v>
      </c>
      <c r="AH516" t="s">
        <v>691</v>
      </c>
      <c r="AI516" t="s">
        <v>691</v>
      </c>
      <c r="AJ516" t="s">
        <v>691</v>
      </c>
      <c r="AK516" t="s">
        <v>691</v>
      </c>
      <c r="AL516" t="s">
        <v>691</v>
      </c>
      <c r="AM516" t="s">
        <v>691</v>
      </c>
      <c r="AW516"/>
      <c r="AY516">
        <v>0</v>
      </c>
      <c r="AZ516" s="269"/>
      <c r="BA516" s="269"/>
      <c r="BB516" s="269"/>
      <c r="BC516" s="269"/>
      <c r="BD516" s="269"/>
      <c r="BE516" s="269"/>
    </row>
    <row r="517" spans="1:83" ht="14.4" x14ac:dyDescent="0.3">
      <c r="A517">
        <v>525886</v>
      </c>
      <c r="B517" t="s">
        <v>473</v>
      </c>
      <c r="C517" t="s">
        <v>691</v>
      </c>
      <c r="D517" t="s">
        <v>691</v>
      </c>
      <c r="E517" t="s">
        <v>691</v>
      </c>
      <c r="F517" t="s">
        <v>691</v>
      </c>
      <c r="G517" t="s">
        <v>691</v>
      </c>
      <c r="H517" t="s">
        <v>691</v>
      </c>
      <c r="I517" t="s">
        <v>691</v>
      </c>
      <c r="J517" t="s">
        <v>691</v>
      </c>
      <c r="K517" t="s">
        <v>691</v>
      </c>
      <c r="L517" t="s">
        <v>691</v>
      </c>
      <c r="M517" t="s">
        <v>691</v>
      </c>
      <c r="N517" t="s">
        <v>691</v>
      </c>
      <c r="O517" t="s">
        <v>691</v>
      </c>
      <c r="P517" t="s">
        <v>691</v>
      </c>
      <c r="Q517" t="s">
        <v>691</v>
      </c>
      <c r="R517" t="s">
        <v>691</v>
      </c>
      <c r="S517" t="s">
        <v>691</v>
      </c>
      <c r="T517" t="s">
        <v>691</v>
      </c>
      <c r="U517" t="s">
        <v>691</v>
      </c>
      <c r="V517" t="s">
        <v>691</v>
      </c>
      <c r="W517" t="s">
        <v>691</v>
      </c>
      <c r="X517" t="s">
        <v>691</v>
      </c>
      <c r="Y517" t="s">
        <v>691</v>
      </c>
      <c r="Z517" t="s">
        <v>691</v>
      </c>
      <c r="AA517" t="s">
        <v>691</v>
      </c>
      <c r="AB517" t="s">
        <v>691</v>
      </c>
      <c r="AC517" t="s">
        <v>691</v>
      </c>
      <c r="AD517" t="s">
        <v>691</v>
      </c>
      <c r="AE517" t="s">
        <v>691</v>
      </c>
      <c r="AF517" t="s">
        <v>691</v>
      </c>
      <c r="AG517" t="s">
        <v>691</v>
      </c>
      <c r="AH517" t="s">
        <v>691</v>
      </c>
      <c r="AI517" t="s">
        <v>691</v>
      </c>
      <c r="AJ517" t="s">
        <v>691</v>
      </c>
      <c r="AK517" t="s">
        <v>691</v>
      </c>
      <c r="AL517" t="s">
        <v>691</v>
      </c>
      <c r="AM517" t="s">
        <v>691</v>
      </c>
      <c r="AW517"/>
      <c r="AY517">
        <v>0</v>
      </c>
      <c r="AZ517" s="269"/>
      <c r="BA517" s="269"/>
      <c r="BB517" s="269"/>
      <c r="BC517" s="269"/>
      <c r="BD517" s="269"/>
      <c r="BE517" s="269"/>
    </row>
    <row r="518" spans="1:83" ht="14.4" x14ac:dyDescent="0.3">
      <c r="A518">
        <v>525896</v>
      </c>
      <c r="B518" t="s">
        <v>473</v>
      </c>
      <c r="C518" t="s">
        <v>691</v>
      </c>
      <c r="D518" t="s">
        <v>691</v>
      </c>
      <c r="E518" t="s">
        <v>691</v>
      </c>
      <c r="F518" t="s">
        <v>691</v>
      </c>
      <c r="G518" t="s">
        <v>691</v>
      </c>
      <c r="H518" t="s">
        <v>691</v>
      </c>
      <c r="I518" t="s">
        <v>691</v>
      </c>
      <c r="J518" t="s">
        <v>691</v>
      </c>
      <c r="K518" t="s">
        <v>691</v>
      </c>
      <c r="L518" t="s">
        <v>691</v>
      </c>
      <c r="M518" t="s">
        <v>691</v>
      </c>
      <c r="N518" t="s">
        <v>691</v>
      </c>
      <c r="O518" t="s">
        <v>691</v>
      </c>
      <c r="P518" t="s">
        <v>691</v>
      </c>
      <c r="Q518" t="s">
        <v>691</v>
      </c>
      <c r="R518" t="s">
        <v>691</v>
      </c>
      <c r="S518" t="s">
        <v>691</v>
      </c>
      <c r="T518" t="s">
        <v>691</v>
      </c>
      <c r="U518" t="s">
        <v>691</v>
      </c>
      <c r="V518" t="s">
        <v>691</v>
      </c>
      <c r="W518" t="s">
        <v>691</v>
      </c>
      <c r="X518" t="s">
        <v>691</v>
      </c>
      <c r="Y518" t="s">
        <v>691</v>
      </c>
      <c r="Z518" t="s">
        <v>691</v>
      </c>
      <c r="AA518" t="s">
        <v>691</v>
      </c>
      <c r="AB518" t="s">
        <v>691</v>
      </c>
      <c r="AC518" t="s">
        <v>691</v>
      </c>
      <c r="AD518" t="s">
        <v>691</v>
      </c>
      <c r="AE518" t="s">
        <v>691</v>
      </c>
      <c r="AF518" t="s">
        <v>691</v>
      </c>
      <c r="AG518" t="s">
        <v>691</v>
      </c>
      <c r="AH518" t="s">
        <v>691</v>
      </c>
      <c r="AI518" t="s">
        <v>691</v>
      </c>
      <c r="AJ518" t="s">
        <v>691</v>
      </c>
      <c r="AK518" t="s">
        <v>691</v>
      </c>
      <c r="AL518" t="s">
        <v>691</v>
      </c>
      <c r="AM518" t="s">
        <v>691</v>
      </c>
      <c r="AW518"/>
      <c r="AY518">
        <v>0</v>
      </c>
      <c r="AZ518" s="269"/>
      <c r="BA518" s="269"/>
      <c r="BB518" s="269"/>
      <c r="BC518" s="269"/>
      <c r="BD518" s="269"/>
      <c r="BE518" s="269"/>
    </row>
    <row r="519" spans="1:83" ht="14.4" x14ac:dyDescent="0.3">
      <c r="A519">
        <v>525898</v>
      </c>
      <c r="B519" t="s">
        <v>473</v>
      </c>
      <c r="C519" t="s">
        <v>691</v>
      </c>
      <c r="D519" t="s">
        <v>691</v>
      </c>
      <c r="E519" t="s">
        <v>691</v>
      </c>
      <c r="F519" t="s">
        <v>691</v>
      </c>
      <c r="G519" t="s">
        <v>691</v>
      </c>
      <c r="H519" t="s">
        <v>691</v>
      </c>
      <c r="I519" t="s">
        <v>691</v>
      </c>
      <c r="J519" t="s">
        <v>691</v>
      </c>
      <c r="K519" t="s">
        <v>691</v>
      </c>
      <c r="L519" t="s">
        <v>691</v>
      </c>
      <c r="M519" t="s">
        <v>691</v>
      </c>
      <c r="N519" t="s">
        <v>691</v>
      </c>
      <c r="O519" t="s">
        <v>691</v>
      </c>
      <c r="P519" t="s">
        <v>691</v>
      </c>
      <c r="Q519" t="s">
        <v>691</v>
      </c>
      <c r="R519" t="s">
        <v>691</v>
      </c>
      <c r="S519" t="s">
        <v>691</v>
      </c>
      <c r="T519" t="s">
        <v>691</v>
      </c>
      <c r="U519" t="s">
        <v>691</v>
      </c>
      <c r="V519" t="s">
        <v>691</v>
      </c>
      <c r="W519" t="s">
        <v>691</v>
      </c>
      <c r="X519" t="s">
        <v>691</v>
      </c>
      <c r="Y519" t="s">
        <v>691</v>
      </c>
      <c r="Z519" t="s">
        <v>691</v>
      </c>
      <c r="AA519" t="s">
        <v>691</v>
      </c>
      <c r="AB519" t="s">
        <v>691</v>
      </c>
      <c r="AC519" t="s">
        <v>691</v>
      </c>
      <c r="AD519" t="s">
        <v>691</v>
      </c>
      <c r="AE519" t="s">
        <v>691</v>
      </c>
      <c r="AF519" t="s">
        <v>691</v>
      </c>
      <c r="AG519" t="s">
        <v>691</v>
      </c>
      <c r="AH519" t="s">
        <v>691</v>
      </c>
      <c r="AI519" t="s">
        <v>691</v>
      </c>
      <c r="AJ519" t="s">
        <v>691</v>
      </c>
      <c r="AK519" t="s">
        <v>691</v>
      </c>
      <c r="AL519" t="s">
        <v>691</v>
      </c>
      <c r="AM519" t="s">
        <v>691</v>
      </c>
      <c r="AW519"/>
      <c r="AY519">
        <v>0</v>
      </c>
      <c r="AZ519" s="269"/>
      <c r="BA519" s="269"/>
      <c r="BB519" s="269"/>
      <c r="BC519" s="269"/>
      <c r="BD519" s="269"/>
      <c r="BE519" s="269"/>
    </row>
    <row r="520" spans="1:83" ht="14.4" x14ac:dyDescent="0.3">
      <c r="A520">
        <v>525903</v>
      </c>
      <c r="B520" t="s">
        <v>473</v>
      </c>
      <c r="C520" t="s">
        <v>691</v>
      </c>
      <c r="D520" t="s">
        <v>691</v>
      </c>
      <c r="E520" t="s">
        <v>691</v>
      </c>
      <c r="F520" t="s">
        <v>691</v>
      </c>
      <c r="G520" t="s">
        <v>691</v>
      </c>
      <c r="H520" t="s">
        <v>691</v>
      </c>
      <c r="I520" t="s">
        <v>691</v>
      </c>
      <c r="J520" t="s">
        <v>691</v>
      </c>
      <c r="K520" t="s">
        <v>691</v>
      </c>
      <c r="L520" t="s">
        <v>691</v>
      </c>
      <c r="M520" t="s">
        <v>691</v>
      </c>
      <c r="N520" t="s">
        <v>691</v>
      </c>
      <c r="O520" t="s">
        <v>691</v>
      </c>
      <c r="P520" t="s">
        <v>691</v>
      </c>
      <c r="Q520" t="s">
        <v>691</v>
      </c>
      <c r="R520" t="s">
        <v>691</v>
      </c>
      <c r="S520" t="s">
        <v>691</v>
      </c>
      <c r="T520" t="s">
        <v>691</v>
      </c>
      <c r="U520" t="s">
        <v>691</v>
      </c>
      <c r="V520" t="s">
        <v>691</v>
      </c>
      <c r="W520" t="s">
        <v>691</v>
      </c>
      <c r="X520" t="s">
        <v>691</v>
      </c>
      <c r="Y520" t="s">
        <v>691</v>
      </c>
      <c r="Z520" t="s">
        <v>691</v>
      </c>
      <c r="AA520" t="s">
        <v>691</v>
      </c>
      <c r="AB520" t="s">
        <v>691</v>
      </c>
      <c r="AC520" t="s">
        <v>691</v>
      </c>
      <c r="AD520" t="s">
        <v>691</v>
      </c>
      <c r="AE520" t="s">
        <v>691</v>
      </c>
      <c r="AF520" t="s">
        <v>691</v>
      </c>
      <c r="AG520" t="s">
        <v>691</v>
      </c>
      <c r="AH520" t="s">
        <v>691</v>
      </c>
      <c r="AI520" t="s">
        <v>691</v>
      </c>
      <c r="AJ520" t="s">
        <v>691</v>
      </c>
      <c r="AK520" t="s">
        <v>691</v>
      </c>
      <c r="AL520" t="s">
        <v>691</v>
      </c>
      <c r="AM520" t="s">
        <v>691</v>
      </c>
      <c r="AW520"/>
      <c r="AY520">
        <v>0</v>
      </c>
      <c r="AZ520" s="269"/>
      <c r="BA520" s="269"/>
      <c r="BB520" s="269"/>
      <c r="BC520" s="269"/>
      <c r="BD520" s="269"/>
      <c r="BE520" s="269"/>
    </row>
    <row r="521" spans="1:83" ht="14.4" x14ac:dyDescent="0.3">
      <c r="A521">
        <v>525923</v>
      </c>
      <c r="B521" t="s">
        <v>473</v>
      </c>
      <c r="C521" t="s">
        <v>691</v>
      </c>
      <c r="D521" t="s">
        <v>691</v>
      </c>
      <c r="E521" t="s">
        <v>691</v>
      </c>
      <c r="F521" t="s">
        <v>691</v>
      </c>
      <c r="G521" t="s">
        <v>691</v>
      </c>
      <c r="H521" t="s">
        <v>691</v>
      </c>
      <c r="I521" t="s">
        <v>691</v>
      </c>
      <c r="J521" t="s">
        <v>691</v>
      </c>
      <c r="K521" t="s">
        <v>691</v>
      </c>
      <c r="L521" t="s">
        <v>691</v>
      </c>
      <c r="M521" t="s">
        <v>691</v>
      </c>
      <c r="N521" t="s">
        <v>691</v>
      </c>
      <c r="O521" t="s">
        <v>691</v>
      </c>
      <c r="P521" t="s">
        <v>691</v>
      </c>
      <c r="Q521" t="s">
        <v>691</v>
      </c>
      <c r="R521" t="s">
        <v>691</v>
      </c>
      <c r="S521" t="s">
        <v>691</v>
      </c>
      <c r="T521" t="s">
        <v>691</v>
      </c>
      <c r="U521" t="s">
        <v>691</v>
      </c>
      <c r="V521" t="s">
        <v>691</v>
      </c>
      <c r="W521" t="s">
        <v>691</v>
      </c>
      <c r="X521" t="s">
        <v>691</v>
      </c>
      <c r="Y521" t="s">
        <v>691</v>
      </c>
      <c r="Z521" t="s">
        <v>691</v>
      </c>
      <c r="AA521" t="s">
        <v>691</v>
      </c>
      <c r="AB521" t="s">
        <v>691</v>
      </c>
      <c r="AC521" t="s">
        <v>691</v>
      </c>
      <c r="AD521" t="s">
        <v>691</v>
      </c>
      <c r="AE521" t="s">
        <v>691</v>
      </c>
      <c r="AF521" t="s">
        <v>691</v>
      </c>
      <c r="AG521" t="s">
        <v>691</v>
      </c>
      <c r="AH521" t="s">
        <v>691</v>
      </c>
      <c r="AI521" t="s">
        <v>691</v>
      </c>
      <c r="AJ521" t="s">
        <v>691</v>
      </c>
      <c r="AK521" t="s">
        <v>691</v>
      </c>
      <c r="AL521" t="s">
        <v>691</v>
      </c>
      <c r="AM521" t="s">
        <v>691</v>
      </c>
      <c r="AW521"/>
      <c r="AY521">
        <v>0</v>
      </c>
      <c r="AZ521" s="269"/>
      <c r="BA521" s="269"/>
      <c r="BB521" s="269"/>
      <c r="BC521" s="269"/>
      <c r="BD521" s="269"/>
      <c r="BE521" s="269"/>
      <c r="BH521" s="249"/>
      <c r="BI521" s="249"/>
      <c r="BJ521" s="249"/>
      <c r="BK521" s="249"/>
      <c r="BL521" s="249"/>
      <c r="BM521" s="249"/>
      <c r="BN521" s="249"/>
      <c r="BO521" s="249"/>
      <c r="BP521" s="249"/>
      <c r="BQ521" s="249"/>
      <c r="BR521" s="249"/>
      <c r="BS521" s="249"/>
      <c r="BT521" s="249"/>
      <c r="BU521" s="249"/>
      <c r="BV521" s="248"/>
      <c r="BW521" s="249"/>
      <c r="BX521" s="249"/>
      <c r="BY521" s="249"/>
      <c r="BZ521" s="249"/>
      <c r="CA521" s="242"/>
      <c r="CB521" s="242"/>
      <c r="CC521" s="242"/>
      <c r="CD521" s="242"/>
      <c r="CE521" s="249"/>
    </row>
    <row r="522" spans="1:83" ht="14.4" x14ac:dyDescent="0.3">
      <c r="A522">
        <v>525924</v>
      </c>
      <c r="B522" t="s">
        <v>473</v>
      </c>
      <c r="C522" t="s">
        <v>691</v>
      </c>
      <c r="D522" t="s">
        <v>691</v>
      </c>
      <c r="E522" t="s">
        <v>691</v>
      </c>
      <c r="F522" t="s">
        <v>691</v>
      </c>
      <c r="G522" t="s">
        <v>691</v>
      </c>
      <c r="H522" t="s">
        <v>691</v>
      </c>
      <c r="I522" t="s">
        <v>691</v>
      </c>
      <c r="J522" t="s">
        <v>691</v>
      </c>
      <c r="K522" t="s">
        <v>691</v>
      </c>
      <c r="L522" t="s">
        <v>691</v>
      </c>
      <c r="M522" t="s">
        <v>691</v>
      </c>
      <c r="N522" t="s">
        <v>691</v>
      </c>
      <c r="O522" t="s">
        <v>691</v>
      </c>
      <c r="P522" t="s">
        <v>691</v>
      </c>
      <c r="Q522" t="s">
        <v>691</v>
      </c>
      <c r="R522" t="s">
        <v>691</v>
      </c>
      <c r="S522" t="s">
        <v>691</v>
      </c>
      <c r="T522" t="s">
        <v>691</v>
      </c>
      <c r="U522" t="s">
        <v>691</v>
      </c>
      <c r="V522" t="s">
        <v>691</v>
      </c>
      <c r="W522" t="s">
        <v>691</v>
      </c>
      <c r="X522" t="s">
        <v>691</v>
      </c>
      <c r="Y522" t="s">
        <v>691</v>
      </c>
      <c r="Z522" t="s">
        <v>691</v>
      </c>
      <c r="AA522" t="s">
        <v>691</v>
      </c>
      <c r="AB522" t="s">
        <v>691</v>
      </c>
      <c r="AC522" t="s">
        <v>691</v>
      </c>
      <c r="AD522" t="s">
        <v>691</v>
      </c>
      <c r="AE522" t="s">
        <v>691</v>
      </c>
      <c r="AF522" t="s">
        <v>691</v>
      </c>
      <c r="AG522" t="s">
        <v>691</v>
      </c>
      <c r="AH522" t="s">
        <v>691</v>
      </c>
      <c r="AI522" t="s">
        <v>691</v>
      </c>
      <c r="AJ522" t="s">
        <v>691</v>
      </c>
      <c r="AK522" t="s">
        <v>691</v>
      </c>
      <c r="AL522" t="s">
        <v>691</v>
      </c>
      <c r="AM522" t="s">
        <v>691</v>
      </c>
      <c r="AW522"/>
      <c r="AY522">
        <v>0</v>
      </c>
      <c r="AZ522" s="269"/>
      <c r="BA522" s="269"/>
      <c r="BB522" s="269"/>
      <c r="BC522" s="269"/>
      <c r="BD522" s="269"/>
      <c r="BE522" s="269"/>
    </row>
    <row r="523" spans="1:83" ht="14.4" x14ac:dyDescent="0.3">
      <c r="A523">
        <v>525926</v>
      </c>
      <c r="B523" t="s">
        <v>473</v>
      </c>
      <c r="C523" t="s">
        <v>691</v>
      </c>
      <c r="D523" t="s">
        <v>691</v>
      </c>
      <c r="E523" t="s">
        <v>691</v>
      </c>
      <c r="F523" t="s">
        <v>691</v>
      </c>
      <c r="G523" t="s">
        <v>691</v>
      </c>
      <c r="H523" t="s">
        <v>691</v>
      </c>
      <c r="I523" t="s">
        <v>691</v>
      </c>
      <c r="J523" t="s">
        <v>691</v>
      </c>
      <c r="K523" t="s">
        <v>691</v>
      </c>
      <c r="L523" t="s">
        <v>691</v>
      </c>
      <c r="M523" t="s">
        <v>691</v>
      </c>
      <c r="N523" t="s">
        <v>691</v>
      </c>
      <c r="O523" t="s">
        <v>691</v>
      </c>
      <c r="P523" t="s">
        <v>691</v>
      </c>
      <c r="Q523" t="s">
        <v>691</v>
      </c>
      <c r="R523" t="s">
        <v>691</v>
      </c>
      <c r="S523" t="s">
        <v>691</v>
      </c>
      <c r="T523" t="s">
        <v>691</v>
      </c>
      <c r="U523" t="s">
        <v>691</v>
      </c>
      <c r="V523" t="s">
        <v>691</v>
      </c>
      <c r="W523" t="s">
        <v>691</v>
      </c>
      <c r="X523" t="s">
        <v>691</v>
      </c>
      <c r="Y523" t="s">
        <v>691</v>
      </c>
      <c r="Z523" t="s">
        <v>691</v>
      </c>
      <c r="AA523" t="s">
        <v>691</v>
      </c>
      <c r="AB523" t="s">
        <v>691</v>
      </c>
      <c r="AC523" t="s">
        <v>691</v>
      </c>
      <c r="AD523" t="s">
        <v>691</v>
      </c>
      <c r="AE523" t="s">
        <v>691</v>
      </c>
      <c r="AF523" t="s">
        <v>691</v>
      </c>
      <c r="AG523" t="s">
        <v>691</v>
      </c>
      <c r="AH523" t="s">
        <v>691</v>
      </c>
      <c r="AI523" t="s">
        <v>691</v>
      </c>
      <c r="AJ523" t="s">
        <v>691</v>
      </c>
      <c r="AK523" t="s">
        <v>691</v>
      </c>
      <c r="AL523" t="s">
        <v>691</v>
      </c>
      <c r="AM523" t="s">
        <v>691</v>
      </c>
      <c r="AW523"/>
      <c r="AY523">
        <v>0</v>
      </c>
      <c r="AZ523" s="269"/>
      <c r="BA523" s="269"/>
      <c r="BB523" s="269"/>
      <c r="BC523" s="269"/>
      <c r="BD523" s="269"/>
      <c r="BE523" s="269"/>
    </row>
    <row r="524" spans="1:83" ht="14.4" x14ac:dyDescent="0.3">
      <c r="A524">
        <v>525929</v>
      </c>
      <c r="B524" t="s">
        <v>473</v>
      </c>
      <c r="C524" t="s">
        <v>691</v>
      </c>
      <c r="D524" t="s">
        <v>691</v>
      </c>
      <c r="E524" t="s">
        <v>691</v>
      </c>
      <c r="F524" t="s">
        <v>691</v>
      </c>
      <c r="G524" t="s">
        <v>691</v>
      </c>
      <c r="H524" t="s">
        <v>691</v>
      </c>
      <c r="I524" t="s">
        <v>691</v>
      </c>
      <c r="J524" t="s">
        <v>691</v>
      </c>
      <c r="K524" t="s">
        <v>691</v>
      </c>
      <c r="L524" t="s">
        <v>691</v>
      </c>
      <c r="M524" t="s">
        <v>691</v>
      </c>
      <c r="N524" t="s">
        <v>691</v>
      </c>
      <c r="O524" t="s">
        <v>691</v>
      </c>
      <c r="P524" t="s">
        <v>691</v>
      </c>
      <c r="Q524" t="s">
        <v>691</v>
      </c>
      <c r="R524" t="s">
        <v>691</v>
      </c>
      <c r="S524" t="s">
        <v>691</v>
      </c>
      <c r="T524" t="s">
        <v>691</v>
      </c>
      <c r="U524" t="s">
        <v>691</v>
      </c>
      <c r="V524" t="s">
        <v>691</v>
      </c>
      <c r="W524" t="s">
        <v>691</v>
      </c>
      <c r="X524" t="s">
        <v>691</v>
      </c>
      <c r="Y524" t="s">
        <v>691</v>
      </c>
      <c r="Z524" t="s">
        <v>691</v>
      </c>
      <c r="AA524" t="s">
        <v>691</v>
      </c>
      <c r="AB524" t="s">
        <v>691</v>
      </c>
      <c r="AC524" t="s">
        <v>691</v>
      </c>
      <c r="AD524" t="s">
        <v>691</v>
      </c>
      <c r="AE524" t="s">
        <v>691</v>
      </c>
      <c r="AF524" t="s">
        <v>691</v>
      </c>
      <c r="AG524" t="s">
        <v>691</v>
      </c>
      <c r="AH524" t="s">
        <v>691</v>
      </c>
      <c r="AI524" t="s">
        <v>691</v>
      </c>
      <c r="AJ524" t="s">
        <v>691</v>
      </c>
      <c r="AK524" t="s">
        <v>691</v>
      </c>
      <c r="AL524" t="s">
        <v>691</v>
      </c>
      <c r="AM524" t="s">
        <v>691</v>
      </c>
      <c r="AW524"/>
      <c r="AY524">
        <v>0</v>
      </c>
      <c r="AZ524" s="269"/>
      <c r="BA524" s="269"/>
      <c r="BB524" s="269"/>
      <c r="BC524" s="269"/>
      <c r="BD524" s="269"/>
      <c r="BE524" s="269"/>
    </row>
    <row r="525" spans="1:83" ht="14.4" x14ac:dyDescent="0.3">
      <c r="A525">
        <v>525930</v>
      </c>
      <c r="B525" t="s">
        <v>473</v>
      </c>
      <c r="C525" t="s">
        <v>691</v>
      </c>
      <c r="D525" t="s">
        <v>691</v>
      </c>
      <c r="E525" t="s">
        <v>691</v>
      </c>
      <c r="F525" t="s">
        <v>691</v>
      </c>
      <c r="G525" t="s">
        <v>691</v>
      </c>
      <c r="H525" t="s">
        <v>691</v>
      </c>
      <c r="I525" t="s">
        <v>691</v>
      </c>
      <c r="J525" t="s">
        <v>691</v>
      </c>
      <c r="K525" t="s">
        <v>691</v>
      </c>
      <c r="L525" t="s">
        <v>691</v>
      </c>
      <c r="M525" t="s">
        <v>691</v>
      </c>
      <c r="N525" t="s">
        <v>691</v>
      </c>
      <c r="O525" t="s">
        <v>691</v>
      </c>
      <c r="P525" t="s">
        <v>691</v>
      </c>
      <c r="Q525" t="s">
        <v>691</v>
      </c>
      <c r="R525" t="s">
        <v>691</v>
      </c>
      <c r="S525" t="s">
        <v>691</v>
      </c>
      <c r="T525" t="s">
        <v>691</v>
      </c>
      <c r="U525" t="s">
        <v>691</v>
      </c>
      <c r="V525" t="s">
        <v>691</v>
      </c>
      <c r="W525" t="s">
        <v>691</v>
      </c>
      <c r="X525" t="s">
        <v>691</v>
      </c>
      <c r="Y525" t="s">
        <v>691</v>
      </c>
      <c r="Z525" t="s">
        <v>691</v>
      </c>
      <c r="AA525" t="s">
        <v>691</v>
      </c>
      <c r="AB525" t="s">
        <v>691</v>
      </c>
      <c r="AC525" t="s">
        <v>691</v>
      </c>
      <c r="AD525" t="s">
        <v>691</v>
      </c>
      <c r="AE525" t="s">
        <v>691</v>
      </c>
      <c r="AF525" t="s">
        <v>691</v>
      </c>
      <c r="AG525" t="s">
        <v>691</v>
      </c>
      <c r="AH525" t="s">
        <v>691</v>
      </c>
      <c r="AI525" t="s">
        <v>691</v>
      </c>
      <c r="AJ525" t="s">
        <v>691</v>
      </c>
      <c r="AK525" t="s">
        <v>691</v>
      </c>
      <c r="AL525" t="s">
        <v>691</v>
      </c>
      <c r="AM525" t="s">
        <v>691</v>
      </c>
      <c r="AW525"/>
      <c r="AY525">
        <v>0</v>
      </c>
      <c r="AZ525" s="269"/>
      <c r="BA525" s="269"/>
      <c r="BB525" s="269"/>
      <c r="BC525" s="269"/>
      <c r="BD525" s="269"/>
      <c r="BE525" s="269"/>
    </row>
    <row r="526" spans="1:83" ht="14.4" x14ac:dyDescent="0.3">
      <c r="A526">
        <v>525936</v>
      </c>
      <c r="B526" t="s">
        <v>473</v>
      </c>
      <c r="C526" t="s">
        <v>691</v>
      </c>
      <c r="D526" t="s">
        <v>691</v>
      </c>
      <c r="E526" t="s">
        <v>691</v>
      </c>
      <c r="F526" t="s">
        <v>691</v>
      </c>
      <c r="G526" t="s">
        <v>691</v>
      </c>
      <c r="H526" t="s">
        <v>691</v>
      </c>
      <c r="I526" t="s">
        <v>691</v>
      </c>
      <c r="J526" t="s">
        <v>691</v>
      </c>
      <c r="K526" t="s">
        <v>691</v>
      </c>
      <c r="L526" t="s">
        <v>691</v>
      </c>
      <c r="M526" t="s">
        <v>691</v>
      </c>
      <c r="N526" t="s">
        <v>691</v>
      </c>
      <c r="O526" t="s">
        <v>691</v>
      </c>
      <c r="P526" t="s">
        <v>691</v>
      </c>
      <c r="Q526" t="s">
        <v>691</v>
      </c>
      <c r="R526" t="s">
        <v>691</v>
      </c>
      <c r="S526" t="s">
        <v>691</v>
      </c>
      <c r="T526" t="s">
        <v>691</v>
      </c>
      <c r="U526" t="s">
        <v>691</v>
      </c>
      <c r="V526" t="s">
        <v>691</v>
      </c>
      <c r="W526" t="s">
        <v>691</v>
      </c>
      <c r="X526" t="s">
        <v>691</v>
      </c>
      <c r="Y526" t="s">
        <v>691</v>
      </c>
      <c r="Z526" t="s">
        <v>691</v>
      </c>
      <c r="AA526" t="s">
        <v>691</v>
      </c>
      <c r="AB526" t="s">
        <v>691</v>
      </c>
      <c r="AC526" t="s">
        <v>691</v>
      </c>
      <c r="AD526" t="s">
        <v>691</v>
      </c>
      <c r="AE526" t="s">
        <v>691</v>
      </c>
      <c r="AF526" t="s">
        <v>691</v>
      </c>
      <c r="AG526" t="s">
        <v>691</v>
      </c>
      <c r="AH526" t="s">
        <v>691</v>
      </c>
      <c r="AI526" t="s">
        <v>691</v>
      </c>
      <c r="AJ526" t="s">
        <v>691</v>
      </c>
      <c r="AK526" t="s">
        <v>691</v>
      </c>
      <c r="AL526" t="s">
        <v>691</v>
      </c>
      <c r="AM526" t="s">
        <v>691</v>
      </c>
      <c r="AW526"/>
      <c r="AY526">
        <v>0</v>
      </c>
      <c r="AZ526" s="269"/>
      <c r="BA526" s="269"/>
      <c r="BB526" s="269"/>
      <c r="BC526" s="269"/>
      <c r="BD526" s="269"/>
      <c r="BE526" s="269"/>
      <c r="BH526" s="249"/>
      <c r="BI526" s="249"/>
      <c r="BJ526" s="249"/>
      <c r="BK526" s="249"/>
      <c r="BL526" s="249"/>
      <c r="BM526" s="249"/>
      <c r="BN526" s="249"/>
      <c r="BO526" s="249"/>
      <c r="BP526" s="249"/>
      <c r="BQ526" s="249"/>
      <c r="BR526" s="249"/>
      <c r="BS526" s="249"/>
      <c r="BT526" s="249"/>
      <c r="BU526" s="249"/>
      <c r="BV526" s="248"/>
      <c r="BW526" s="249"/>
      <c r="BX526" s="249"/>
      <c r="BY526" s="249"/>
      <c r="BZ526" s="249"/>
      <c r="CA526" s="242"/>
      <c r="CB526" s="242"/>
      <c r="CC526" s="242"/>
      <c r="CD526" s="242"/>
      <c r="CE526" s="249"/>
    </row>
    <row r="527" spans="1:83" ht="14.4" x14ac:dyDescent="0.3">
      <c r="A527">
        <v>525940</v>
      </c>
      <c r="B527" t="s">
        <v>473</v>
      </c>
      <c r="C527" t="s">
        <v>691</v>
      </c>
      <c r="D527" t="s">
        <v>691</v>
      </c>
      <c r="E527" t="s">
        <v>691</v>
      </c>
      <c r="F527" t="s">
        <v>691</v>
      </c>
      <c r="G527" t="s">
        <v>691</v>
      </c>
      <c r="H527" t="s">
        <v>691</v>
      </c>
      <c r="I527" t="s">
        <v>691</v>
      </c>
      <c r="J527" t="s">
        <v>691</v>
      </c>
      <c r="K527" t="s">
        <v>691</v>
      </c>
      <c r="L527" t="s">
        <v>691</v>
      </c>
      <c r="M527" t="s">
        <v>691</v>
      </c>
      <c r="N527" t="s">
        <v>691</v>
      </c>
      <c r="O527" t="s">
        <v>691</v>
      </c>
      <c r="P527" t="s">
        <v>691</v>
      </c>
      <c r="Q527" t="s">
        <v>691</v>
      </c>
      <c r="R527" t="s">
        <v>691</v>
      </c>
      <c r="S527" t="s">
        <v>691</v>
      </c>
      <c r="T527" t="s">
        <v>691</v>
      </c>
      <c r="U527" t="s">
        <v>691</v>
      </c>
      <c r="V527" t="s">
        <v>691</v>
      </c>
      <c r="W527" t="s">
        <v>691</v>
      </c>
      <c r="X527" t="s">
        <v>691</v>
      </c>
      <c r="Y527" t="s">
        <v>691</v>
      </c>
      <c r="Z527" t="s">
        <v>691</v>
      </c>
      <c r="AA527" t="s">
        <v>691</v>
      </c>
      <c r="AB527" t="s">
        <v>691</v>
      </c>
      <c r="AC527" t="s">
        <v>691</v>
      </c>
      <c r="AD527" t="s">
        <v>691</v>
      </c>
      <c r="AE527" t="s">
        <v>691</v>
      </c>
      <c r="AF527" t="s">
        <v>691</v>
      </c>
      <c r="AG527" t="s">
        <v>691</v>
      </c>
      <c r="AH527" t="s">
        <v>691</v>
      </c>
      <c r="AI527" t="s">
        <v>691</v>
      </c>
      <c r="AJ527" t="s">
        <v>691</v>
      </c>
      <c r="AK527" t="s">
        <v>691</v>
      </c>
      <c r="AL527" t="s">
        <v>691</v>
      </c>
      <c r="AM527" t="s">
        <v>691</v>
      </c>
      <c r="AW527"/>
      <c r="AY527">
        <v>0</v>
      </c>
      <c r="AZ527" s="269"/>
      <c r="BA527" s="269"/>
      <c r="BB527" s="269"/>
      <c r="BC527" s="269"/>
      <c r="BD527" s="269"/>
      <c r="BE527" s="269"/>
    </row>
    <row r="528" spans="1:83" ht="14.4" x14ac:dyDescent="0.3">
      <c r="A528">
        <v>525961</v>
      </c>
      <c r="B528" t="s">
        <v>473</v>
      </c>
      <c r="C528" t="s">
        <v>691</v>
      </c>
      <c r="D528" t="s">
        <v>691</v>
      </c>
      <c r="E528" t="s">
        <v>691</v>
      </c>
      <c r="F528" t="s">
        <v>691</v>
      </c>
      <c r="G528" t="s">
        <v>691</v>
      </c>
      <c r="H528" t="s">
        <v>691</v>
      </c>
      <c r="I528" t="s">
        <v>691</v>
      </c>
      <c r="J528" t="s">
        <v>691</v>
      </c>
      <c r="K528" t="s">
        <v>691</v>
      </c>
      <c r="L528" t="s">
        <v>691</v>
      </c>
      <c r="M528" t="s">
        <v>691</v>
      </c>
      <c r="N528" t="s">
        <v>691</v>
      </c>
      <c r="O528" t="s">
        <v>691</v>
      </c>
      <c r="P528" t="s">
        <v>691</v>
      </c>
      <c r="Q528" t="s">
        <v>691</v>
      </c>
      <c r="R528" t="s">
        <v>691</v>
      </c>
      <c r="S528" t="s">
        <v>691</v>
      </c>
      <c r="T528" t="s">
        <v>691</v>
      </c>
      <c r="U528" t="s">
        <v>691</v>
      </c>
      <c r="V528" t="s">
        <v>691</v>
      </c>
      <c r="W528" t="s">
        <v>691</v>
      </c>
      <c r="X528" t="s">
        <v>691</v>
      </c>
      <c r="Y528" t="s">
        <v>691</v>
      </c>
      <c r="Z528" t="s">
        <v>691</v>
      </c>
      <c r="AA528" t="s">
        <v>691</v>
      </c>
      <c r="AB528" t="s">
        <v>691</v>
      </c>
      <c r="AC528" t="s">
        <v>691</v>
      </c>
      <c r="AD528" t="s">
        <v>691</v>
      </c>
      <c r="AE528" t="s">
        <v>691</v>
      </c>
      <c r="AF528" t="s">
        <v>691</v>
      </c>
      <c r="AG528" t="s">
        <v>691</v>
      </c>
      <c r="AH528" t="s">
        <v>691</v>
      </c>
      <c r="AI528" t="s">
        <v>691</v>
      </c>
      <c r="AJ528" t="s">
        <v>691</v>
      </c>
      <c r="AK528" t="s">
        <v>691</v>
      </c>
      <c r="AL528" t="s">
        <v>691</v>
      </c>
      <c r="AM528" t="s">
        <v>691</v>
      </c>
      <c r="AW528"/>
      <c r="AY528">
        <v>0</v>
      </c>
      <c r="AZ528" s="269"/>
      <c r="BA528" s="269"/>
      <c r="BB528" s="269"/>
      <c r="BC528" s="269"/>
      <c r="BD528" s="269"/>
      <c r="BE528" s="269"/>
    </row>
    <row r="529" spans="1:83" ht="14.4" x14ac:dyDescent="0.3">
      <c r="A529">
        <v>525968</v>
      </c>
      <c r="B529" t="s">
        <v>473</v>
      </c>
      <c r="C529" t="s">
        <v>691</v>
      </c>
      <c r="D529" t="s">
        <v>691</v>
      </c>
      <c r="E529" t="s">
        <v>691</v>
      </c>
      <c r="F529" t="s">
        <v>691</v>
      </c>
      <c r="G529" t="s">
        <v>691</v>
      </c>
      <c r="H529" t="s">
        <v>691</v>
      </c>
      <c r="I529" t="s">
        <v>691</v>
      </c>
      <c r="J529" t="s">
        <v>691</v>
      </c>
      <c r="K529" t="s">
        <v>691</v>
      </c>
      <c r="L529" t="s">
        <v>691</v>
      </c>
      <c r="M529" t="s">
        <v>691</v>
      </c>
      <c r="N529" t="s">
        <v>691</v>
      </c>
      <c r="O529" t="s">
        <v>691</v>
      </c>
      <c r="P529" t="s">
        <v>691</v>
      </c>
      <c r="Q529" t="s">
        <v>691</v>
      </c>
      <c r="R529" t="s">
        <v>691</v>
      </c>
      <c r="S529" t="s">
        <v>691</v>
      </c>
      <c r="T529" t="s">
        <v>691</v>
      </c>
      <c r="U529" t="s">
        <v>691</v>
      </c>
      <c r="V529" t="s">
        <v>691</v>
      </c>
      <c r="W529" t="s">
        <v>691</v>
      </c>
      <c r="X529" t="s">
        <v>691</v>
      </c>
      <c r="Y529" t="s">
        <v>691</v>
      </c>
      <c r="Z529" t="s">
        <v>691</v>
      </c>
      <c r="AA529" t="s">
        <v>691</v>
      </c>
      <c r="AB529" t="s">
        <v>691</v>
      </c>
      <c r="AC529" t="s">
        <v>691</v>
      </c>
      <c r="AD529" t="s">
        <v>691</v>
      </c>
      <c r="AE529" t="s">
        <v>691</v>
      </c>
      <c r="AF529" t="s">
        <v>691</v>
      </c>
      <c r="AG529" t="s">
        <v>691</v>
      </c>
      <c r="AH529" t="s">
        <v>691</v>
      </c>
      <c r="AI529" t="s">
        <v>691</v>
      </c>
      <c r="AJ529" t="s">
        <v>691</v>
      </c>
      <c r="AK529" t="s">
        <v>691</v>
      </c>
      <c r="AL529" t="s">
        <v>691</v>
      </c>
      <c r="AM529" t="s">
        <v>691</v>
      </c>
      <c r="AW529"/>
      <c r="AY529">
        <v>0</v>
      </c>
      <c r="AZ529" s="269"/>
      <c r="BA529" s="269"/>
      <c r="BB529" s="269"/>
      <c r="BC529" s="269"/>
      <c r="BD529" s="269"/>
      <c r="BE529" s="269"/>
    </row>
    <row r="530" spans="1:83" ht="14.4" x14ac:dyDescent="0.3">
      <c r="A530">
        <v>525982</v>
      </c>
      <c r="B530" t="s">
        <v>473</v>
      </c>
      <c r="C530" t="s">
        <v>691</v>
      </c>
      <c r="D530" t="s">
        <v>691</v>
      </c>
      <c r="E530" t="s">
        <v>691</v>
      </c>
      <c r="F530" t="s">
        <v>691</v>
      </c>
      <c r="G530" t="s">
        <v>691</v>
      </c>
      <c r="H530" t="s">
        <v>691</v>
      </c>
      <c r="I530" t="s">
        <v>691</v>
      </c>
      <c r="J530" t="s">
        <v>691</v>
      </c>
      <c r="K530" t="s">
        <v>691</v>
      </c>
      <c r="L530" t="s">
        <v>691</v>
      </c>
      <c r="M530" t="s">
        <v>691</v>
      </c>
      <c r="N530" t="s">
        <v>691</v>
      </c>
      <c r="O530" t="s">
        <v>691</v>
      </c>
      <c r="P530" t="s">
        <v>691</v>
      </c>
      <c r="Q530" t="s">
        <v>691</v>
      </c>
      <c r="R530" t="s">
        <v>691</v>
      </c>
      <c r="S530" t="s">
        <v>691</v>
      </c>
      <c r="T530" t="s">
        <v>691</v>
      </c>
      <c r="U530" t="s">
        <v>691</v>
      </c>
      <c r="V530" t="s">
        <v>691</v>
      </c>
      <c r="W530" t="s">
        <v>691</v>
      </c>
      <c r="X530" t="s">
        <v>691</v>
      </c>
      <c r="Y530" t="s">
        <v>691</v>
      </c>
      <c r="Z530" t="s">
        <v>691</v>
      </c>
      <c r="AA530" t="s">
        <v>691</v>
      </c>
      <c r="AB530" t="s">
        <v>691</v>
      </c>
      <c r="AC530" t="s">
        <v>691</v>
      </c>
      <c r="AD530" t="s">
        <v>691</v>
      </c>
      <c r="AE530" t="s">
        <v>691</v>
      </c>
      <c r="AF530" t="s">
        <v>691</v>
      </c>
      <c r="AG530" t="s">
        <v>691</v>
      </c>
      <c r="AH530" t="s">
        <v>691</v>
      </c>
      <c r="AI530" t="s">
        <v>691</v>
      </c>
      <c r="AJ530" t="s">
        <v>691</v>
      </c>
      <c r="AK530" t="s">
        <v>691</v>
      </c>
      <c r="AL530" t="s">
        <v>691</v>
      </c>
      <c r="AM530" t="s">
        <v>691</v>
      </c>
      <c r="AW530"/>
      <c r="AY530">
        <v>0</v>
      </c>
      <c r="AZ530" s="269"/>
      <c r="BA530" s="269"/>
      <c r="BB530" s="269"/>
      <c r="BC530" s="269"/>
      <c r="BD530" s="269"/>
      <c r="BE530" s="269"/>
    </row>
    <row r="531" spans="1:83" ht="14.4" x14ac:dyDescent="0.3">
      <c r="A531">
        <v>525997</v>
      </c>
      <c r="B531" t="s">
        <v>474</v>
      </c>
      <c r="C531" t="s">
        <v>691</v>
      </c>
      <c r="D531" t="s">
        <v>691</v>
      </c>
      <c r="E531" t="s">
        <v>691</v>
      </c>
      <c r="F531" t="s">
        <v>691</v>
      </c>
      <c r="G531" t="s">
        <v>691</v>
      </c>
      <c r="H531" t="s">
        <v>691</v>
      </c>
      <c r="I531" t="s">
        <v>691</v>
      </c>
      <c r="J531" t="s">
        <v>691</v>
      </c>
      <c r="K531" t="s">
        <v>691</v>
      </c>
      <c r="L531" t="s">
        <v>691</v>
      </c>
      <c r="M531" t="s">
        <v>691</v>
      </c>
      <c r="N531" t="s">
        <v>691</v>
      </c>
      <c r="O531" t="s">
        <v>691</v>
      </c>
      <c r="P531" t="s">
        <v>691</v>
      </c>
      <c r="Q531" t="s">
        <v>691</v>
      </c>
      <c r="R531" t="s">
        <v>691</v>
      </c>
      <c r="S531" t="s">
        <v>691</v>
      </c>
      <c r="T531" t="s">
        <v>691</v>
      </c>
      <c r="U531" t="s">
        <v>691</v>
      </c>
      <c r="V531" t="s">
        <v>691</v>
      </c>
      <c r="W531" t="s">
        <v>691</v>
      </c>
      <c r="X531" t="s">
        <v>691</v>
      </c>
      <c r="Y531" t="s">
        <v>691</v>
      </c>
      <c r="Z531" t="s">
        <v>691</v>
      </c>
      <c r="AA531" t="s">
        <v>691</v>
      </c>
      <c r="AB531" t="s">
        <v>691</v>
      </c>
      <c r="AC531" t="s">
        <v>691</v>
      </c>
      <c r="AD531" t="s">
        <v>691</v>
      </c>
      <c r="AE531" t="s">
        <v>691</v>
      </c>
      <c r="AF531" t="s">
        <v>691</v>
      </c>
      <c r="AG531" t="s">
        <v>691</v>
      </c>
      <c r="AW531"/>
      <c r="AY531" t="s">
        <v>1462</v>
      </c>
      <c r="AZ531" s="269"/>
      <c r="BA531" s="269"/>
      <c r="BB531" s="269"/>
      <c r="BC531" s="269"/>
      <c r="BD531" s="269"/>
      <c r="BE531" s="269"/>
    </row>
    <row r="532" spans="1:83" ht="14.4" x14ac:dyDescent="0.3">
      <c r="A532">
        <v>526004</v>
      </c>
      <c r="B532" t="s">
        <v>473</v>
      </c>
      <c r="C532" t="s">
        <v>691</v>
      </c>
      <c r="D532" t="s">
        <v>691</v>
      </c>
      <c r="E532" t="s">
        <v>691</v>
      </c>
      <c r="F532" t="s">
        <v>691</v>
      </c>
      <c r="G532" t="s">
        <v>691</v>
      </c>
      <c r="H532" t="s">
        <v>691</v>
      </c>
      <c r="I532" t="s">
        <v>691</v>
      </c>
      <c r="J532" t="s">
        <v>691</v>
      </c>
      <c r="K532" t="s">
        <v>691</v>
      </c>
      <c r="L532" t="s">
        <v>691</v>
      </c>
      <c r="M532" t="s">
        <v>691</v>
      </c>
      <c r="N532" t="s">
        <v>691</v>
      </c>
      <c r="O532" t="s">
        <v>691</v>
      </c>
      <c r="P532" t="s">
        <v>691</v>
      </c>
      <c r="Q532" t="s">
        <v>691</v>
      </c>
      <c r="R532" t="s">
        <v>691</v>
      </c>
      <c r="S532" t="s">
        <v>691</v>
      </c>
      <c r="T532" t="s">
        <v>691</v>
      </c>
      <c r="U532" t="s">
        <v>691</v>
      </c>
      <c r="V532" t="s">
        <v>691</v>
      </c>
      <c r="W532" t="s">
        <v>691</v>
      </c>
      <c r="X532" t="s">
        <v>691</v>
      </c>
      <c r="Y532" t="s">
        <v>691</v>
      </c>
      <c r="Z532" t="s">
        <v>691</v>
      </c>
      <c r="AA532" t="s">
        <v>691</v>
      </c>
      <c r="AB532" t="s">
        <v>691</v>
      </c>
      <c r="AC532" t="s">
        <v>691</v>
      </c>
      <c r="AD532" t="s">
        <v>691</v>
      </c>
      <c r="AE532" t="s">
        <v>691</v>
      </c>
      <c r="AF532" t="s">
        <v>691</v>
      </c>
      <c r="AG532" t="s">
        <v>691</v>
      </c>
      <c r="AH532" t="s">
        <v>691</v>
      </c>
      <c r="AI532" t="s">
        <v>691</v>
      </c>
      <c r="AJ532" t="s">
        <v>691</v>
      </c>
      <c r="AK532" t="s">
        <v>691</v>
      </c>
      <c r="AL532" t="s">
        <v>691</v>
      </c>
      <c r="AM532" t="s">
        <v>691</v>
      </c>
      <c r="AW532"/>
      <c r="AY532">
        <v>0</v>
      </c>
      <c r="AZ532" s="269"/>
      <c r="BA532" s="269"/>
      <c r="BB532" s="269"/>
      <c r="BC532" s="269"/>
      <c r="BD532" s="269"/>
      <c r="BE532" s="269"/>
    </row>
    <row r="533" spans="1:83" ht="14.4" x14ac:dyDescent="0.3">
      <c r="A533">
        <v>526011</v>
      </c>
      <c r="B533" t="s">
        <v>473</v>
      </c>
      <c r="C533" t="s">
        <v>691</v>
      </c>
      <c r="D533" t="s">
        <v>691</v>
      </c>
      <c r="E533" t="s">
        <v>691</v>
      </c>
      <c r="F533" t="s">
        <v>691</v>
      </c>
      <c r="G533" t="s">
        <v>691</v>
      </c>
      <c r="H533" t="s">
        <v>691</v>
      </c>
      <c r="I533" t="s">
        <v>691</v>
      </c>
      <c r="J533" t="s">
        <v>691</v>
      </c>
      <c r="K533" t="s">
        <v>691</v>
      </c>
      <c r="L533" t="s">
        <v>691</v>
      </c>
      <c r="M533" t="s">
        <v>691</v>
      </c>
      <c r="N533" t="s">
        <v>691</v>
      </c>
      <c r="O533" t="s">
        <v>691</v>
      </c>
      <c r="P533" t="s">
        <v>691</v>
      </c>
      <c r="Q533" t="s">
        <v>691</v>
      </c>
      <c r="R533" t="s">
        <v>691</v>
      </c>
      <c r="S533" t="s">
        <v>691</v>
      </c>
      <c r="T533" t="s">
        <v>691</v>
      </c>
      <c r="U533" t="s">
        <v>691</v>
      </c>
      <c r="V533" t="s">
        <v>691</v>
      </c>
      <c r="W533" t="s">
        <v>691</v>
      </c>
      <c r="X533" t="s">
        <v>691</v>
      </c>
      <c r="Y533" t="s">
        <v>691</v>
      </c>
      <c r="Z533" t="s">
        <v>691</v>
      </c>
      <c r="AA533" t="s">
        <v>691</v>
      </c>
      <c r="AB533" t="s">
        <v>691</v>
      </c>
      <c r="AC533" t="s">
        <v>691</v>
      </c>
      <c r="AD533" t="s">
        <v>691</v>
      </c>
      <c r="AE533" t="s">
        <v>691</v>
      </c>
      <c r="AF533" t="s">
        <v>691</v>
      </c>
      <c r="AG533" t="s">
        <v>691</v>
      </c>
      <c r="AH533" t="s">
        <v>691</v>
      </c>
      <c r="AI533" t="s">
        <v>691</v>
      </c>
      <c r="AJ533" t="s">
        <v>691</v>
      </c>
      <c r="AK533" t="s">
        <v>691</v>
      </c>
      <c r="AL533" t="s">
        <v>691</v>
      </c>
      <c r="AM533" t="s">
        <v>691</v>
      </c>
      <c r="AW533"/>
      <c r="AY533">
        <v>0</v>
      </c>
      <c r="AZ533" s="269"/>
      <c r="BA533" s="269"/>
      <c r="BB533" s="269"/>
      <c r="BC533" s="269"/>
      <c r="BD533" s="269"/>
      <c r="BE533" s="269"/>
      <c r="BH533" s="249"/>
      <c r="BI533" s="249"/>
      <c r="BJ533" s="249"/>
      <c r="BK533" s="249"/>
      <c r="BL533" s="249"/>
      <c r="BM533" s="249"/>
      <c r="BN533" s="249"/>
      <c r="BO533" s="249"/>
      <c r="BP533" s="249"/>
      <c r="BQ533" s="249"/>
      <c r="BR533" s="249"/>
      <c r="BS533" s="249"/>
      <c r="BT533" s="249"/>
      <c r="BU533" s="249"/>
      <c r="BV533" s="248"/>
      <c r="BW533" s="249"/>
      <c r="BX533" s="249"/>
      <c r="BY533" s="249"/>
      <c r="BZ533" s="249"/>
      <c r="CA533" s="242"/>
      <c r="CB533" s="242"/>
      <c r="CC533" s="242"/>
      <c r="CD533" s="242"/>
      <c r="CE533" s="249"/>
    </row>
    <row r="534" spans="1:83" ht="14.4" x14ac:dyDescent="0.3">
      <c r="A534">
        <v>526021</v>
      </c>
      <c r="B534" t="s">
        <v>473</v>
      </c>
      <c r="C534" t="s">
        <v>691</v>
      </c>
      <c r="D534" t="s">
        <v>691</v>
      </c>
      <c r="E534" t="s">
        <v>691</v>
      </c>
      <c r="F534" t="s">
        <v>691</v>
      </c>
      <c r="G534" t="s">
        <v>691</v>
      </c>
      <c r="H534" t="s">
        <v>691</v>
      </c>
      <c r="I534" t="s">
        <v>691</v>
      </c>
      <c r="J534" t="s">
        <v>691</v>
      </c>
      <c r="K534" t="s">
        <v>691</v>
      </c>
      <c r="L534" t="s">
        <v>691</v>
      </c>
      <c r="M534" t="s">
        <v>691</v>
      </c>
      <c r="N534" t="s">
        <v>691</v>
      </c>
      <c r="O534" t="s">
        <v>691</v>
      </c>
      <c r="P534" t="s">
        <v>691</v>
      </c>
      <c r="Q534" t="s">
        <v>691</v>
      </c>
      <c r="R534" t="s">
        <v>691</v>
      </c>
      <c r="S534" t="s">
        <v>691</v>
      </c>
      <c r="T534" t="s">
        <v>691</v>
      </c>
      <c r="U534" t="s">
        <v>691</v>
      </c>
      <c r="V534" t="s">
        <v>691</v>
      </c>
      <c r="W534" t="s">
        <v>691</v>
      </c>
      <c r="X534" t="s">
        <v>691</v>
      </c>
      <c r="Y534" t="s">
        <v>691</v>
      </c>
      <c r="Z534" t="s">
        <v>691</v>
      </c>
      <c r="AA534" t="s">
        <v>691</v>
      </c>
      <c r="AB534" t="s">
        <v>691</v>
      </c>
      <c r="AC534" t="s">
        <v>691</v>
      </c>
      <c r="AD534" t="s">
        <v>691</v>
      </c>
      <c r="AE534" t="s">
        <v>691</v>
      </c>
      <c r="AF534" t="s">
        <v>691</v>
      </c>
      <c r="AG534" t="s">
        <v>691</v>
      </c>
      <c r="AH534" t="s">
        <v>691</v>
      </c>
      <c r="AI534" t="s">
        <v>691</v>
      </c>
      <c r="AJ534" t="s">
        <v>691</v>
      </c>
      <c r="AK534" t="s">
        <v>691</v>
      </c>
      <c r="AL534" t="s">
        <v>691</v>
      </c>
      <c r="AM534" t="s">
        <v>691</v>
      </c>
      <c r="AW534"/>
      <c r="AY534">
        <v>0</v>
      </c>
      <c r="AZ534" s="269"/>
      <c r="BA534" s="269"/>
      <c r="BB534" s="269"/>
      <c r="BC534" s="269"/>
      <c r="BD534" s="269"/>
      <c r="BE534" s="269"/>
    </row>
    <row r="535" spans="1:83" ht="14.4" x14ac:dyDescent="0.3">
      <c r="A535">
        <v>526034</v>
      </c>
      <c r="B535" t="s">
        <v>473</v>
      </c>
      <c r="C535" t="s">
        <v>691</v>
      </c>
      <c r="D535" t="s">
        <v>691</v>
      </c>
      <c r="E535" t="s">
        <v>691</v>
      </c>
      <c r="F535" t="s">
        <v>691</v>
      </c>
      <c r="G535" t="s">
        <v>691</v>
      </c>
      <c r="H535" t="s">
        <v>691</v>
      </c>
      <c r="I535" t="s">
        <v>691</v>
      </c>
      <c r="J535" t="s">
        <v>691</v>
      </c>
      <c r="K535" t="s">
        <v>691</v>
      </c>
      <c r="L535" t="s">
        <v>691</v>
      </c>
      <c r="M535" t="s">
        <v>691</v>
      </c>
      <c r="N535" t="s">
        <v>691</v>
      </c>
      <c r="O535" t="s">
        <v>691</v>
      </c>
      <c r="P535" t="s">
        <v>691</v>
      </c>
      <c r="Q535" t="s">
        <v>691</v>
      </c>
      <c r="R535" t="s">
        <v>691</v>
      </c>
      <c r="S535" t="s">
        <v>691</v>
      </c>
      <c r="T535" t="s">
        <v>691</v>
      </c>
      <c r="U535" t="s">
        <v>691</v>
      </c>
      <c r="V535" t="s">
        <v>691</v>
      </c>
      <c r="W535" t="s">
        <v>691</v>
      </c>
      <c r="X535" t="s">
        <v>691</v>
      </c>
      <c r="Y535" t="s">
        <v>691</v>
      </c>
      <c r="Z535" t="s">
        <v>691</v>
      </c>
      <c r="AA535" t="s">
        <v>691</v>
      </c>
      <c r="AB535" t="s">
        <v>691</v>
      </c>
      <c r="AC535" t="s">
        <v>691</v>
      </c>
      <c r="AD535" t="s">
        <v>691</v>
      </c>
      <c r="AE535" t="s">
        <v>691</v>
      </c>
      <c r="AF535" t="s">
        <v>691</v>
      </c>
      <c r="AG535" t="s">
        <v>691</v>
      </c>
      <c r="AH535" t="s">
        <v>691</v>
      </c>
      <c r="AI535" t="s">
        <v>691</v>
      </c>
      <c r="AJ535" t="s">
        <v>691</v>
      </c>
      <c r="AK535" t="s">
        <v>691</v>
      </c>
      <c r="AL535" t="s">
        <v>691</v>
      </c>
      <c r="AM535" t="s">
        <v>691</v>
      </c>
      <c r="AW535"/>
      <c r="AY535">
        <v>0</v>
      </c>
      <c r="AZ535" s="269"/>
      <c r="BA535" s="269"/>
      <c r="BB535" s="269"/>
      <c r="BC535" s="269"/>
      <c r="BD535" s="269"/>
      <c r="BE535" s="269"/>
    </row>
    <row r="536" spans="1:83" ht="14.4" x14ac:dyDescent="0.3">
      <c r="A536">
        <v>526036</v>
      </c>
      <c r="B536" t="s">
        <v>473</v>
      </c>
      <c r="C536" t="s">
        <v>691</v>
      </c>
      <c r="D536" t="s">
        <v>691</v>
      </c>
      <c r="E536" t="s">
        <v>691</v>
      </c>
      <c r="F536" t="s">
        <v>691</v>
      </c>
      <c r="G536" t="s">
        <v>691</v>
      </c>
      <c r="H536" t="s">
        <v>691</v>
      </c>
      <c r="I536" t="s">
        <v>691</v>
      </c>
      <c r="J536" t="s">
        <v>691</v>
      </c>
      <c r="K536" t="s">
        <v>691</v>
      </c>
      <c r="L536" t="s">
        <v>691</v>
      </c>
      <c r="M536" t="s">
        <v>691</v>
      </c>
      <c r="N536" t="s">
        <v>691</v>
      </c>
      <c r="O536" t="s">
        <v>691</v>
      </c>
      <c r="P536" t="s">
        <v>691</v>
      </c>
      <c r="Q536" t="s">
        <v>691</v>
      </c>
      <c r="R536" t="s">
        <v>691</v>
      </c>
      <c r="S536" t="s">
        <v>691</v>
      </c>
      <c r="T536" t="s">
        <v>691</v>
      </c>
      <c r="U536" t="s">
        <v>691</v>
      </c>
      <c r="V536" t="s">
        <v>691</v>
      </c>
      <c r="W536" t="s">
        <v>691</v>
      </c>
      <c r="X536" t="s">
        <v>691</v>
      </c>
      <c r="Y536" t="s">
        <v>691</v>
      </c>
      <c r="Z536" t="s">
        <v>691</v>
      </c>
      <c r="AA536" t="s">
        <v>691</v>
      </c>
      <c r="AB536" t="s">
        <v>691</v>
      </c>
      <c r="AC536" t="s">
        <v>691</v>
      </c>
      <c r="AD536" t="s">
        <v>691</v>
      </c>
      <c r="AE536" t="s">
        <v>691</v>
      </c>
      <c r="AF536" t="s">
        <v>691</v>
      </c>
      <c r="AG536" t="s">
        <v>691</v>
      </c>
      <c r="AH536" t="s">
        <v>691</v>
      </c>
      <c r="AI536" t="s">
        <v>691</v>
      </c>
      <c r="AJ536" t="s">
        <v>691</v>
      </c>
      <c r="AK536" t="s">
        <v>691</v>
      </c>
      <c r="AL536" t="s">
        <v>691</v>
      </c>
      <c r="AM536" t="s">
        <v>691</v>
      </c>
      <c r="AW536"/>
      <c r="AY536">
        <v>0</v>
      </c>
      <c r="AZ536" s="269"/>
      <c r="BA536" s="269"/>
      <c r="BB536" s="269"/>
      <c r="BC536" s="269"/>
      <c r="BD536" s="269"/>
      <c r="BE536" s="269"/>
      <c r="BH536" s="249"/>
      <c r="BI536" s="249"/>
      <c r="BJ536" s="249"/>
      <c r="BK536" s="249"/>
      <c r="BL536" s="249"/>
      <c r="BM536" s="249"/>
      <c r="BN536" s="249"/>
      <c r="BO536" s="249"/>
      <c r="BP536" s="249"/>
      <c r="BQ536" s="249"/>
      <c r="BR536" s="249"/>
      <c r="BS536" s="249"/>
      <c r="BT536" s="249"/>
      <c r="BU536" s="249"/>
      <c r="BV536" s="248"/>
      <c r="BW536" s="249"/>
      <c r="BX536" s="249"/>
      <c r="BY536" s="249"/>
      <c r="BZ536" s="249"/>
      <c r="CA536" s="242"/>
      <c r="CB536" s="242"/>
      <c r="CC536" s="242"/>
      <c r="CD536" s="242"/>
      <c r="CE536" s="249"/>
    </row>
    <row r="537" spans="1:83" ht="14.4" x14ac:dyDescent="0.3">
      <c r="A537">
        <v>526069</v>
      </c>
      <c r="B537" t="s">
        <v>473</v>
      </c>
      <c r="C537" t="s">
        <v>691</v>
      </c>
      <c r="D537" t="s">
        <v>691</v>
      </c>
      <c r="E537" t="s">
        <v>691</v>
      </c>
      <c r="F537" t="s">
        <v>691</v>
      </c>
      <c r="G537" t="s">
        <v>691</v>
      </c>
      <c r="H537" t="s">
        <v>691</v>
      </c>
      <c r="I537" t="s">
        <v>691</v>
      </c>
      <c r="J537" t="s">
        <v>691</v>
      </c>
      <c r="K537" t="s">
        <v>691</v>
      </c>
      <c r="L537" t="s">
        <v>691</v>
      </c>
      <c r="M537" t="s">
        <v>691</v>
      </c>
      <c r="N537" t="s">
        <v>691</v>
      </c>
      <c r="O537" t="s">
        <v>691</v>
      </c>
      <c r="P537" t="s">
        <v>691</v>
      </c>
      <c r="Q537" t="s">
        <v>691</v>
      </c>
      <c r="R537" t="s">
        <v>691</v>
      </c>
      <c r="S537" t="s">
        <v>691</v>
      </c>
      <c r="T537" t="s">
        <v>691</v>
      </c>
      <c r="U537" t="s">
        <v>691</v>
      </c>
      <c r="V537" t="s">
        <v>691</v>
      </c>
      <c r="W537" t="s">
        <v>691</v>
      </c>
      <c r="X537" t="s">
        <v>691</v>
      </c>
      <c r="Y537" t="s">
        <v>691</v>
      </c>
      <c r="Z537" t="s">
        <v>691</v>
      </c>
      <c r="AA537" t="s">
        <v>691</v>
      </c>
      <c r="AB537" t="s">
        <v>691</v>
      </c>
      <c r="AC537" t="s">
        <v>691</v>
      </c>
      <c r="AD537" t="s">
        <v>691</v>
      </c>
      <c r="AE537" t="s">
        <v>691</v>
      </c>
      <c r="AF537" t="s">
        <v>691</v>
      </c>
      <c r="AG537" t="s">
        <v>691</v>
      </c>
      <c r="AH537" t="s">
        <v>691</v>
      </c>
      <c r="AI537" t="s">
        <v>691</v>
      </c>
      <c r="AJ537" t="s">
        <v>691</v>
      </c>
      <c r="AK537" t="s">
        <v>691</v>
      </c>
      <c r="AL537" t="s">
        <v>691</v>
      </c>
      <c r="AM537" t="s">
        <v>691</v>
      </c>
      <c r="AW537"/>
      <c r="AY537">
        <v>0</v>
      </c>
      <c r="AZ537" s="269"/>
      <c r="BA537" s="269"/>
      <c r="BB537" s="269"/>
      <c r="BC537" s="269"/>
      <c r="BD537" s="269"/>
      <c r="BE537" s="269"/>
    </row>
    <row r="538" spans="1:83" ht="14.4" x14ac:dyDescent="0.3">
      <c r="A538">
        <v>526078</v>
      </c>
      <c r="B538" t="s">
        <v>473</v>
      </c>
      <c r="C538" t="s">
        <v>691</v>
      </c>
      <c r="D538" t="s">
        <v>691</v>
      </c>
      <c r="E538" t="s">
        <v>691</v>
      </c>
      <c r="F538" t="s">
        <v>691</v>
      </c>
      <c r="G538" t="s">
        <v>691</v>
      </c>
      <c r="H538" t="s">
        <v>691</v>
      </c>
      <c r="I538" t="s">
        <v>691</v>
      </c>
      <c r="J538" t="s">
        <v>691</v>
      </c>
      <c r="K538" t="s">
        <v>691</v>
      </c>
      <c r="L538" t="s">
        <v>691</v>
      </c>
      <c r="M538" t="s">
        <v>691</v>
      </c>
      <c r="N538" t="s">
        <v>691</v>
      </c>
      <c r="O538" t="s">
        <v>691</v>
      </c>
      <c r="P538" t="s">
        <v>691</v>
      </c>
      <c r="Q538" t="s">
        <v>691</v>
      </c>
      <c r="R538" t="s">
        <v>691</v>
      </c>
      <c r="S538" t="s">
        <v>691</v>
      </c>
      <c r="T538" t="s">
        <v>691</v>
      </c>
      <c r="U538" t="s">
        <v>691</v>
      </c>
      <c r="V538" t="s">
        <v>691</v>
      </c>
      <c r="W538" t="s">
        <v>691</v>
      </c>
      <c r="X538" t="s">
        <v>691</v>
      </c>
      <c r="Y538" t="s">
        <v>691</v>
      </c>
      <c r="Z538" t="s">
        <v>691</v>
      </c>
      <c r="AA538" t="s">
        <v>691</v>
      </c>
      <c r="AB538" t="s">
        <v>691</v>
      </c>
      <c r="AC538" t="s">
        <v>691</v>
      </c>
      <c r="AD538" t="s">
        <v>691</v>
      </c>
      <c r="AE538" t="s">
        <v>691</v>
      </c>
      <c r="AF538" t="s">
        <v>691</v>
      </c>
      <c r="AG538" t="s">
        <v>691</v>
      </c>
      <c r="AH538" t="s">
        <v>691</v>
      </c>
      <c r="AI538" t="s">
        <v>691</v>
      </c>
      <c r="AJ538" t="s">
        <v>691</v>
      </c>
      <c r="AK538" t="s">
        <v>691</v>
      </c>
      <c r="AL538" t="s">
        <v>691</v>
      </c>
      <c r="AM538" t="s">
        <v>691</v>
      </c>
      <c r="AW538"/>
      <c r="AY538">
        <v>0</v>
      </c>
      <c r="AZ538" s="269"/>
      <c r="BA538" s="269"/>
      <c r="BB538" s="269"/>
      <c r="BC538" s="269"/>
      <c r="BD538" s="269"/>
      <c r="BE538" s="269"/>
    </row>
    <row r="539" spans="1:83" ht="14.4" x14ac:dyDescent="0.3">
      <c r="A539">
        <v>526105</v>
      </c>
      <c r="B539" t="s">
        <v>473</v>
      </c>
      <c r="C539" t="s">
        <v>691</v>
      </c>
      <c r="D539" t="s">
        <v>691</v>
      </c>
      <c r="E539" t="s">
        <v>691</v>
      </c>
      <c r="F539" t="s">
        <v>691</v>
      </c>
      <c r="G539" t="s">
        <v>691</v>
      </c>
      <c r="H539" t="s">
        <v>691</v>
      </c>
      <c r="I539" t="s">
        <v>691</v>
      </c>
      <c r="J539" t="s">
        <v>691</v>
      </c>
      <c r="K539" t="s">
        <v>691</v>
      </c>
      <c r="L539" t="s">
        <v>691</v>
      </c>
      <c r="M539" t="s">
        <v>691</v>
      </c>
      <c r="N539" t="s">
        <v>691</v>
      </c>
      <c r="O539" t="s">
        <v>691</v>
      </c>
      <c r="P539" t="s">
        <v>691</v>
      </c>
      <c r="Q539" t="s">
        <v>691</v>
      </c>
      <c r="R539" t="s">
        <v>691</v>
      </c>
      <c r="S539" t="s">
        <v>691</v>
      </c>
      <c r="T539" t="s">
        <v>691</v>
      </c>
      <c r="U539" t="s">
        <v>691</v>
      </c>
      <c r="V539" t="s">
        <v>691</v>
      </c>
      <c r="W539" t="s">
        <v>691</v>
      </c>
      <c r="X539" t="s">
        <v>691</v>
      </c>
      <c r="Y539" t="s">
        <v>691</v>
      </c>
      <c r="Z539" t="s">
        <v>691</v>
      </c>
      <c r="AA539" t="s">
        <v>691</v>
      </c>
      <c r="AB539" t="s">
        <v>691</v>
      </c>
      <c r="AC539" t="s">
        <v>691</v>
      </c>
      <c r="AD539" t="s">
        <v>691</v>
      </c>
      <c r="AE539" t="s">
        <v>691</v>
      </c>
      <c r="AF539" t="s">
        <v>691</v>
      </c>
      <c r="AG539" t="s">
        <v>691</v>
      </c>
      <c r="AH539" t="s">
        <v>691</v>
      </c>
      <c r="AI539" t="s">
        <v>691</v>
      </c>
      <c r="AJ539" t="s">
        <v>691</v>
      </c>
      <c r="AK539" t="s">
        <v>691</v>
      </c>
      <c r="AL539" t="s">
        <v>691</v>
      </c>
      <c r="AM539" t="s">
        <v>691</v>
      </c>
      <c r="AW539"/>
      <c r="AY539">
        <v>0</v>
      </c>
      <c r="AZ539" s="269"/>
      <c r="BA539" s="269"/>
      <c r="BB539" s="269"/>
      <c r="BC539" s="269"/>
      <c r="BD539" s="269"/>
      <c r="BE539" s="269"/>
      <c r="BH539" s="249"/>
      <c r="BI539" s="249"/>
      <c r="BJ539" s="249"/>
      <c r="BK539" s="249"/>
      <c r="BL539" s="249"/>
      <c r="BM539" s="249"/>
      <c r="BN539" s="249"/>
      <c r="BO539" s="249"/>
      <c r="BP539" s="249"/>
      <c r="BQ539" s="249"/>
      <c r="BR539" s="249"/>
      <c r="BS539" s="249"/>
      <c r="BT539" s="249"/>
      <c r="BU539" s="249"/>
      <c r="BV539" s="248"/>
      <c r="BW539" s="249"/>
      <c r="BX539" s="249"/>
      <c r="BY539" s="249"/>
      <c r="BZ539" s="249"/>
      <c r="CA539" s="242"/>
      <c r="CB539" s="242"/>
      <c r="CC539" s="242"/>
      <c r="CD539" s="242"/>
      <c r="CE539" s="249"/>
    </row>
    <row r="540" spans="1:83" ht="14.4" x14ac:dyDescent="0.3">
      <c r="A540">
        <v>526117</v>
      </c>
      <c r="B540" t="s">
        <v>474</v>
      </c>
      <c r="C540" t="s">
        <v>691</v>
      </c>
      <c r="D540" t="s">
        <v>691</v>
      </c>
      <c r="E540" t="s">
        <v>691</v>
      </c>
      <c r="F540" t="s">
        <v>691</v>
      </c>
      <c r="G540" t="s">
        <v>691</v>
      </c>
      <c r="H540" t="s">
        <v>691</v>
      </c>
      <c r="I540" t="s">
        <v>691</v>
      </c>
      <c r="J540" t="s">
        <v>691</v>
      </c>
      <c r="K540" t="s">
        <v>691</v>
      </c>
      <c r="L540" t="s">
        <v>691</v>
      </c>
      <c r="M540" t="s">
        <v>691</v>
      </c>
      <c r="N540" t="s">
        <v>691</v>
      </c>
      <c r="O540" t="s">
        <v>691</v>
      </c>
      <c r="P540" t="s">
        <v>691</v>
      </c>
      <c r="Q540" t="s">
        <v>691</v>
      </c>
      <c r="R540" t="s">
        <v>691</v>
      </c>
      <c r="S540" t="s">
        <v>691</v>
      </c>
      <c r="T540" t="s">
        <v>691</v>
      </c>
      <c r="U540" t="s">
        <v>691</v>
      </c>
      <c r="V540" t="s">
        <v>691</v>
      </c>
      <c r="W540" t="s">
        <v>691</v>
      </c>
      <c r="X540" t="s">
        <v>691</v>
      </c>
      <c r="Y540" t="s">
        <v>691</v>
      </c>
      <c r="Z540" t="s">
        <v>691</v>
      </c>
      <c r="AA540" t="s">
        <v>691</v>
      </c>
      <c r="AB540" t="s">
        <v>691</v>
      </c>
      <c r="AC540" t="s">
        <v>691</v>
      </c>
      <c r="AD540" t="s">
        <v>691</v>
      </c>
      <c r="AE540" t="s">
        <v>691</v>
      </c>
      <c r="AF540" t="s">
        <v>691</v>
      </c>
      <c r="AG540" t="s">
        <v>691</v>
      </c>
      <c r="AW540"/>
      <c r="AY540" t="s">
        <v>1462</v>
      </c>
      <c r="AZ540" s="269"/>
      <c r="BA540" s="269"/>
      <c r="BB540" s="269"/>
      <c r="BC540" s="269"/>
      <c r="BD540" s="269"/>
      <c r="BE540" s="269"/>
    </row>
    <row r="541" spans="1:83" ht="14.4" x14ac:dyDescent="0.3">
      <c r="A541">
        <v>526138</v>
      </c>
      <c r="B541" t="s">
        <v>473</v>
      </c>
      <c r="C541" t="s">
        <v>691</v>
      </c>
      <c r="D541" t="s">
        <v>691</v>
      </c>
      <c r="E541" t="s">
        <v>691</v>
      </c>
      <c r="F541" t="s">
        <v>691</v>
      </c>
      <c r="G541" t="s">
        <v>691</v>
      </c>
      <c r="H541" t="s">
        <v>691</v>
      </c>
      <c r="I541" t="s">
        <v>691</v>
      </c>
      <c r="J541" t="s">
        <v>691</v>
      </c>
      <c r="K541" t="s">
        <v>691</v>
      </c>
      <c r="L541" t="s">
        <v>691</v>
      </c>
      <c r="M541" t="s">
        <v>691</v>
      </c>
      <c r="N541" t="s">
        <v>691</v>
      </c>
      <c r="O541" t="s">
        <v>691</v>
      </c>
      <c r="P541" t="s">
        <v>691</v>
      </c>
      <c r="Q541" t="s">
        <v>691</v>
      </c>
      <c r="R541" t="s">
        <v>691</v>
      </c>
      <c r="S541" t="s">
        <v>691</v>
      </c>
      <c r="T541" t="s">
        <v>691</v>
      </c>
      <c r="U541" t="s">
        <v>691</v>
      </c>
      <c r="V541" t="s">
        <v>691</v>
      </c>
      <c r="W541" t="s">
        <v>691</v>
      </c>
      <c r="X541" t="s">
        <v>691</v>
      </c>
      <c r="Y541" t="s">
        <v>691</v>
      </c>
      <c r="Z541" t="s">
        <v>691</v>
      </c>
      <c r="AA541" t="s">
        <v>691</v>
      </c>
      <c r="AB541" t="s">
        <v>691</v>
      </c>
      <c r="AC541" t="s">
        <v>691</v>
      </c>
      <c r="AD541" t="s">
        <v>691</v>
      </c>
      <c r="AE541" t="s">
        <v>691</v>
      </c>
      <c r="AF541" t="s">
        <v>691</v>
      </c>
      <c r="AG541" t="s">
        <v>691</v>
      </c>
      <c r="AH541" t="s">
        <v>691</v>
      </c>
      <c r="AI541" t="s">
        <v>691</v>
      </c>
      <c r="AJ541" t="s">
        <v>691</v>
      </c>
      <c r="AK541" t="s">
        <v>691</v>
      </c>
      <c r="AL541" t="s">
        <v>691</v>
      </c>
      <c r="AM541" t="s">
        <v>691</v>
      </c>
      <c r="AW541"/>
      <c r="AY541">
        <v>0</v>
      </c>
      <c r="AZ541" s="269"/>
      <c r="BA541" s="269"/>
      <c r="BB541" s="269"/>
      <c r="BC541" s="269"/>
      <c r="BD541" s="269"/>
      <c r="BE541" s="269"/>
    </row>
    <row r="542" spans="1:83" ht="14.4" x14ac:dyDescent="0.3">
      <c r="A542">
        <v>526143</v>
      </c>
      <c r="B542" t="s">
        <v>473</v>
      </c>
      <c r="C542" t="s">
        <v>691</v>
      </c>
      <c r="D542" t="s">
        <v>691</v>
      </c>
      <c r="E542" t="s">
        <v>691</v>
      </c>
      <c r="F542" t="s">
        <v>691</v>
      </c>
      <c r="G542" t="s">
        <v>691</v>
      </c>
      <c r="H542" t="s">
        <v>691</v>
      </c>
      <c r="I542" t="s">
        <v>691</v>
      </c>
      <c r="J542" t="s">
        <v>691</v>
      </c>
      <c r="K542" t="s">
        <v>691</v>
      </c>
      <c r="L542" t="s">
        <v>691</v>
      </c>
      <c r="M542" t="s">
        <v>691</v>
      </c>
      <c r="N542" t="s">
        <v>691</v>
      </c>
      <c r="O542" t="s">
        <v>691</v>
      </c>
      <c r="P542" t="s">
        <v>691</v>
      </c>
      <c r="Q542" t="s">
        <v>691</v>
      </c>
      <c r="R542" t="s">
        <v>691</v>
      </c>
      <c r="S542" t="s">
        <v>691</v>
      </c>
      <c r="T542" t="s">
        <v>691</v>
      </c>
      <c r="U542" t="s">
        <v>691</v>
      </c>
      <c r="V542" t="s">
        <v>691</v>
      </c>
      <c r="W542" t="s">
        <v>691</v>
      </c>
      <c r="X542" t="s">
        <v>691</v>
      </c>
      <c r="Y542" t="s">
        <v>691</v>
      </c>
      <c r="Z542" t="s">
        <v>691</v>
      </c>
      <c r="AA542" t="s">
        <v>691</v>
      </c>
      <c r="AB542" t="s">
        <v>691</v>
      </c>
      <c r="AC542" t="s">
        <v>691</v>
      </c>
      <c r="AD542" t="s">
        <v>691</v>
      </c>
      <c r="AE542" t="s">
        <v>691</v>
      </c>
      <c r="AF542" t="s">
        <v>691</v>
      </c>
      <c r="AG542" t="s">
        <v>691</v>
      </c>
      <c r="AH542" t="s">
        <v>691</v>
      </c>
      <c r="AI542" t="s">
        <v>691</v>
      </c>
      <c r="AJ542" t="s">
        <v>691</v>
      </c>
      <c r="AK542" t="s">
        <v>691</v>
      </c>
      <c r="AL542" t="s">
        <v>691</v>
      </c>
      <c r="AM542" t="s">
        <v>691</v>
      </c>
      <c r="AW542"/>
      <c r="AY542">
        <v>0</v>
      </c>
      <c r="AZ542" s="269"/>
      <c r="BA542" s="269"/>
      <c r="BB542" s="269"/>
      <c r="BC542" s="269"/>
      <c r="BD542" s="269"/>
      <c r="BE542" s="269"/>
    </row>
    <row r="543" spans="1:83" ht="14.4" x14ac:dyDescent="0.3">
      <c r="A543">
        <v>526159</v>
      </c>
      <c r="B543" t="s">
        <v>473</v>
      </c>
      <c r="C543" t="s">
        <v>691</v>
      </c>
      <c r="D543" t="s">
        <v>691</v>
      </c>
      <c r="E543" t="s">
        <v>691</v>
      </c>
      <c r="F543" t="s">
        <v>691</v>
      </c>
      <c r="G543" t="s">
        <v>691</v>
      </c>
      <c r="H543" t="s">
        <v>691</v>
      </c>
      <c r="I543" t="s">
        <v>691</v>
      </c>
      <c r="J543" t="s">
        <v>691</v>
      </c>
      <c r="K543" t="s">
        <v>691</v>
      </c>
      <c r="L543" t="s">
        <v>691</v>
      </c>
      <c r="M543" t="s">
        <v>691</v>
      </c>
      <c r="N543" t="s">
        <v>691</v>
      </c>
      <c r="O543" t="s">
        <v>691</v>
      </c>
      <c r="P543" t="s">
        <v>691</v>
      </c>
      <c r="Q543" t="s">
        <v>691</v>
      </c>
      <c r="R543" t="s">
        <v>691</v>
      </c>
      <c r="S543" t="s">
        <v>691</v>
      </c>
      <c r="T543" t="s">
        <v>691</v>
      </c>
      <c r="U543" t="s">
        <v>691</v>
      </c>
      <c r="V543" t="s">
        <v>691</v>
      </c>
      <c r="W543" t="s">
        <v>691</v>
      </c>
      <c r="X543" t="s">
        <v>691</v>
      </c>
      <c r="Y543" t="s">
        <v>691</v>
      </c>
      <c r="Z543" t="s">
        <v>691</v>
      </c>
      <c r="AA543" t="s">
        <v>691</v>
      </c>
      <c r="AB543" t="s">
        <v>691</v>
      </c>
      <c r="AC543" t="s">
        <v>691</v>
      </c>
      <c r="AD543" t="s">
        <v>691</v>
      </c>
      <c r="AE543" t="s">
        <v>691</v>
      </c>
      <c r="AF543" t="s">
        <v>691</v>
      </c>
      <c r="AG543" t="s">
        <v>691</v>
      </c>
      <c r="AH543" t="s">
        <v>691</v>
      </c>
      <c r="AI543" t="s">
        <v>691</v>
      </c>
      <c r="AJ543" t="s">
        <v>691</v>
      </c>
      <c r="AK543" t="s">
        <v>691</v>
      </c>
      <c r="AL543" t="s">
        <v>691</v>
      </c>
      <c r="AM543" t="s">
        <v>691</v>
      </c>
      <c r="AW543"/>
      <c r="AY543">
        <v>0</v>
      </c>
      <c r="AZ543" s="269"/>
      <c r="BA543" s="269"/>
      <c r="BB543" s="269"/>
      <c r="BC543" s="269"/>
      <c r="BD543" s="269"/>
      <c r="BE543" s="269"/>
    </row>
    <row r="544" spans="1:83" ht="14.4" x14ac:dyDescent="0.3">
      <c r="A544">
        <v>526166</v>
      </c>
      <c r="B544" t="s">
        <v>473</v>
      </c>
      <c r="C544" t="s">
        <v>691</v>
      </c>
      <c r="D544" t="s">
        <v>691</v>
      </c>
      <c r="E544" t="s">
        <v>691</v>
      </c>
      <c r="F544" t="s">
        <v>691</v>
      </c>
      <c r="G544" t="s">
        <v>691</v>
      </c>
      <c r="H544" t="s">
        <v>691</v>
      </c>
      <c r="I544" t="s">
        <v>691</v>
      </c>
      <c r="J544" t="s">
        <v>691</v>
      </c>
      <c r="K544" t="s">
        <v>691</v>
      </c>
      <c r="L544" t="s">
        <v>691</v>
      </c>
      <c r="M544" t="s">
        <v>691</v>
      </c>
      <c r="N544" t="s">
        <v>691</v>
      </c>
      <c r="O544" t="s">
        <v>691</v>
      </c>
      <c r="P544" t="s">
        <v>691</v>
      </c>
      <c r="Q544" t="s">
        <v>691</v>
      </c>
      <c r="R544" t="s">
        <v>691</v>
      </c>
      <c r="S544" t="s">
        <v>691</v>
      </c>
      <c r="T544" t="s">
        <v>691</v>
      </c>
      <c r="U544" t="s">
        <v>691</v>
      </c>
      <c r="V544" t="s">
        <v>691</v>
      </c>
      <c r="W544" t="s">
        <v>691</v>
      </c>
      <c r="X544" t="s">
        <v>691</v>
      </c>
      <c r="Y544" t="s">
        <v>691</v>
      </c>
      <c r="Z544" t="s">
        <v>691</v>
      </c>
      <c r="AA544" t="s">
        <v>691</v>
      </c>
      <c r="AB544" t="s">
        <v>691</v>
      </c>
      <c r="AC544" t="s">
        <v>691</v>
      </c>
      <c r="AD544" t="s">
        <v>691</v>
      </c>
      <c r="AE544" t="s">
        <v>691</v>
      </c>
      <c r="AF544" t="s">
        <v>691</v>
      </c>
      <c r="AG544" t="s">
        <v>691</v>
      </c>
      <c r="AH544" t="s">
        <v>691</v>
      </c>
      <c r="AI544" t="s">
        <v>691</v>
      </c>
      <c r="AJ544" t="s">
        <v>691</v>
      </c>
      <c r="AK544" t="s">
        <v>691</v>
      </c>
      <c r="AL544" t="s">
        <v>691</v>
      </c>
      <c r="AM544" t="s">
        <v>691</v>
      </c>
      <c r="AW544"/>
      <c r="AY544">
        <v>0</v>
      </c>
      <c r="AZ544" s="269"/>
      <c r="BA544" s="269"/>
      <c r="BB544" s="269"/>
      <c r="BC544" s="269"/>
      <c r="BD544" s="269"/>
      <c r="BE544" s="269"/>
    </row>
    <row r="545" spans="1:83" ht="14.4" x14ac:dyDescent="0.3">
      <c r="A545">
        <v>526172</v>
      </c>
      <c r="B545" t="s">
        <v>473</v>
      </c>
      <c r="C545" t="s">
        <v>691</v>
      </c>
      <c r="D545" t="s">
        <v>691</v>
      </c>
      <c r="E545" t="s">
        <v>691</v>
      </c>
      <c r="F545" t="s">
        <v>691</v>
      </c>
      <c r="G545" t="s">
        <v>691</v>
      </c>
      <c r="H545" t="s">
        <v>691</v>
      </c>
      <c r="I545" t="s">
        <v>691</v>
      </c>
      <c r="J545" t="s">
        <v>691</v>
      </c>
      <c r="K545" t="s">
        <v>691</v>
      </c>
      <c r="L545" t="s">
        <v>691</v>
      </c>
      <c r="M545" t="s">
        <v>691</v>
      </c>
      <c r="N545" t="s">
        <v>691</v>
      </c>
      <c r="O545" t="s">
        <v>691</v>
      </c>
      <c r="P545" t="s">
        <v>691</v>
      </c>
      <c r="Q545" t="s">
        <v>691</v>
      </c>
      <c r="R545" t="s">
        <v>691</v>
      </c>
      <c r="S545" t="s">
        <v>691</v>
      </c>
      <c r="T545" t="s">
        <v>691</v>
      </c>
      <c r="U545" t="s">
        <v>691</v>
      </c>
      <c r="V545" t="s">
        <v>691</v>
      </c>
      <c r="W545" t="s">
        <v>691</v>
      </c>
      <c r="X545" t="s">
        <v>691</v>
      </c>
      <c r="Y545" t="s">
        <v>691</v>
      </c>
      <c r="Z545" t="s">
        <v>691</v>
      </c>
      <c r="AA545" t="s">
        <v>691</v>
      </c>
      <c r="AB545" t="s">
        <v>691</v>
      </c>
      <c r="AC545" t="s">
        <v>691</v>
      </c>
      <c r="AD545" t="s">
        <v>691</v>
      </c>
      <c r="AE545" t="s">
        <v>691</v>
      </c>
      <c r="AF545" t="s">
        <v>691</v>
      </c>
      <c r="AG545" t="s">
        <v>691</v>
      </c>
      <c r="AH545" t="s">
        <v>691</v>
      </c>
      <c r="AI545" t="s">
        <v>691</v>
      </c>
      <c r="AJ545" t="s">
        <v>691</v>
      </c>
      <c r="AK545" t="s">
        <v>691</v>
      </c>
      <c r="AL545" t="s">
        <v>691</v>
      </c>
      <c r="AM545" t="s">
        <v>691</v>
      </c>
      <c r="AW545"/>
      <c r="AY545">
        <v>0</v>
      </c>
      <c r="AZ545" s="269"/>
      <c r="BA545" s="269"/>
      <c r="BB545" s="269"/>
      <c r="BC545" s="269"/>
      <c r="BD545" s="269"/>
      <c r="BE545" s="269"/>
    </row>
    <row r="546" spans="1:83" ht="14.4" x14ac:dyDescent="0.3">
      <c r="A546">
        <v>526189</v>
      </c>
      <c r="B546" t="s">
        <v>473</v>
      </c>
      <c r="C546" t="s">
        <v>691</v>
      </c>
      <c r="D546" t="s">
        <v>691</v>
      </c>
      <c r="E546" t="s">
        <v>691</v>
      </c>
      <c r="F546" t="s">
        <v>691</v>
      </c>
      <c r="G546" t="s">
        <v>691</v>
      </c>
      <c r="H546" t="s">
        <v>691</v>
      </c>
      <c r="I546" t="s">
        <v>691</v>
      </c>
      <c r="J546" t="s">
        <v>691</v>
      </c>
      <c r="K546" t="s">
        <v>691</v>
      </c>
      <c r="L546" t="s">
        <v>691</v>
      </c>
      <c r="M546" t="s">
        <v>691</v>
      </c>
      <c r="N546" t="s">
        <v>691</v>
      </c>
      <c r="O546" t="s">
        <v>691</v>
      </c>
      <c r="P546" t="s">
        <v>691</v>
      </c>
      <c r="Q546" t="s">
        <v>691</v>
      </c>
      <c r="R546" t="s">
        <v>691</v>
      </c>
      <c r="S546" t="s">
        <v>691</v>
      </c>
      <c r="T546" t="s">
        <v>691</v>
      </c>
      <c r="U546" t="s">
        <v>691</v>
      </c>
      <c r="V546" t="s">
        <v>691</v>
      </c>
      <c r="W546" t="s">
        <v>691</v>
      </c>
      <c r="X546" t="s">
        <v>691</v>
      </c>
      <c r="Y546" t="s">
        <v>691</v>
      </c>
      <c r="Z546" t="s">
        <v>691</v>
      </c>
      <c r="AA546" t="s">
        <v>691</v>
      </c>
      <c r="AB546" t="s">
        <v>691</v>
      </c>
      <c r="AC546" t="s">
        <v>691</v>
      </c>
      <c r="AD546" t="s">
        <v>691</v>
      </c>
      <c r="AE546" t="s">
        <v>691</v>
      </c>
      <c r="AF546" t="s">
        <v>691</v>
      </c>
      <c r="AG546" t="s">
        <v>691</v>
      </c>
      <c r="AH546" t="s">
        <v>691</v>
      </c>
      <c r="AI546" t="s">
        <v>691</v>
      </c>
      <c r="AJ546" t="s">
        <v>691</v>
      </c>
      <c r="AK546" t="s">
        <v>691</v>
      </c>
      <c r="AL546" t="s">
        <v>691</v>
      </c>
      <c r="AM546" t="s">
        <v>691</v>
      </c>
      <c r="AW546"/>
      <c r="AY546">
        <v>0</v>
      </c>
      <c r="AZ546" s="269"/>
      <c r="BA546" s="269"/>
      <c r="BB546" s="269"/>
      <c r="BC546" s="269"/>
      <c r="BD546" s="269"/>
      <c r="BE546" s="269"/>
    </row>
    <row r="547" spans="1:83" ht="14.4" x14ac:dyDescent="0.3">
      <c r="A547">
        <v>526193</v>
      </c>
      <c r="B547" t="s">
        <v>474</v>
      </c>
      <c r="C547" t="s">
        <v>691</v>
      </c>
      <c r="D547" t="s">
        <v>691</v>
      </c>
      <c r="E547" t="s">
        <v>691</v>
      </c>
      <c r="F547" t="s">
        <v>691</v>
      </c>
      <c r="G547" t="s">
        <v>691</v>
      </c>
      <c r="H547" t="s">
        <v>691</v>
      </c>
      <c r="I547" t="s">
        <v>691</v>
      </c>
      <c r="J547" t="s">
        <v>691</v>
      </c>
      <c r="K547" t="s">
        <v>691</v>
      </c>
      <c r="L547" t="s">
        <v>691</v>
      </c>
      <c r="M547" t="s">
        <v>691</v>
      </c>
      <c r="N547" t="s">
        <v>691</v>
      </c>
      <c r="O547" t="s">
        <v>691</v>
      </c>
      <c r="P547" t="s">
        <v>691</v>
      </c>
      <c r="Q547" t="s">
        <v>691</v>
      </c>
      <c r="R547" t="s">
        <v>691</v>
      </c>
      <c r="S547" t="s">
        <v>691</v>
      </c>
      <c r="T547" t="s">
        <v>691</v>
      </c>
      <c r="U547" t="s">
        <v>691</v>
      </c>
      <c r="V547" t="s">
        <v>691</v>
      </c>
      <c r="W547" t="s">
        <v>691</v>
      </c>
      <c r="X547" t="s">
        <v>691</v>
      </c>
      <c r="Y547" t="s">
        <v>691</v>
      </c>
      <c r="Z547" t="s">
        <v>691</v>
      </c>
      <c r="AA547" t="s">
        <v>691</v>
      </c>
      <c r="AB547" t="s">
        <v>691</v>
      </c>
      <c r="AC547" t="s">
        <v>691</v>
      </c>
      <c r="AD547" t="s">
        <v>691</v>
      </c>
      <c r="AE547" t="s">
        <v>691</v>
      </c>
      <c r="AF547" t="s">
        <v>691</v>
      </c>
      <c r="AG547" t="s">
        <v>691</v>
      </c>
      <c r="AW547"/>
      <c r="AY547" t="s">
        <v>1462</v>
      </c>
      <c r="AZ547" s="269"/>
      <c r="BA547" s="269"/>
      <c r="BB547" s="269"/>
      <c r="BC547" s="269"/>
      <c r="BD547" s="269"/>
      <c r="BE547" s="269"/>
    </row>
    <row r="548" spans="1:83" ht="14.4" x14ac:dyDescent="0.3">
      <c r="A548">
        <v>526196</v>
      </c>
      <c r="B548" t="s">
        <v>473</v>
      </c>
      <c r="C548" t="s">
        <v>691</v>
      </c>
      <c r="D548" t="s">
        <v>691</v>
      </c>
      <c r="E548" t="s">
        <v>691</v>
      </c>
      <c r="F548" t="s">
        <v>691</v>
      </c>
      <c r="G548" t="s">
        <v>691</v>
      </c>
      <c r="H548" t="s">
        <v>691</v>
      </c>
      <c r="I548" t="s">
        <v>691</v>
      </c>
      <c r="J548" t="s">
        <v>691</v>
      </c>
      <c r="K548" t="s">
        <v>691</v>
      </c>
      <c r="L548" t="s">
        <v>691</v>
      </c>
      <c r="M548" t="s">
        <v>691</v>
      </c>
      <c r="N548" t="s">
        <v>691</v>
      </c>
      <c r="O548" t="s">
        <v>691</v>
      </c>
      <c r="P548" t="s">
        <v>691</v>
      </c>
      <c r="Q548" t="s">
        <v>691</v>
      </c>
      <c r="R548" t="s">
        <v>691</v>
      </c>
      <c r="S548" t="s">
        <v>691</v>
      </c>
      <c r="T548" t="s">
        <v>691</v>
      </c>
      <c r="U548" t="s">
        <v>691</v>
      </c>
      <c r="V548" t="s">
        <v>691</v>
      </c>
      <c r="W548" t="s">
        <v>691</v>
      </c>
      <c r="X548" t="s">
        <v>691</v>
      </c>
      <c r="Y548" t="s">
        <v>691</v>
      </c>
      <c r="Z548" t="s">
        <v>691</v>
      </c>
      <c r="AA548" t="s">
        <v>691</v>
      </c>
      <c r="AB548" t="s">
        <v>691</v>
      </c>
      <c r="AC548" t="s">
        <v>691</v>
      </c>
      <c r="AD548" t="s">
        <v>691</v>
      </c>
      <c r="AE548" t="s">
        <v>691</v>
      </c>
      <c r="AF548" t="s">
        <v>691</v>
      </c>
      <c r="AG548" t="s">
        <v>691</v>
      </c>
      <c r="AH548" t="s">
        <v>691</v>
      </c>
      <c r="AI548" t="s">
        <v>691</v>
      </c>
      <c r="AJ548" t="s">
        <v>691</v>
      </c>
      <c r="AK548" t="s">
        <v>691</v>
      </c>
      <c r="AL548" t="s">
        <v>691</v>
      </c>
      <c r="AM548" t="s">
        <v>691</v>
      </c>
      <c r="AW548"/>
      <c r="AY548">
        <v>0</v>
      </c>
      <c r="AZ548" s="269"/>
      <c r="BA548" s="269"/>
      <c r="BB548" s="269"/>
      <c r="BC548" s="269"/>
      <c r="BD548" s="269"/>
      <c r="BE548" s="269"/>
    </row>
    <row r="549" spans="1:83" ht="14.4" x14ac:dyDescent="0.3">
      <c r="A549">
        <v>526206</v>
      </c>
      <c r="B549" t="s">
        <v>473</v>
      </c>
      <c r="C549" t="s">
        <v>691</v>
      </c>
      <c r="D549" t="s">
        <v>691</v>
      </c>
      <c r="E549" t="s">
        <v>691</v>
      </c>
      <c r="F549" t="s">
        <v>691</v>
      </c>
      <c r="G549" t="s">
        <v>691</v>
      </c>
      <c r="H549" t="s">
        <v>691</v>
      </c>
      <c r="I549" t="s">
        <v>691</v>
      </c>
      <c r="J549" t="s">
        <v>691</v>
      </c>
      <c r="K549" t="s">
        <v>691</v>
      </c>
      <c r="L549" t="s">
        <v>691</v>
      </c>
      <c r="M549" t="s">
        <v>691</v>
      </c>
      <c r="N549" t="s">
        <v>691</v>
      </c>
      <c r="O549" t="s">
        <v>691</v>
      </c>
      <c r="P549" t="s">
        <v>691</v>
      </c>
      <c r="Q549" t="s">
        <v>691</v>
      </c>
      <c r="R549" t="s">
        <v>691</v>
      </c>
      <c r="S549" t="s">
        <v>691</v>
      </c>
      <c r="T549" t="s">
        <v>691</v>
      </c>
      <c r="U549" t="s">
        <v>691</v>
      </c>
      <c r="V549" t="s">
        <v>691</v>
      </c>
      <c r="W549" t="s">
        <v>691</v>
      </c>
      <c r="X549" t="s">
        <v>691</v>
      </c>
      <c r="Y549" t="s">
        <v>691</v>
      </c>
      <c r="Z549" t="s">
        <v>691</v>
      </c>
      <c r="AA549" t="s">
        <v>691</v>
      </c>
      <c r="AB549" t="s">
        <v>691</v>
      </c>
      <c r="AC549" t="s">
        <v>691</v>
      </c>
      <c r="AD549" t="s">
        <v>691</v>
      </c>
      <c r="AE549" t="s">
        <v>691</v>
      </c>
      <c r="AF549" t="s">
        <v>691</v>
      </c>
      <c r="AG549" t="s">
        <v>691</v>
      </c>
      <c r="AH549" t="s">
        <v>691</v>
      </c>
      <c r="AI549" t="s">
        <v>691</v>
      </c>
      <c r="AJ549" t="s">
        <v>691</v>
      </c>
      <c r="AK549" t="s">
        <v>691</v>
      </c>
      <c r="AL549" t="s">
        <v>691</v>
      </c>
      <c r="AM549" t="s">
        <v>691</v>
      </c>
      <c r="AW549"/>
      <c r="AY549">
        <v>0</v>
      </c>
      <c r="AZ549" s="269"/>
      <c r="BA549" s="269"/>
      <c r="BB549" s="269"/>
      <c r="BC549" s="269"/>
      <c r="BD549" s="269"/>
      <c r="BE549" s="269"/>
    </row>
    <row r="550" spans="1:83" ht="14.4" x14ac:dyDescent="0.3">
      <c r="A550">
        <v>526224</v>
      </c>
      <c r="B550" t="s">
        <v>473</v>
      </c>
      <c r="C550" t="s">
        <v>691</v>
      </c>
      <c r="D550" t="s">
        <v>691</v>
      </c>
      <c r="E550" t="s">
        <v>691</v>
      </c>
      <c r="F550" t="s">
        <v>691</v>
      </c>
      <c r="G550" t="s">
        <v>691</v>
      </c>
      <c r="H550" t="s">
        <v>691</v>
      </c>
      <c r="I550" t="s">
        <v>691</v>
      </c>
      <c r="J550" t="s">
        <v>691</v>
      </c>
      <c r="K550" t="s">
        <v>691</v>
      </c>
      <c r="L550" t="s">
        <v>691</v>
      </c>
      <c r="M550" t="s">
        <v>691</v>
      </c>
      <c r="N550" t="s">
        <v>691</v>
      </c>
      <c r="O550" t="s">
        <v>691</v>
      </c>
      <c r="P550" t="s">
        <v>691</v>
      </c>
      <c r="Q550" t="s">
        <v>691</v>
      </c>
      <c r="R550" t="s">
        <v>691</v>
      </c>
      <c r="S550" t="s">
        <v>691</v>
      </c>
      <c r="T550" t="s">
        <v>691</v>
      </c>
      <c r="U550" t="s">
        <v>691</v>
      </c>
      <c r="V550" t="s">
        <v>691</v>
      </c>
      <c r="W550" t="s">
        <v>691</v>
      </c>
      <c r="X550" t="s">
        <v>691</v>
      </c>
      <c r="Y550" t="s">
        <v>691</v>
      </c>
      <c r="Z550" t="s">
        <v>691</v>
      </c>
      <c r="AA550" t="s">
        <v>691</v>
      </c>
      <c r="AB550" t="s">
        <v>691</v>
      </c>
      <c r="AC550" t="s">
        <v>691</v>
      </c>
      <c r="AD550" t="s">
        <v>691</v>
      </c>
      <c r="AE550" t="s">
        <v>691</v>
      </c>
      <c r="AF550" t="s">
        <v>691</v>
      </c>
      <c r="AG550" t="s">
        <v>691</v>
      </c>
      <c r="AH550" t="s">
        <v>691</v>
      </c>
      <c r="AI550" t="s">
        <v>691</v>
      </c>
      <c r="AJ550" t="s">
        <v>691</v>
      </c>
      <c r="AK550" t="s">
        <v>691</v>
      </c>
      <c r="AL550" t="s">
        <v>691</v>
      </c>
      <c r="AM550" t="s">
        <v>691</v>
      </c>
      <c r="AW550"/>
      <c r="AY550">
        <v>0</v>
      </c>
      <c r="AZ550" s="269"/>
      <c r="BA550" s="269"/>
      <c r="BB550" s="269"/>
      <c r="BC550" s="269"/>
      <c r="BD550" s="269"/>
      <c r="BE550" s="269"/>
    </row>
    <row r="551" spans="1:83" ht="14.4" x14ac:dyDescent="0.3">
      <c r="A551">
        <v>526228</v>
      </c>
      <c r="B551" t="s">
        <v>474</v>
      </c>
      <c r="C551" t="s">
        <v>691</v>
      </c>
      <c r="D551" t="s">
        <v>691</v>
      </c>
      <c r="E551" t="s">
        <v>691</v>
      </c>
      <c r="F551" t="s">
        <v>691</v>
      </c>
      <c r="G551" t="s">
        <v>691</v>
      </c>
      <c r="H551" t="s">
        <v>691</v>
      </c>
      <c r="I551" t="s">
        <v>691</v>
      </c>
      <c r="J551" t="s">
        <v>691</v>
      </c>
      <c r="K551" t="s">
        <v>691</v>
      </c>
      <c r="L551" t="s">
        <v>691</v>
      </c>
      <c r="M551" t="s">
        <v>691</v>
      </c>
      <c r="N551" t="s">
        <v>691</v>
      </c>
      <c r="O551" t="s">
        <v>691</v>
      </c>
      <c r="P551" t="s">
        <v>691</v>
      </c>
      <c r="Q551" t="s">
        <v>691</v>
      </c>
      <c r="R551" t="s">
        <v>691</v>
      </c>
      <c r="S551" t="s">
        <v>691</v>
      </c>
      <c r="T551" t="s">
        <v>691</v>
      </c>
      <c r="U551" t="s">
        <v>691</v>
      </c>
      <c r="V551" t="s">
        <v>691</v>
      </c>
      <c r="W551" t="s">
        <v>691</v>
      </c>
      <c r="X551" t="s">
        <v>691</v>
      </c>
      <c r="Y551" t="s">
        <v>691</v>
      </c>
      <c r="Z551" t="s">
        <v>691</v>
      </c>
      <c r="AA551" t="s">
        <v>691</v>
      </c>
      <c r="AB551" t="s">
        <v>691</v>
      </c>
      <c r="AC551" t="s">
        <v>691</v>
      </c>
      <c r="AD551" t="s">
        <v>691</v>
      </c>
      <c r="AE551" t="s">
        <v>691</v>
      </c>
      <c r="AF551" t="s">
        <v>691</v>
      </c>
      <c r="AG551" t="s">
        <v>691</v>
      </c>
      <c r="AW551"/>
      <c r="AY551" t="s">
        <v>1462</v>
      </c>
      <c r="AZ551" s="269"/>
      <c r="BA551" s="269"/>
      <c r="BB551" s="269"/>
      <c r="BC551" s="269"/>
      <c r="BD551" s="269"/>
      <c r="BE551" s="269"/>
    </row>
    <row r="552" spans="1:83" ht="14.4" x14ac:dyDescent="0.3">
      <c r="A552">
        <v>526236</v>
      </c>
      <c r="B552" t="s">
        <v>473</v>
      </c>
      <c r="C552" t="s">
        <v>691</v>
      </c>
      <c r="D552" t="s">
        <v>691</v>
      </c>
      <c r="E552" t="s">
        <v>691</v>
      </c>
      <c r="F552" t="s">
        <v>691</v>
      </c>
      <c r="G552" t="s">
        <v>691</v>
      </c>
      <c r="H552" t="s">
        <v>691</v>
      </c>
      <c r="I552" t="s">
        <v>691</v>
      </c>
      <c r="J552" t="s">
        <v>691</v>
      </c>
      <c r="K552" t="s">
        <v>691</v>
      </c>
      <c r="L552" t="s">
        <v>691</v>
      </c>
      <c r="M552" t="s">
        <v>691</v>
      </c>
      <c r="N552" t="s">
        <v>691</v>
      </c>
      <c r="O552" t="s">
        <v>691</v>
      </c>
      <c r="P552" t="s">
        <v>691</v>
      </c>
      <c r="Q552" t="s">
        <v>691</v>
      </c>
      <c r="R552" t="s">
        <v>691</v>
      </c>
      <c r="S552" t="s">
        <v>691</v>
      </c>
      <c r="T552" t="s">
        <v>691</v>
      </c>
      <c r="U552" t="s">
        <v>691</v>
      </c>
      <c r="V552" t="s">
        <v>691</v>
      </c>
      <c r="W552" t="s">
        <v>691</v>
      </c>
      <c r="X552" t="s">
        <v>691</v>
      </c>
      <c r="Y552" t="s">
        <v>691</v>
      </c>
      <c r="Z552" t="s">
        <v>691</v>
      </c>
      <c r="AA552" t="s">
        <v>691</v>
      </c>
      <c r="AB552" t="s">
        <v>691</v>
      </c>
      <c r="AC552" t="s">
        <v>691</v>
      </c>
      <c r="AD552" t="s">
        <v>691</v>
      </c>
      <c r="AE552" t="s">
        <v>691</v>
      </c>
      <c r="AF552" t="s">
        <v>691</v>
      </c>
      <c r="AG552" t="s">
        <v>691</v>
      </c>
      <c r="AH552" t="s">
        <v>691</v>
      </c>
      <c r="AI552" t="s">
        <v>691</v>
      </c>
      <c r="AJ552" t="s">
        <v>691</v>
      </c>
      <c r="AK552" t="s">
        <v>691</v>
      </c>
      <c r="AL552" t="s">
        <v>691</v>
      </c>
      <c r="AM552" t="s">
        <v>691</v>
      </c>
      <c r="AW552"/>
      <c r="AY552">
        <v>0</v>
      </c>
      <c r="AZ552" s="269"/>
      <c r="BA552" s="269"/>
      <c r="BB552" s="269"/>
      <c r="BC552" s="269"/>
      <c r="BD552" s="269"/>
      <c r="BE552" s="269"/>
    </row>
    <row r="553" spans="1:83" ht="14.4" x14ac:dyDescent="0.3">
      <c r="A553">
        <v>526238</v>
      </c>
      <c r="B553" t="s">
        <v>473</v>
      </c>
      <c r="C553" t="s">
        <v>691</v>
      </c>
      <c r="D553" t="s">
        <v>691</v>
      </c>
      <c r="E553" t="s">
        <v>691</v>
      </c>
      <c r="F553" t="s">
        <v>691</v>
      </c>
      <c r="G553" t="s">
        <v>691</v>
      </c>
      <c r="H553" t="s">
        <v>691</v>
      </c>
      <c r="I553" t="s">
        <v>691</v>
      </c>
      <c r="J553" t="s">
        <v>691</v>
      </c>
      <c r="K553" t="s">
        <v>691</v>
      </c>
      <c r="L553" t="s">
        <v>691</v>
      </c>
      <c r="M553" t="s">
        <v>691</v>
      </c>
      <c r="N553" t="s">
        <v>691</v>
      </c>
      <c r="O553" t="s">
        <v>691</v>
      </c>
      <c r="P553" t="s">
        <v>691</v>
      </c>
      <c r="Q553" t="s">
        <v>691</v>
      </c>
      <c r="R553" t="s">
        <v>691</v>
      </c>
      <c r="S553" t="s">
        <v>691</v>
      </c>
      <c r="T553" t="s">
        <v>691</v>
      </c>
      <c r="U553" t="s">
        <v>691</v>
      </c>
      <c r="V553" t="s">
        <v>691</v>
      </c>
      <c r="W553" t="s">
        <v>691</v>
      </c>
      <c r="X553" t="s">
        <v>691</v>
      </c>
      <c r="Y553" t="s">
        <v>691</v>
      </c>
      <c r="Z553" t="s">
        <v>691</v>
      </c>
      <c r="AA553" t="s">
        <v>691</v>
      </c>
      <c r="AB553" t="s">
        <v>691</v>
      </c>
      <c r="AC553" t="s">
        <v>691</v>
      </c>
      <c r="AD553" t="s">
        <v>691</v>
      </c>
      <c r="AE553" t="s">
        <v>691</v>
      </c>
      <c r="AF553" t="s">
        <v>691</v>
      </c>
      <c r="AG553" t="s">
        <v>691</v>
      </c>
      <c r="AH553" t="s">
        <v>691</v>
      </c>
      <c r="AI553" t="s">
        <v>691</v>
      </c>
      <c r="AJ553" t="s">
        <v>691</v>
      </c>
      <c r="AK553" t="s">
        <v>691</v>
      </c>
      <c r="AL553" t="s">
        <v>691</v>
      </c>
      <c r="AM553" t="s">
        <v>691</v>
      </c>
      <c r="AW553"/>
      <c r="AY553">
        <v>0</v>
      </c>
      <c r="AZ553" s="269"/>
      <c r="BA553" s="269"/>
      <c r="BB553" s="269"/>
      <c r="BC553" s="269"/>
      <c r="BD553" s="269"/>
      <c r="BE553" s="269"/>
    </row>
    <row r="554" spans="1:83" ht="14.4" x14ac:dyDescent="0.3">
      <c r="A554">
        <v>526240</v>
      </c>
      <c r="B554" t="s">
        <v>473</v>
      </c>
      <c r="C554" t="s">
        <v>691</v>
      </c>
      <c r="D554" t="s">
        <v>691</v>
      </c>
      <c r="E554" t="s">
        <v>691</v>
      </c>
      <c r="F554" t="s">
        <v>691</v>
      </c>
      <c r="G554" t="s">
        <v>691</v>
      </c>
      <c r="H554" t="s">
        <v>691</v>
      </c>
      <c r="I554" t="s">
        <v>691</v>
      </c>
      <c r="J554" t="s">
        <v>691</v>
      </c>
      <c r="K554" t="s">
        <v>691</v>
      </c>
      <c r="L554" t="s">
        <v>691</v>
      </c>
      <c r="M554" t="s">
        <v>691</v>
      </c>
      <c r="N554" t="s">
        <v>691</v>
      </c>
      <c r="O554" t="s">
        <v>691</v>
      </c>
      <c r="P554" t="s">
        <v>691</v>
      </c>
      <c r="Q554" t="s">
        <v>691</v>
      </c>
      <c r="R554" t="s">
        <v>691</v>
      </c>
      <c r="S554" t="s">
        <v>691</v>
      </c>
      <c r="T554" t="s">
        <v>691</v>
      </c>
      <c r="U554" t="s">
        <v>691</v>
      </c>
      <c r="V554" t="s">
        <v>691</v>
      </c>
      <c r="W554" t="s">
        <v>691</v>
      </c>
      <c r="X554" t="s">
        <v>691</v>
      </c>
      <c r="Y554" t="s">
        <v>691</v>
      </c>
      <c r="Z554" t="s">
        <v>691</v>
      </c>
      <c r="AA554" t="s">
        <v>691</v>
      </c>
      <c r="AB554" t="s">
        <v>691</v>
      </c>
      <c r="AC554" t="s">
        <v>691</v>
      </c>
      <c r="AD554" t="s">
        <v>691</v>
      </c>
      <c r="AE554" t="s">
        <v>691</v>
      </c>
      <c r="AF554" t="s">
        <v>691</v>
      </c>
      <c r="AG554" t="s">
        <v>691</v>
      </c>
      <c r="AH554" t="s">
        <v>691</v>
      </c>
      <c r="AI554" t="s">
        <v>691</v>
      </c>
      <c r="AJ554" t="s">
        <v>691</v>
      </c>
      <c r="AK554" t="s">
        <v>691</v>
      </c>
      <c r="AL554" t="s">
        <v>691</v>
      </c>
      <c r="AM554" t="s">
        <v>691</v>
      </c>
      <c r="AW554"/>
      <c r="AY554">
        <v>0</v>
      </c>
      <c r="AZ554" s="269"/>
      <c r="BA554" s="269"/>
      <c r="BB554" s="269"/>
      <c r="BC554" s="269"/>
      <c r="BD554" s="269"/>
      <c r="BE554" s="269"/>
    </row>
    <row r="555" spans="1:83" ht="14.4" x14ac:dyDescent="0.3">
      <c r="A555">
        <v>526259</v>
      </c>
      <c r="B555" t="s">
        <v>473</v>
      </c>
      <c r="C555" t="s">
        <v>691</v>
      </c>
      <c r="D555" t="s">
        <v>691</v>
      </c>
      <c r="E555" t="s">
        <v>691</v>
      </c>
      <c r="F555" t="s">
        <v>691</v>
      </c>
      <c r="G555" t="s">
        <v>691</v>
      </c>
      <c r="H555" t="s">
        <v>691</v>
      </c>
      <c r="I555" t="s">
        <v>691</v>
      </c>
      <c r="J555" t="s">
        <v>691</v>
      </c>
      <c r="K555" t="s">
        <v>691</v>
      </c>
      <c r="L555" t="s">
        <v>691</v>
      </c>
      <c r="M555" t="s">
        <v>691</v>
      </c>
      <c r="N555" t="s">
        <v>691</v>
      </c>
      <c r="O555" t="s">
        <v>691</v>
      </c>
      <c r="P555" t="s">
        <v>691</v>
      </c>
      <c r="Q555" t="s">
        <v>691</v>
      </c>
      <c r="R555" t="s">
        <v>691</v>
      </c>
      <c r="S555" t="s">
        <v>691</v>
      </c>
      <c r="T555" t="s">
        <v>691</v>
      </c>
      <c r="U555" t="s">
        <v>691</v>
      </c>
      <c r="V555" t="s">
        <v>691</v>
      </c>
      <c r="W555" t="s">
        <v>691</v>
      </c>
      <c r="X555" t="s">
        <v>691</v>
      </c>
      <c r="Y555" t="s">
        <v>691</v>
      </c>
      <c r="Z555" t="s">
        <v>691</v>
      </c>
      <c r="AA555" t="s">
        <v>691</v>
      </c>
      <c r="AB555" t="s">
        <v>691</v>
      </c>
      <c r="AC555" t="s">
        <v>691</v>
      </c>
      <c r="AD555" t="s">
        <v>691</v>
      </c>
      <c r="AE555" t="s">
        <v>691</v>
      </c>
      <c r="AF555" t="s">
        <v>691</v>
      </c>
      <c r="AG555" t="s">
        <v>691</v>
      </c>
      <c r="AH555" t="s">
        <v>691</v>
      </c>
      <c r="AI555" t="s">
        <v>691</v>
      </c>
      <c r="AJ555" t="s">
        <v>691</v>
      </c>
      <c r="AK555" t="s">
        <v>691</v>
      </c>
      <c r="AL555" t="s">
        <v>691</v>
      </c>
      <c r="AM555" t="s">
        <v>691</v>
      </c>
      <c r="AW555"/>
      <c r="AY555">
        <v>0</v>
      </c>
      <c r="AZ555" s="269"/>
      <c r="BA555" s="269"/>
      <c r="BB555" s="269"/>
      <c r="BC555" s="269"/>
      <c r="BD555" s="269"/>
      <c r="BE555" s="269"/>
    </row>
    <row r="556" spans="1:83" ht="14.4" x14ac:dyDescent="0.3">
      <c r="A556">
        <v>526260</v>
      </c>
      <c r="B556" t="s">
        <v>473</v>
      </c>
      <c r="C556" t="s">
        <v>691</v>
      </c>
      <c r="D556" t="s">
        <v>691</v>
      </c>
      <c r="E556" t="s">
        <v>691</v>
      </c>
      <c r="F556" t="s">
        <v>691</v>
      </c>
      <c r="G556" t="s">
        <v>691</v>
      </c>
      <c r="H556" t="s">
        <v>691</v>
      </c>
      <c r="I556" t="s">
        <v>691</v>
      </c>
      <c r="J556" t="s">
        <v>691</v>
      </c>
      <c r="K556" t="s">
        <v>691</v>
      </c>
      <c r="L556" t="s">
        <v>691</v>
      </c>
      <c r="M556" t="s">
        <v>691</v>
      </c>
      <c r="N556" t="s">
        <v>691</v>
      </c>
      <c r="O556" t="s">
        <v>691</v>
      </c>
      <c r="P556" t="s">
        <v>691</v>
      </c>
      <c r="Q556" t="s">
        <v>691</v>
      </c>
      <c r="R556" t="s">
        <v>691</v>
      </c>
      <c r="S556" t="s">
        <v>691</v>
      </c>
      <c r="T556" t="s">
        <v>691</v>
      </c>
      <c r="U556" t="s">
        <v>691</v>
      </c>
      <c r="V556" t="s">
        <v>691</v>
      </c>
      <c r="W556" t="s">
        <v>691</v>
      </c>
      <c r="X556" t="s">
        <v>691</v>
      </c>
      <c r="Y556" t="s">
        <v>691</v>
      </c>
      <c r="Z556" t="s">
        <v>691</v>
      </c>
      <c r="AA556" t="s">
        <v>691</v>
      </c>
      <c r="AB556" t="s">
        <v>691</v>
      </c>
      <c r="AC556" t="s">
        <v>691</v>
      </c>
      <c r="AD556" t="s">
        <v>691</v>
      </c>
      <c r="AE556" t="s">
        <v>691</v>
      </c>
      <c r="AF556" t="s">
        <v>691</v>
      </c>
      <c r="AG556" t="s">
        <v>691</v>
      </c>
      <c r="AH556" t="s">
        <v>691</v>
      </c>
      <c r="AI556" t="s">
        <v>691</v>
      </c>
      <c r="AJ556" t="s">
        <v>691</v>
      </c>
      <c r="AK556" t="s">
        <v>691</v>
      </c>
      <c r="AL556" t="s">
        <v>691</v>
      </c>
      <c r="AM556" t="s">
        <v>691</v>
      </c>
      <c r="AW556"/>
      <c r="AY556">
        <v>0</v>
      </c>
      <c r="AZ556" s="269"/>
      <c r="BA556" s="269"/>
      <c r="BB556" s="269"/>
      <c r="BC556" s="269"/>
      <c r="BD556" s="269"/>
      <c r="BE556" s="269"/>
      <c r="BH556" s="249"/>
      <c r="BI556" s="249"/>
      <c r="BJ556" s="249"/>
      <c r="BK556" s="249"/>
      <c r="BL556" s="249"/>
      <c r="BM556" s="249"/>
      <c r="BN556" s="249"/>
      <c r="BO556" s="249"/>
      <c r="BP556" s="249"/>
      <c r="BQ556" s="249"/>
      <c r="BR556" s="249"/>
      <c r="BS556" s="249"/>
      <c r="BT556" s="249"/>
      <c r="BU556" s="249"/>
      <c r="BV556" s="248"/>
      <c r="BW556" s="249"/>
      <c r="BX556" s="249"/>
      <c r="BY556" s="249"/>
      <c r="BZ556" s="249"/>
      <c r="CA556" s="242"/>
      <c r="CB556" s="242"/>
      <c r="CC556" s="242"/>
      <c r="CD556" s="242"/>
      <c r="CE556" s="249"/>
    </row>
    <row r="557" spans="1:83" ht="14.4" x14ac:dyDescent="0.3">
      <c r="A557">
        <v>526269</v>
      </c>
      <c r="B557" t="s">
        <v>473</v>
      </c>
      <c r="C557" t="s">
        <v>691</v>
      </c>
      <c r="D557" t="s">
        <v>691</v>
      </c>
      <c r="E557" t="s">
        <v>691</v>
      </c>
      <c r="F557" t="s">
        <v>691</v>
      </c>
      <c r="G557" t="s">
        <v>691</v>
      </c>
      <c r="H557" t="s">
        <v>691</v>
      </c>
      <c r="I557" t="s">
        <v>691</v>
      </c>
      <c r="J557" t="s">
        <v>691</v>
      </c>
      <c r="K557" t="s">
        <v>691</v>
      </c>
      <c r="L557" t="s">
        <v>691</v>
      </c>
      <c r="M557" t="s">
        <v>691</v>
      </c>
      <c r="N557" t="s">
        <v>691</v>
      </c>
      <c r="O557" t="s">
        <v>691</v>
      </c>
      <c r="P557" t="s">
        <v>691</v>
      </c>
      <c r="Q557" t="s">
        <v>691</v>
      </c>
      <c r="R557" t="s">
        <v>691</v>
      </c>
      <c r="S557" t="s">
        <v>691</v>
      </c>
      <c r="T557" t="s">
        <v>691</v>
      </c>
      <c r="U557" t="s">
        <v>691</v>
      </c>
      <c r="V557" t="s">
        <v>691</v>
      </c>
      <c r="W557" t="s">
        <v>691</v>
      </c>
      <c r="X557" t="s">
        <v>691</v>
      </c>
      <c r="Y557" t="s">
        <v>691</v>
      </c>
      <c r="Z557" t="s">
        <v>691</v>
      </c>
      <c r="AA557" t="s">
        <v>691</v>
      </c>
      <c r="AB557" t="s">
        <v>691</v>
      </c>
      <c r="AC557" t="s">
        <v>691</v>
      </c>
      <c r="AD557" t="s">
        <v>691</v>
      </c>
      <c r="AE557" t="s">
        <v>691</v>
      </c>
      <c r="AF557" t="s">
        <v>691</v>
      </c>
      <c r="AG557" t="s">
        <v>691</v>
      </c>
      <c r="AH557" t="s">
        <v>691</v>
      </c>
      <c r="AI557" t="s">
        <v>691</v>
      </c>
      <c r="AJ557" t="s">
        <v>691</v>
      </c>
      <c r="AK557" t="s">
        <v>691</v>
      </c>
      <c r="AL557" t="s">
        <v>691</v>
      </c>
      <c r="AM557" t="s">
        <v>691</v>
      </c>
      <c r="AW557"/>
      <c r="AY557">
        <v>0</v>
      </c>
      <c r="AZ557" s="269"/>
      <c r="BA557" s="269"/>
      <c r="BB557" s="269"/>
      <c r="BC557" s="269"/>
      <c r="BD557" s="269"/>
      <c r="BE557" s="269"/>
    </row>
    <row r="558" spans="1:83" ht="14.4" x14ac:dyDescent="0.3">
      <c r="A558">
        <v>526271</v>
      </c>
      <c r="B558" t="s">
        <v>473</v>
      </c>
      <c r="C558" t="s">
        <v>691</v>
      </c>
      <c r="D558" t="s">
        <v>691</v>
      </c>
      <c r="E558" t="s">
        <v>691</v>
      </c>
      <c r="F558" t="s">
        <v>691</v>
      </c>
      <c r="G558" t="s">
        <v>691</v>
      </c>
      <c r="H558" t="s">
        <v>691</v>
      </c>
      <c r="I558" t="s">
        <v>691</v>
      </c>
      <c r="J558" t="s">
        <v>691</v>
      </c>
      <c r="K558" t="s">
        <v>691</v>
      </c>
      <c r="L558" t="s">
        <v>691</v>
      </c>
      <c r="M558" t="s">
        <v>691</v>
      </c>
      <c r="N558" t="s">
        <v>691</v>
      </c>
      <c r="O558" t="s">
        <v>691</v>
      </c>
      <c r="P558" t="s">
        <v>691</v>
      </c>
      <c r="Q558" t="s">
        <v>691</v>
      </c>
      <c r="R558" t="s">
        <v>691</v>
      </c>
      <c r="S558" t="s">
        <v>691</v>
      </c>
      <c r="T558" t="s">
        <v>691</v>
      </c>
      <c r="U558" t="s">
        <v>691</v>
      </c>
      <c r="V558" t="s">
        <v>691</v>
      </c>
      <c r="W558" t="s">
        <v>691</v>
      </c>
      <c r="X558" t="s">
        <v>691</v>
      </c>
      <c r="Y558" t="s">
        <v>691</v>
      </c>
      <c r="Z558" t="s">
        <v>691</v>
      </c>
      <c r="AA558" t="s">
        <v>691</v>
      </c>
      <c r="AB558" t="s">
        <v>691</v>
      </c>
      <c r="AC558" t="s">
        <v>691</v>
      </c>
      <c r="AD558" t="s">
        <v>691</v>
      </c>
      <c r="AE558" t="s">
        <v>691</v>
      </c>
      <c r="AF558" t="s">
        <v>691</v>
      </c>
      <c r="AG558" t="s">
        <v>691</v>
      </c>
      <c r="AH558" t="s">
        <v>691</v>
      </c>
      <c r="AI558" t="s">
        <v>691</v>
      </c>
      <c r="AJ558" t="s">
        <v>691</v>
      </c>
      <c r="AK558" t="s">
        <v>691</v>
      </c>
      <c r="AL558" t="s">
        <v>691</v>
      </c>
      <c r="AM558" t="s">
        <v>691</v>
      </c>
      <c r="AW558"/>
      <c r="AY558">
        <v>0</v>
      </c>
      <c r="AZ558" s="269"/>
      <c r="BA558" s="269"/>
      <c r="BB558" s="269"/>
      <c r="BC558" s="269"/>
      <c r="BD558" s="269"/>
      <c r="BE558" s="269"/>
    </row>
    <row r="559" spans="1:83" ht="14.4" x14ac:dyDescent="0.3">
      <c r="A559">
        <v>526272</v>
      </c>
      <c r="B559" t="s">
        <v>473</v>
      </c>
      <c r="C559" t="s">
        <v>691</v>
      </c>
      <c r="D559" t="s">
        <v>691</v>
      </c>
      <c r="E559" t="s">
        <v>691</v>
      </c>
      <c r="F559" t="s">
        <v>691</v>
      </c>
      <c r="G559" t="s">
        <v>691</v>
      </c>
      <c r="H559" t="s">
        <v>691</v>
      </c>
      <c r="I559" t="s">
        <v>691</v>
      </c>
      <c r="J559" t="s">
        <v>691</v>
      </c>
      <c r="K559" t="s">
        <v>691</v>
      </c>
      <c r="L559" t="s">
        <v>691</v>
      </c>
      <c r="M559" t="s">
        <v>691</v>
      </c>
      <c r="N559" t="s">
        <v>691</v>
      </c>
      <c r="O559" t="s">
        <v>691</v>
      </c>
      <c r="P559" t="s">
        <v>691</v>
      </c>
      <c r="Q559" t="s">
        <v>691</v>
      </c>
      <c r="R559" t="s">
        <v>691</v>
      </c>
      <c r="S559" t="s">
        <v>691</v>
      </c>
      <c r="T559" t="s">
        <v>691</v>
      </c>
      <c r="U559" t="s">
        <v>691</v>
      </c>
      <c r="V559" t="s">
        <v>691</v>
      </c>
      <c r="W559" t="s">
        <v>691</v>
      </c>
      <c r="X559" t="s">
        <v>691</v>
      </c>
      <c r="Y559" t="s">
        <v>691</v>
      </c>
      <c r="Z559" t="s">
        <v>691</v>
      </c>
      <c r="AA559" t="s">
        <v>691</v>
      </c>
      <c r="AB559" t="s">
        <v>691</v>
      </c>
      <c r="AC559" t="s">
        <v>691</v>
      </c>
      <c r="AD559" t="s">
        <v>691</v>
      </c>
      <c r="AE559" t="s">
        <v>691</v>
      </c>
      <c r="AF559" t="s">
        <v>691</v>
      </c>
      <c r="AG559" t="s">
        <v>691</v>
      </c>
      <c r="AH559" t="s">
        <v>691</v>
      </c>
      <c r="AI559" t="s">
        <v>691</v>
      </c>
      <c r="AJ559" t="s">
        <v>691</v>
      </c>
      <c r="AK559" t="s">
        <v>691</v>
      </c>
      <c r="AL559" t="s">
        <v>691</v>
      </c>
      <c r="AM559" t="s">
        <v>691</v>
      </c>
      <c r="AW559"/>
      <c r="AY559">
        <v>0</v>
      </c>
      <c r="AZ559" s="269"/>
      <c r="BA559" s="269"/>
      <c r="BB559" s="269"/>
      <c r="BC559" s="269"/>
      <c r="BD559" s="269"/>
      <c r="BE559" s="269"/>
    </row>
    <row r="560" spans="1:83" ht="14.4" x14ac:dyDescent="0.3">
      <c r="A560">
        <v>526277</v>
      </c>
      <c r="B560" t="s">
        <v>473</v>
      </c>
      <c r="C560" t="s">
        <v>691</v>
      </c>
      <c r="D560" t="s">
        <v>691</v>
      </c>
      <c r="E560" t="s">
        <v>691</v>
      </c>
      <c r="F560" t="s">
        <v>691</v>
      </c>
      <c r="G560" t="s">
        <v>691</v>
      </c>
      <c r="H560" t="s">
        <v>691</v>
      </c>
      <c r="I560" t="s">
        <v>691</v>
      </c>
      <c r="J560" t="s">
        <v>691</v>
      </c>
      <c r="K560" t="s">
        <v>691</v>
      </c>
      <c r="L560" t="s">
        <v>691</v>
      </c>
      <c r="M560" t="s">
        <v>691</v>
      </c>
      <c r="N560" t="s">
        <v>691</v>
      </c>
      <c r="O560" t="s">
        <v>691</v>
      </c>
      <c r="P560" t="s">
        <v>691</v>
      </c>
      <c r="Q560" t="s">
        <v>691</v>
      </c>
      <c r="R560" t="s">
        <v>691</v>
      </c>
      <c r="S560" t="s">
        <v>691</v>
      </c>
      <c r="T560" t="s">
        <v>691</v>
      </c>
      <c r="U560" t="s">
        <v>691</v>
      </c>
      <c r="V560" t="s">
        <v>691</v>
      </c>
      <c r="W560" t="s">
        <v>691</v>
      </c>
      <c r="X560" t="s">
        <v>691</v>
      </c>
      <c r="Y560" t="s">
        <v>691</v>
      </c>
      <c r="Z560" t="s">
        <v>691</v>
      </c>
      <c r="AA560" t="s">
        <v>691</v>
      </c>
      <c r="AB560" t="s">
        <v>691</v>
      </c>
      <c r="AC560" t="s">
        <v>691</v>
      </c>
      <c r="AD560" t="s">
        <v>691</v>
      </c>
      <c r="AE560" t="s">
        <v>691</v>
      </c>
      <c r="AF560" t="s">
        <v>691</v>
      </c>
      <c r="AG560" t="s">
        <v>691</v>
      </c>
      <c r="AH560" t="s">
        <v>691</v>
      </c>
      <c r="AI560" t="s">
        <v>691</v>
      </c>
      <c r="AJ560" t="s">
        <v>691</v>
      </c>
      <c r="AK560" t="s">
        <v>691</v>
      </c>
      <c r="AL560" t="s">
        <v>691</v>
      </c>
      <c r="AM560" t="s">
        <v>691</v>
      </c>
      <c r="AW560"/>
      <c r="AY560">
        <v>0</v>
      </c>
      <c r="AZ560" s="269"/>
      <c r="BA560" s="269"/>
      <c r="BB560" s="269"/>
      <c r="BC560" s="269"/>
      <c r="BD560" s="269"/>
      <c r="BE560" s="269"/>
    </row>
    <row r="561" spans="1:83" ht="14.4" x14ac:dyDescent="0.3">
      <c r="A561">
        <v>526279</v>
      </c>
      <c r="B561" t="s">
        <v>473</v>
      </c>
      <c r="C561" t="s">
        <v>691</v>
      </c>
      <c r="D561" t="s">
        <v>691</v>
      </c>
      <c r="E561" t="s">
        <v>691</v>
      </c>
      <c r="F561" t="s">
        <v>691</v>
      </c>
      <c r="G561" t="s">
        <v>691</v>
      </c>
      <c r="H561" t="s">
        <v>691</v>
      </c>
      <c r="I561" t="s">
        <v>691</v>
      </c>
      <c r="J561" t="s">
        <v>691</v>
      </c>
      <c r="K561" t="s">
        <v>691</v>
      </c>
      <c r="L561" t="s">
        <v>691</v>
      </c>
      <c r="M561" t="s">
        <v>691</v>
      </c>
      <c r="N561" t="s">
        <v>691</v>
      </c>
      <c r="O561" t="s">
        <v>691</v>
      </c>
      <c r="P561" t="s">
        <v>691</v>
      </c>
      <c r="Q561" t="s">
        <v>691</v>
      </c>
      <c r="R561" t="s">
        <v>691</v>
      </c>
      <c r="S561" t="s">
        <v>691</v>
      </c>
      <c r="T561" t="s">
        <v>691</v>
      </c>
      <c r="U561" t="s">
        <v>691</v>
      </c>
      <c r="V561" t="s">
        <v>691</v>
      </c>
      <c r="W561" t="s">
        <v>691</v>
      </c>
      <c r="X561" t="s">
        <v>691</v>
      </c>
      <c r="Y561" t="s">
        <v>691</v>
      </c>
      <c r="Z561" t="s">
        <v>691</v>
      </c>
      <c r="AA561" t="s">
        <v>691</v>
      </c>
      <c r="AB561" t="s">
        <v>691</v>
      </c>
      <c r="AC561" t="s">
        <v>691</v>
      </c>
      <c r="AD561" t="s">
        <v>691</v>
      </c>
      <c r="AE561" t="s">
        <v>691</v>
      </c>
      <c r="AF561" t="s">
        <v>691</v>
      </c>
      <c r="AG561" t="s">
        <v>691</v>
      </c>
      <c r="AH561" t="s">
        <v>691</v>
      </c>
      <c r="AI561" t="s">
        <v>691</v>
      </c>
      <c r="AJ561" t="s">
        <v>691</v>
      </c>
      <c r="AK561" t="s">
        <v>691</v>
      </c>
      <c r="AL561" t="s">
        <v>691</v>
      </c>
      <c r="AM561" t="s">
        <v>691</v>
      </c>
      <c r="AW561"/>
      <c r="AY561">
        <v>0</v>
      </c>
      <c r="AZ561" s="269"/>
      <c r="BA561" s="269"/>
      <c r="BB561" s="269"/>
      <c r="BC561" s="269"/>
      <c r="BD561" s="269"/>
      <c r="BE561" s="269"/>
    </row>
    <row r="562" spans="1:83" ht="14.4" x14ac:dyDescent="0.3">
      <c r="A562">
        <v>526288</v>
      </c>
      <c r="B562" t="s">
        <v>473</v>
      </c>
      <c r="C562" t="s">
        <v>691</v>
      </c>
      <c r="D562" t="s">
        <v>691</v>
      </c>
      <c r="E562" t="s">
        <v>691</v>
      </c>
      <c r="F562" t="s">
        <v>691</v>
      </c>
      <c r="G562" t="s">
        <v>691</v>
      </c>
      <c r="H562" t="s">
        <v>691</v>
      </c>
      <c r="I562" t="s">
        <v>691</v>
      </c>
      <c r="J562" t="s">
        <v>691</v>
      </c>
      <c r="K562" t="s">
        <v>691</v>
      </c>
      <c r="L562" t="s">
        <v>691</v>
      </c>
      <c r="M562" t="s">
        <v>691</v>
      </c>
      <c r="N562" t="s">
        <v>691</v>
      </c>
      <c r="O562" t="s">
        <v>691</v>
      </c>
      <c r="P562" t="s">
        <v>691</v>
      </c>
      <c r="Q562" t="s">
        <v>691</v>
      </c>
      <c r="R562" t="s">
        <v>691</v>
      </c>
      <c r="S562" t="s">
        <v>691</v>
      </c>
      <c r="T562" t="s">
        <v>691</v>
      </c>
      <c r="U562" t="s">
        <v>691</v>
      </c>
      <c r="V562" t="s">
        <v>691</v>
      </c>
      <c r="W562" t="s">
        <v>691</v>
      </c>
      <c r="X562" t="s">
        <v>691</v>
      </c>
      <c r="Y562" t="s">
        <v>691</v>
      </c>
      <c r="Z562" t="s">
        <v>691</v>
      </c>
      <c r="AA562" t="s">
        <v>691</v>
      </c>
      <c r="AB562" t="s">
        <v>691</v>
      </c>
      <c r="AC562" t="s">
        <v>691</v>
      </c>
      <c r="AD562" t="s">
        <v>691</v>
      </c>
      <c r="AE562" t="s">
        <v>691</v>
      </c>
      <c r="AF562" t="s">
        <v>691</v>
      </c>
      <c r="AG562" t="s">
        <v>691</v>
      </c>
      <c r="AH562" t="s">
        <v>691</v>
      </c>
      <c r="AI562" t="s">
        <v>691</v>
      </c>
      <c r="AJ562" t="s">
        <v>691</v>
      </c>
      <c r="AK562" t="s">
        <v>691</v>
      </c>
      <c r="AL562" t="s">
        <v>691</v>
      </c>
      <c r="AM562" t="s">
        <v>691</v>
      </c>
      <c r="AW562"/>
      <c r="AY562">
        <v>0</v>
      </c>
      <c r="AZ562" s="269"/>
      <c r="BA562" s="269"/>
      <c r="BB562" s="269"/>
      <c r="BC562" s="269"/>
      <c r="BD562" s="269"/>
      <c r="BE562" s="269"/>
    </row>
    <row r="563" spans="1:83" ht="14.4" x14ac:dyDescent="0.3">
      <c r="A563">
        <v>526290</v>
      </c>
      <c r="B563" t="s">
        <v>473</v>
      </c>
      <c r="C563" t="s">
        <v>691</v>
      </c>
      <c r="D563" t="s">
        <v>691</v>
      </c>
      <c r="E563" t="s">
        <v>691</v>
      </c>
      <c r="F563" t="s">
        <v>691</v>
      </c>
      <c r="G563" t="s">
        <v>691</v>
      </c>
      <c r="H563" t="s">
        <v>691</v>
      </c>
      <c r="I563" t="s">
        <v>691</v>
      </c>
      <c r="J563" t="s">
        <v>691</v>
      </c>
      <c r="K563" t="s">
        <v>691</v>
      </c>
      <c r="L563" t="s">
        <v>691</v>
      </c>
      <c r="M563" t="s">
        <v>691</v>
      </c>
      <c r="N563" t="s">
        <v>691</v>
      </c>
      <c r="O563" t="s">
        <v>691</v>
      </c>
      <c r="P563" t="s">
        <v>691</v>
      </c>
      <c r="Q563" t="s">
        <v>691</v>
      </c>
      <c r="R563" t="s">
        <v>691</v>
      </c>
      <c r="S563" t="s">
        <v>691</v>
      </c>
      <c r="T563" t="s">
        <v>691</v>
      </c>
      <c r="U563" t="s">
        <v>691</v>
      </c>
      <c r="V563" t="s">
        <v>691</v>
      </c>
      <c r="W563" t="s">
        <v>691</v>
      </c>
      <c r="X563" t="s">
        <v>691</v>
      </c>
      <c r="Y563" t="s">
        <v>691</v>
      </c>
      <c r="Z563" t="s">
        <v>691</v>
      </c>
      <c r="AA563" t="s">
        <v>691</v>
      </c>
      <c r="AB563" t="s">
        <v>691</v>
      </c>
      <c r="AC563" t="s">
        <v>691</v>
      </c>
      <c r="AD563" t="s">
        <v>691</v>
      </c>
      <c r="AE563" t="s">
        <v>691</v>
      </c>
      <c r="AF563" t="s">
        <v>691</v>
      </c>
      <c r="AG563" t="s">
        <v>691</v>
      </c>
      <c r="AH563" t="s">
        <v>691</v>
      </c>
      <c r="AI563" t="s">
        <v>691</v>
      </c>
      <c r="AJ563" t="s">
        <v>691</v>
      </c>
      <c r="AK563" t="s">
        <v>691</v>
      </c>
      <c r="AL563" t="s">
        <v>691</v>
      </c>
      <c r="AM563" t="s">
        <v>691</v>
      </c>
      <c r="AW563"/>
      <c r="AY563">
        <v>0</v>
      </c>
      <c r="AZ563" s="250"/>
      <c r="BA563" s="250"/>
      <c r="BB563" s="250"/>
      <c r="BC563" s="250"/>
      <c r="BD563" s="250"/>
      <c r="BE563" s="269"/>
    </row>
    <row r="564" spans="1:83" ht="14.4" x14ac:dyDescent="0.3">
      <c r="A564">
        <v>526291</v>
      </c>
      <c r="B564" t="s">
        <v>473</v>
      </c>
      <c r="C564" t="s">
        <v>691</v>
      </c>
      <c r="D564" t="s">
        <v>691</v>
      </c>
      <c r="E564" t="s">
        <v>691</v>
      </c>
      <c r="F564" t="s">
        <v>691</v>
      </c>
      <c r="G564" t="s">
        <v>691</v>
      </c>
      <c r="H564" t="s">
        <v>691</v>
      </c>
      <c r="I564" t="s">
        <v>691</v>
      </c>
      <c r="J564" t="s">
        <v>691</v>
      </c>
      <c r="K564" t="s">
        <v>691</v>
      </c>
      <c r="L564" t="s">
        <v>691</v>
      </c>
      <c r="M564" t="s">
        <v>691</v>
      </c>
      <c r="N564" t="s">
        <v>691</v>
      </c>
      <c r="O564" t="s">
        <v>691</v>
      </c>
      <c r="P564" t="s">
        <v>691</v>
      </c>
      <c r="Q564" t="s">
        <v>691</v>
      </c>
      <c r="R564" t="s">
        <v>691</v>
      </c>
      <c r="S564" t="s">
        <v>691</v>
      </c>
      <c r="T564" t="s">
        <v>691</v>
      </c>
      <c r="U564" t="s">
        <v>691</v>
      </c>
      <c r="V564" t="s">
        <v>691</v>
      </c>
      <c r="W564" t="s">
        <v>691</v>
      </c>
      <c r="X564" t="s">
        <v>691</v>
      </c>
      <c r="Y564" t="s">
        <v>691</v>
      </c>
      <c r="Z564" t="s">
        <v>691</v>
      </c>
      <c r="AA564" t="s">
        <v>691</v>
      </c>
      <c r="AB564" t="s">
        <v>691</v>
      </c>
      <c r="AC564" t="s">
        <v>691</v>
      </c>
      <c r="AD564" t="s">
        <v>691</v>
      </c>
      <c r="AE564" t="s">
        <v>691</v>
      </c>
      <c r="AF564" t="s">
        <v>691</v>
      </c>
      <c r="AG564" t="s">
        <v>691</v>
      </c>
      <c r="AH564" t="s">
        <v>691</v>
      </c>
      <c r="AI564" t="s">
        <v>691</v>
      </c>
      <c r="AJ564" t="s">
        <v>691</v>
      </c>
      <c r="AK564" t="s">
        <v>691</v>
      </c>
      <c r="AL564" t="s">
        <v>691</v>
      </c>
      <c r="AM564" t="s">
        <v>691</v>
      </c>
      <c r="AW564"/>
      <c r="AY564">
        <v>0</v>
      </c>
      <c r="AZ564" s="269"/>
      <c r="BA564" s="269"/>
      <c r="BB564" s="269"/>
      <c r="BC564" s="269"/>
      <c r="BD564" s="269"/>
      <c r="BE564" s="269"/>
    </row>
    <row r="565" spans="1:83" ht="14.4" x14ac:dyDescent="0.3">
      <c r="A565">
        <v>526296</v>
      </c>
      <c r="B565" t="s">
        <v>473</v>
      </c>
      <c r="C565" t="s">
        <v>691</v>
      </c>
      <c r="D565" t="s">
        <v>691</v>
      </c>
      <c r="E565" t="s">
        <v>691</v>
      </c>
      <c r="F565" t="s">
        <v>691</v>
      </c>
      <c r="G565" t="s">
        <v>691</v>
      </c>
      <c r="H565" t="s">
        <v>691</v>
      </c>
      <c r="I565" t="s">
        <v>691</v>
      </c>
      <c r="J565" t="s">
        <v>691</v>
      </c>
      <c r="K565" t="s">
        <v>691</v>
      </c>
      <c r="L565" t="s">
        <v>691</v>
      </c>
      <c r="M565" t="s">
        <v>691</v>
      </c>
      <c r="N565" t="s">
        <v>691</v>
      </c>
      <c r="O565" t="s">
        <v>691</v>
      </c>
      <c r="P565" t="s">
        <v>691</v>
      </c>
      <c r="Q565" t="s">
        <v>691</v>
      </c>
      <c r="R565" t="s">
        <v>691</v>
      </c>
      <c r="S565" t="s">
        <v>691</v>
      </c>
      <c r="T565" t="s">
        <v>691</v>
      </c>
      <c r="U565" t="s">
        <v>691</v>
      </c>
      <c r="V565" t="s">
        <v>691</v>
      </c>
      <c r="W565" t="s">
        <v>691</v>
      </c>
      <c r="X565" t="s">
        <v>691</v>
      </c>
      <c r="Y565" t="s">
        <v>691</v>
      </c>
      <c r="Z565" t="s">
        <v>691</v>
      </c>
      <c r="AA565" t="s">
        <v>691</v>
      </c>
      <c r="AB565" t="s">
        <v>691</v>
      </c>
      <c r="AC565" t="s">
        <v>691</v>
      </c>
      <c r="AD565" t="s">
        <v>691</v>
      </c>
      <c r="AE565" t="s">
        <v>691</v>
      </c>
      <c r="AF565" t="s">
        <v>691</v>
      </c>
      <c r="AG565" t="s">
        <v>691</v>
      </c>
      <c r="AH565" t="s">
        <v>691</v>
      </c>
      <c r="AI565" t="s">
        <v>691</v>
      </c>
      <c r="AJ565" t="s">
        <v>691</v>
      </c>
      <c r="AK565" t="s">
        <v>691</v>
      </c>
      <c r="AL565" t="s">
        <v>691</v>
      </c>
      <c r="AM565" t="s">
        <v>691</v>
      </c>
      <c r="AW565"/>
      <c r="AY565">
        <v>0</v>
      </c>
      <c r="AZ565" s="269"/>
      <c r="BA565" s="269"/>
      <c r="BB565" s="269"/>
      <c r="BC565" s="269"/>
      <c r="BD565" s="269"/>
      <c r="BE565" s="269"/>
    </row>
    <row r="566" spans="1:83" ht="14.4" x14ac:dyDescent="0.3">
      <c r="A566">
        <v>526300</v>
      </c>
      <c r="B566" t="s">
        <v>474</v>
      </c>
      <c r="C566" t="s">
        <v>691</v>
      </c>
      <c r="D566" t="s">
        <v>691</v>
      </c>
      <c r="E566" t="s">
        <v>691</v>
      </c>
      <c r="F566" t="s">
        <v>691</v>
      </c>
      <c r="G566" t="s">
        <v>691</v>
      </c>
      <c r="H566" t="s">
        <v>691</v>
      </c>
      <c r="I566" t="s">
        <v>691</v>
      </c>
      <c r="J566" t="s">
        <v>691</v>
      </c>
      <c r="K566" t="s">
        <v>691</v>
      </c>
      <c r="L566" t="s">
        <v>691</v>
      </c>
      <c r="M566" t="s">
        <v>691</v>
      </c>
      <c r="N566" t="s">
        <v>691</v>
      </c>
      <c r="O566" t="s">
        <v>691</v>
      </c>
      <c r="P566" t="s">
        <v>691</v>
      </c>
      <c r="Q566" t="s">
        <v>691</v>
      </c>
      <c r="R566" t="s">
        <v>691</v>
      </c>
      <c r="S566" t="s">
        <v>691</v>
      </c>
      <c r="T566" t="s">
        <v>691</v>
      </c>
      <c r="U566" t="s">
        <v>691</v>
      </c>
      <c r="V566" t="s">
        <v>691</v>
      </c>
      <c r="W566" t="s">
        <v>691</v>
      </c>
      <c r="X566" t="s">
        <v>691</v>
      </c>
      <c r="Y566" t="s">
        <v>691</v>
      </c>
      <c r="Z566" t="s">
        <v>691</v>
      </c>
      <c r="AA566" t="s">
        <v>691</v>
      </c>
      <c r="AB566" t="s">
        <v>691</v>
      </c>
      <c r="AC566" t="s">
        <v>691</v>
      </c>
      <c r="AD566" t="s">
        <v>691</v>
      </c>
      <c r="AE566" t="s">
        <v>691</v>
      </c>
      <c r="AF566" t="s">
        <v>691</v>
      </c>
      <c r="AG566" t="s">
        <v>691</v>
      </c>
      <c r="AW566"/>
      <c r="AY566" t="s">
        <v>1462</v>
      </c>
      <c r="AZ566" s="269"/>
      <c r="BA566" s="269"/>
      <c r="BB566" s="269"/>
      <c r="BC566" s="269"/>
      <c r="BD566" s="269"/>
      <c r="BE566" s="269"/>
    </row>
    <row r="567" spans="1:83" ht="14.4" x14ac:dyDescent="0.3">
      <c r="A567">
        <v>526303</v>
      </c>
      <c r="B567" t="s">
        <v>473</v>
      </c>
      <c r="C567" t="s">
        <v>691</v>
      </c>
      <c r="D567" t="s">
        <v>691</v>
      </c>
      <c r="E567" t="s">
        <v>691</v>
      </c>
      <c r="F567" t="s">
        <v>691</v>
      </c>
      <c r="G567" t="s">
        <v>691</v>
      </c>
      <c r="H567" t="s">
        <v>691</v>
      </c>
      <c r="I567" t="s">
        <v>691</v>
      </c>
      <c r="J567" t="s">
        <v>691</v>
      </c>
      <c r="K567" t="s">
        <v>691</v>
      </c>
      <c r="L567" t="s">
        <v>691</v>
      </c>
      <c r="M567" t="s">
        <v>691</v>
      </c>
      <c r="N567" t="s">
        <v>691</v>
      </c>
      <c r="O567" t="s">
        <v>691</v>
      </c>
      <c r="P567" t="s">
        <v>691</v>
      </c>
      <c r="Q567" t="s">
        <v>691</v>
      </c>
      <c r="R567" t="s">
        <v>691</v>
      </c>
      <c r="S567" t="s">
        <v>691</v>
      </c>
      <c r="T567" t="s">
        <v>691</v>
      </c>
      <c r="U567" t="s">
        <v>691</v>
      </c>
      <c r="V567" t="s">
        <v>691</v>
      </c>
      <c r="W567" t="s">
        <v>691</v>
      </c>
      <c r="X567" t="s">
        <v>691</v>
      </c>
      <c r="Y567" t="s">
        <v>691</v>
      </c>
      <c r="Z567" t="s">
        <v>691</v>
      </c>
      <c r="AA567" t="s">
        <v>691</v>
      </c>
      <c r="AB567" t="s">
        <v>691</v>
      </c>
      <c r="AC567" t="s">
        <v>691</v>
      </c>
      <c r="AD567" t="s">
        <v>691</v>
      </c>
      <c r="AE567" t="s">
        <v>691</v>
      </c>
      <c r="AF567" t="s">
        <v>691</v>
      </c>
      <c r="AG567" t="s">
        <v>691</v>
      </c>
      <c r="AH567" t="s">
        <v>691</v>
      </c>
      <c r="AI567" t="s">
        <v>691</v>
      </c>
      <c r="AJ567" t="s">
        <v>691</v>
      </c>
      <c r="AK567" t="s">
        <v>691</v>
      </c>
      <c r="AL567" t="s">
        <v>691</v>
      </c>
      <c r="AM567" t="s">
        <v>691</v>
      </c>
      <c r="AW567"/>
      <c r="AY567">
        <v>0</v>
      </c>
      <c r="AZ567" s="269"/>
      <c r="BA567" s="269"/>
      <c r="BB567" s="269"/>
      <c r="BC567" s="269"/>
      <c r="BD567" s="269"/>
      <c r="BE567" s="269"/>
    </row>
    <row r="568" spans="1:83" ht="14.4" x14ac:dyDescent="0.3">
      <c r="A568">
        <v>526322</v>
      </c>
      <c r="B568" t="s">
        <v>473</v>
      </c>
      <c r="C568" t="s">
        <v>691</v>
      </c>
      <c r="D568" t="s">
        <v>691</v>
      </c>
      <c r="E568" t="s">
        <v>691</v>
      </c>
      <c r="F568" t="s">
        <v>691</v>
      </c>
      <c r="G568" t="s">
        <v>691</v>
      </c>
      <c r="H568" t="s">
        <v>691</v>
      </c>
      <c r="I568" t="s">
        <v>691</v>
      </c>
      <c r="J568" t="s">
        <v>691</v>
      </c>
      <c r="K568" t="s">
        <v>691</v>
      </c>
      <c r="L568" t="s">
        <v>691</v>
      </c>
      <c r="M568" t="s">
        <v>691</v>
      </c>
      <c r="N568" t="s">
        <v>691</v>
      </c>
      <c r="O568" t="s">
        <v>691</v>
      </c>
      <c r="P568" t="s">
        <v>691</v>
      </c>
      <c r="Q568" t="s">
        <v>691</v>
      </c>
      <c r="R568" t="s">
        <v>691</v>
      </c>
      <c r="S568" t="s">
        <v>691</v>
      </c>
      <c r="T568" t="s">
        <v>691</v>
      </c>
      <c r="U568" t="s">
        <v>691</v>
      </c>
      <c r="V568" t="s">
        <v>691</v>
      </c>
      <c r="W568" t="s">
        <v>691</v>
      </c>
      <c r="X568" t="s">
        <v>691</v>
      </c>
      <c r="Y568" t="s">
        <v>691</v>
      </c>
      <c r="Z568" t="s">
        <v>691</v>
      </c>
      <c r="AA568" t="s">
        <v>691</v>
      </c>
      <c r="AB568" t="s">
        <v>691</v>
      </c>
      <c r="AC568" t="s">
        <v>691</v>
      </c>
      <c r="AD568" t="s">
        <v>691</v>
      </c>
      <c r="AE568" t="s">
        <v>691</v>
      </c>
      <c r="AF568" t="s">
        <v>691</v>
      </c>
      <c r="AG568" t="s">
        <v>691</v>
      </c>
      <c r="AH568" t="s">
        <v>691</v>
      </c>
      <c r="AI568" t="s">
        <v>691</v>
      </c>
      <c r="AJ568" t="s">
        <v>691</v>
      </c>
      <c r="AK568" t="s">
        <v>691</v>
      </c>
      <c r="AL568" t="s">
        <v>691</v>
      </c>
      <c r="AM568" t="s">
        <v>691</v>
      </c>
      <c r="AW568"/>
      <c r="AY568">
        <v>0</v>
      </c>
      <c r="AZ568" s="269"/>
      <c r="BA568" s="269"/>
      <c r="BB568" s="269"/>
      <c r="BC568" s="269"/>
      <c r="BD568" s="269"/>
      <c r="BE568" s="269"/>
    </row>
    <row r="569" spans="1:83" ht="14.4" x14ac:dyDescent="0.3">
      <c r="A569">
        <v>526323</v>
      </c>
      <c r="B569" t="s">
        <v>473</v>
      </c>
      <c r="C569" t="s">
        <v>691</v>
      </c>
      <c r="D569" t="s">
        <v>691</v>
      </c>
      <c r="E569" t="s">
        <v>691</v>
      </c>
      <c r="F569" t="s">
        <v>691</v>
      </c>
      <c r="G569" t="s">
        <v>691</v>
      </c>
      <c r="H569" t="s">
        <v>691</v>
      </c>
      <c r="I569" t="s">
        <v>691</v>
      </c>
      <c r="J569" t="s">
        <v>691</v>
      </c>
      <c r="K569" t="s">
        <v>691</v>
      </c>
      <c r="L569" t="s">
        <v>691</v>
      </c>
      <c r="M569" t="s">
        <v>691</v>
      </c>
      <c r="N569" t="s">
        <v>691</v>
      </c>
      <c r="O569" t="s">
        <v>691</v>
      </c>
      <c r="P569" t="s">
        <v>691</v>
      </c>
      <c r="Q569" t="s">
        <v>691</v>
      </c>
      <c r="R569" t="s">
        <v>691</v>
      </c>
      <c r="S569" t="s">
        <v>691</v>
      </c>
      <c r="T569" t="s">
        <v>691</v>
      </c>
      <c r="U569" t="s">
        <v>691</v>
      </c>
      <c r="V569" t="s">
        <v>691</v>
      </c>
      <c r="W569" t="s">
        <v>691</v>
      </c>
      <c r="X569" t="s">
        <v>691</v>
      </c>
      <c r="Y569" t="s">
        <v>691</v>
      </c>
      <c r="Z569" t="s">
        <v>691</v>
      </c>
      <c r="AA569" t="s">
        <v>691</v>
      </c>
      <c r="AB569" t="s">
        <v>691</v>
      </c>
      <c r="AC569" t="s">
        <v>691</v>
      </c>
      <c r="AD569" t="s">
        <v>691</v>
      </c>
      <c r="AE569" t="s">
        <v>691</v>
      </c>
      <c r="AF569" t="s">
        <v>691</v>
      </c>
      <c r="AG569" t="s">
        <v>691</v>
      </c>
      <c r="AH569" t="s">
        <v>691</v>
      </c>
      <c r="AI569" t="s">
        <v>691</v>
      </c>
      <c r="AJ569" t="s">
        <v>691</v>
      </c>
      <c r="AK569" t="s">
        <v>691</v>
      </c>
      <c r="AL569" t="s">
        <v>691</v>
      </c>
      <c r="AM569" t="s">
        <v>691</v>
      </c>
      <c r="AW569"/>
      <c r="AY569">
        <v>0</v>
      </c>
      <c r="AZ569" s="269"/>
      <c r="BA569" s="269"/>
      <c r="BB569" s="269"/>
      <c r="BC569" s="269"/>
      <c r="BD569" s="269"/>
      <c r="BE569" s="269"/>
    </row>
    <row r="570" spans="1:83" ht="14.4" x14ac:dyDescent="0.3">
      <c r="A570">
        <v>526328</v>
      </c>
      <c r="B570" t="s">
        <v>473</v>
      </c>
      <c r="C570" t="s">
        <v>691</v>
      </c>
      <c r="D570" t="s">
        <v>691</v>
      </c>
      <c r="E570" t="s">
        <v>691</v>
      </c>
      <c r="F570" t="s">
        <v>691</v>
      </c>
      <c r="G570" t="s">
        <v>691</v>
      </c>
      <c r="H570" t="s">
        <v>691</v>
      </c>
      <c r="I570" t="s">
        <v>691</v>
      </c>
      <c r="J570" t="s">
        <v>691</v>
      </c>
      <c r="K570" t="s">
        <v>691</v>
      </c>
      <c r="L570" t="s">
        <v>691</v>
      </c>
      <c r="M570" t="s">
        <v>691</v>
      </c>
      <c r="N570" t="s">
        <v>691</v>
      </c>
      <c r="O570" t="s">
        <v>691</v>
      </c>
      <c r="P570" t="s">
        <v>691</v>
      </c>
      <c r="Q570" t="s">
        <v>691</v>
      </c>
      <c r="R570" t="s">
        <v>691</v>
      </c>
      <c r="S570" t="s">
        <v>691</v>
      </c>
      <c r="T570" t="s">
        <v>691</v>
      </c>
      <c r="U570" t="s">
        <v>691</v>
      </c>
      <c r="V570" t="s">
        <v>691</v>
      </c>
      <c r="W570" t="s">
        <v>691</v>
      </c>
      <c r="X570" t="s">
        <v>691</v>
      </c>
      <c r="Y570" t="s">
        <v>691</v>
      </c>
      <c r="Z570" t="s">
        <v>691</v>
      </c>
      <c r="AA570" t="s">
        <v>691</v>
      </c>
      <c r="AB570" t="s">
        <v>691</v>
      </c>
      <c r="AC570" t="s">
        <v>691</v>
      </c>
      <c r="AD570" t="s">
        <v>691</v>
      </c>
      <c r="AE570" t="s">
        <v>691</v>
      </c>
      <c r="AF570" t="s">
        <v>691</v>
      </c>
      <c r="AG570" t="s">
        <v>691</v>
      </c>
      <c r="AH570" t="s">
        <v>691</v>
      </c>
      <c r="AI570" t="s">
        <v>691</v>
      </c>
      <c r="AJ570" t="s">
        <v>691</v>
      </c>
      <c r="AK570" t="s">
        <v>691</v>
      </c>
      <c r="AL570" t="s">
        <v>691</v>
      </c>
      <c r="AM570" t="s">
        <v>691</v>
      </c>
      <c r="AW570"/>
      <c r="AY570">
        <v>0</v>
      </c>
      <c r="AZ570" s="269"/>
      <c r="BA570" s="269"/>
      <c r="BB570" s="269"/>
      <c r="BC570" s="269"/>
      <c r="BD570" s="269"/>
      <c r="BE570" s="269"/>
      <c r="BH570" s="249"/>
      <c r="BI570" s="249"/>
      <c r="BJ570" s="249"/>
      <c r="BK570" s="249"/>
      <c r="BL570" s="249"/>
      <c r="BM570" s="249"/>
      <c r="BN570" s="249"/>
      <c r="BO570" s="249"/>
      <c r="BP570" s="249"/>
      <c r="BQ570" s="249"/>
      <c r="BR570" s="249"/>
      <c r="BS570" s="249"/>
      <c r="BT570" s="249"/>
      <c r="BU570" s="249"/>
      <c r="BV570" s="248"/>
      <c r="BW570" s="249"/>
      <c r="BX570" s="249"/>
      <c r="BY570" s="249"/>
      <c r="BZ570" s="249"/>
      <c r="CA570" s="242"/>
      <c r="CB570" s="242"/>
      <c r="CC570" s="242"/>
      <c r="CD570" s="242"/>
      <c r="CE570" s="249"/>
    </row>
    <row r="571" spans="1:83" ht="14.4" x14ac:dyDescent="0.3">
      <c r="A571">
        <v>526335</v>
      </c>
      <c r="B571" t="s">
        <v>474</v>
      </c>
      <c r="C571" t="s">
        <v>691</v>
      </c>
      <c r="D571" t="s">
        <v>691</v>
      </c>
      <c r="E571" t="s">
        <v>691</v>
      </c>
      <c r="F571" t="s">
        <v>691</v>
      </c>
      <c r="G571" t="s">
        <v>691</v>
      </c>
      <c r="H571" t="s">
        <v>691</v>
      </c>
      <c r="I571" t="s">
        <v>691</v>
      </c>
      <c r="J571" t="s">
        <v>691</v>
      </c>
      <c r="K571" t="s">
        <v>691</v>
      </c>
      <c r="L571" t="s">
        <v>691</v>
      </c>
      <c r="M571" t="s">
        <v>691</v>
      </c>
      <c r="N571" t="s">
        <v>691</v>
      </c>
      <c r="O571" t="s">
        <v>691</v>
      </c>
      <c r="P571" t="s">
        <v>691</v>
      </c>
      <c r="Q571" t="s">
        <v>691</v>
      </c>
      <c r="R571" t="s">
        <v>691</v>
      </c>
      <c r="S571" t="s">
        <v>691</v>
      </c>
      <c r="T571" t="s">
        <v>691</v>
      </c>
      <c r="U571" t="s">
        <v>691</v>
      </c>
      <c r="V571" t="s">
        <v>691</v>
      </c>
      <c r="W571" t="s">
        <v>691</v>
      </c>
      <c r="X571" t="s">
        <v>691</v>
      </c>
      <c r="Y571" t="s">
        <v>691</v>
      </c>
      <c r="Z571" t="s">
        <v>691</v>
      </c>
      <c r="AA571" t="s">
        <v>691</v>
      </c>
      <c r="AB571" t="s">
        <v>691</v>
      </c>
      <c r="AC571" t="s">
        <v>691</v>
      </c>
      <c r="AD571" t="s">
        <v>691</v>
      </c>
      <c r="AE571" t="s">
        <v>691</v>
      </c>
      <c r="AF571" t="s">
        <v>691</v>
      </c>
      <c r="AG571" t="s">
        <v>691</v>
      </c>
      <c r="AW571"/>
      <c r="AY571" t="s">
        <v>1462</v>
      </c>
      <c r="AZ571" s="269"/>
      <c r="BA571" s="269"/>
      <c r="BB571" s="269"/>
      <c r="BC571" s="269"/>
      <c r="BD571" s="269"/>
      <c r="BE571" s="269"/>
    </row>
    <row r="572" spans="1:83" ht="14.4" x14ac:dyDescent="0.3">
      <c r="A572">
        <v>526354</v>
      </c>
      <c r="B572" t="s">
        <v>474</v>
      </c>
      <c r="C572" t="s">
        <v>691</v>
      </c>
      <c r="D572" t="s">
        <v>691</v>
      </c>
      <c r="E572" t="s">
        <v>691</v>
      </c>
      <c r="F572" t="s">
        <v>691</v>
      </c>
      <c r="G572" t="s">
        <v>691</v>
      </c>
      <c r="H572" t="s">
        <v>691</v>
      </c>
      <c r="I572" t="s">
        <v>691</v>
      </c>
      <c r="J572" t="s">
        <v>691</v>
      </c>
      <c r="K572" t="s">
        <v>691</v>
      </c>
      <c r="L572" t="s">
        <v>691</v>
      </c>
      <c r="M572" t="s">
        <v>691</v>
      </c>
      <c r="N572" t="s">
        <v>691</v>
      </c>
      <c r="O572" t="s">
        <v>691</v>
      </c>
      <c r="P572" t="s">
        <v>691</v>
      </c>
      <c r="Q572" t="s">
        <v>691</v>
      </c>
      <c r="R572" t="s">
        <v>691</v>
      </c>
      <c r="S572" t="s">
        <v>691</v>
      </c>
      <c r="T572" t="s">
        <v>691</v>
      </c>
      <c r="U572" t="s">
        <v>691</v>
      </c>
      <c r="V572" t="s">
        <v>691</v>
      </c>
      <c r="W572" t="s">
        <v>691</v>
      </c>
      <c r="X572" t="s">
        <v>691</v>
      </c>
      <c r="Y572" t="s">
        <v>691</v>
      </c>
      <c r="Z572" t="s">
        <v>691</v>
      </c>
      <c r="AA572" t="s">
        <v>691</v>
      </c>
      <c r="AB572" t="s">
        <v>691</v>
      </c>
      <c r="AC572" t="s">
        <v>691</v>
      </c>
      <c r="AD572" t="s">
        <v>691</v>
      </c>
      <c r="AE572" t="s">
        <v>691</v>
      </c>
      <c r="AF572" t="s">
        <v>691</v>
      </c>
      <c r="AG572" t="s">
        <v>691</v>
      </c>
      <c r="AW572"/>
      <c r="AY572" t="s">
        <v>1462</v>
      </c>
      <c r="AZ572" s="269"/>
      <c r="BA572" s="269"/>
      <c r="BB572" s="269"/>
      <c r="BC572" s="269"/>
      <c r="BD572" s="269"/>
      <c r="BE572" s="269"/>
    </row>
    <row r="573" spans="1:83" ht="14.4" x14ac:dyDescent="0.3">
      <c r="A573">
        <v>526362</v>
      </c>
      <c r="B573" t="s">
        <v>473</v>
      </c>
      <c r="C573" t="s">
        <v>691</v>
      </c>
      <c r="D573" t="s">
        <v>691</v>
      </c>
      <c r="E573" t="s">
        <v>691</v>
      </c>
      <c r="F573" t="s">
        <v>691</v>
      </c>
      <c r="G573" t="s">
        <v>691</v>
      </c>
      <c r="H573" t="s">
        <v>691</v>
      </c>
      <c r="I573" t="s">
        <v>691</v>
      </c>
      <c r="J573" t="s">
        <v>691</v>
      </c>
      <c r="K573" t="s">
        <v>691</v>
      </c>
      <c r="L573" t="s">
        <v>691</v>
      </c>
      <c r="M573" t="s">
        <v>691</v>
      </c>
      <c r="N573" t="s">
        <v>691</v>
      </c>
      <c r="O573" t="s">
        <v>691</v>
      </c>
      <c r="P573" t="s">
        <v>691</v>
      </c>
      <c r="Q573" t="s">
        <v>691</v>
      </c>
      <c r="R573" t="s">
        <v>691</v>
      </c>
      <c r="S573" t="s">
        <v>691</v>
      </c>
      <c r="T573" t="s">
        <v>691</v>
      </c>
      <c r="U573" t="s">
        <v>691</v>
      </c>
      <c r="V573" t="s">
        <v>691</v>
      </c>
      <c r="W573" t="s">
        <v>691</v>
      </c>
      <c r="X573" t="s">
        <v>691</v>
      </c>
      <c r="Y573" t="s">
        <v>691</v>
      </c>
      <c r="Z573" t="s">
        <v>691</v>
      </c>
      <c r="AA573" t="s">
        <v>691</v>
      </c>
      <c r="AB573" t="s">
        <v>691</v>
      </c>
      <c r="AC573" t="s">
        <v>691</v>
      </c>
      <c r="AD573" t="s">
        <v>691</v>
      </c>
      <c r="AE573" t="s">
        <v>691</v>
      </c>
      <c r="AF573" t="s">
        <v>691</v>
      </c>
      <c r="AG573" t="s">
        <v>691</v>
      </c>
      <c r="AH573" t="s">
        <v>691</v>
      </c>
      <c r="AI573" t="s">
        <v>691</v>
      </c>
      <c r="AJ573" t="s">
        <v>691</v>
      </c>
      <c r="AK573" t="s">
        <v>691</v>
      </c>
      <c r="AL573" t="s">
        <v>691</v>
      </c>
      <c r="AM573" t="s">
        <v>691</v>
      </c>
      <c r="AW573"/>
      <c r="AY573">
        <v>0</v>
      </c>
      <c r="AZ573" s="269"/>
      <c r="BA573" s="269"/>
      <c r="BB573" s="269"/>
      <c r="BC573" s="269"/>
      <c r="BD573" s="269"/>
      <c r="BE573" s="269"/>
    </row>
    <row r="574" spans="1:83" ht="14.4" x14ac:dyDescent="0.3">
      <c r="A574">
        <v>526363</v>
      </c>
      <c r="B574" t="s">
        <v>473</v>
      </c>
      <c r="C574" t="s">
        <v>691</v>
      </c>
      <c r="D574" t="s">
        <v>691</v>
      </c>
      <c r="E574" t="s">
        <v>691</v>
      </c>
      <c r="F574" t="s">
        <v>691</v>
      </c>
      <c r="G574" t="s">
        <v>691</v>
      </c>
      <c r="H574" t="s">
        <v>691</v>
      </c>
      <c r="I574" t="s">
        <v>691</v>
      </c>
      <c r="J574" t="s">
        <v>691</v>
      </c>
      <c r="K574" t="s">
        <v>691</v>
      </c>
      <c r="L574" t="s">
        <v>691</v>
      </c>
      <c r="M574" t="s">
        <v>691</v>
      </c>
      <c r="N574" t="s">
        <v>691</v>
      </c>
      <c r="O574" t="s">
        <v>691</v>
      </c>
      <c r="P574" t="s">
        <v>691</v>
      </c>
      <c r="Q574" t="s">
        <v>691</v>
      </c>
      <c r="R574" t="s">
        <v>691</v>
      </c>
      <c r="S574" t="s">
        <v>691</v>
      </c>
      <c r="T574" t="s">
        <v>691</v>
      </c>
      <c r="U574" t="s">
        <v>691</v>
      </c>
      <c r="V574" t="s">
        <v>691</v>
      </c>
      <c r="W574" t="s">
        <v>691</v>
      </c>
      <c r="X574" t="s">
        <v>691</v>
      </c>
      <c r="Y574" t="s">
        <v>691</v>
      </c>
      <c r="Z574" t="s">
        <v>691</v>
      </c>
      <c r="AA574" t="s">
        <v>691</v>
      </c>
      <c r="AB574" t="s">
        <v>691</v>
      </c>
      <c r="AC574" t="s">
        <v>691</v>
      </c>
      <c r="AD574" t="s">
        <v>691</v>
      </c>
      <c r="AE574" t="s">
        <v>691</v>
      </c>
      <c r="AF574" t="s">
        <v>691</v>
      </c>
      <c r="AG574" t="s">
        <v>691</v>
      </c>
      <c r="AH574" t="s">
        <v>691</v>
      </c>
      <c r="AI574" t="s">
        <v>691</v>
      </c>
      <c r="AJ574" t="s">
        <v>691</v>
      </c>
      <c r="AK574" t="s">
        <v>691</v>
      </c>
      <c r="AL574" t="s">
        <v>691</v>
      </c>
      <c r="AM574" t="s">
        <v>691</v>
      </c>
      <c r="AW574"/>
      <c r="AY574">
        <v>0</v>
      </c>
      <c r="AZ574" s="269"/>
      <c r="BA574" s="269"/>
      <c r="BB574" s="269"/>
      <c r="BC574" s="269"/>
      <c r="BD574" s="269"/>
      <c r="BE574" s="269"/>
    </row>
    <row r="575" spans="1:83" ht="14.4" x14ac:dyDescent="0.3">
      <c r="A575">
        <v>526366</v>
      </c>
      <c r="B575" t="s">
        <v>473</v>
      </c>
      <c r="C575" t="s">
        <v>691</v>
      </c>
      <c r="D575" t="s">
        <v>691</v>
      </c>
      <c r="E575" t="s">
        <v>691</v>
      </c>
      <c r="F575" t="s">
        <v>691</v>
      </c>
      <c r="G575" t="s">
        <v>691</v>
      </c>
      <c r="H575" t="s">
        <v>691</v>
      </c>
      <c r="I575" t="s">
        <v>691</v>
      </c>
      <c r="J575" t="s">
        <v>691</v>
      </c>
      <c r="K575" t="s">
        <v>691</v>
      </c>
      <c r="L575" t="s">
        <v>691</v>
      </c>
      <c r="M575" t="s">
        <v>691</v>
      </c>
      <c r="N575" t="s">
        <v>691</v>
      </c>
      <c r="O575" t="s">
        <v>691</v>
      </c>
      <c r="P575" t="s">
        <v>691</v>
      </c>
      <c r="Q575" t="s">
        <v>691</v>
      </c>
      <c r="R575" t="s">
        <v>691</v>
      </c>
      <c r="S575" t="s">
        <v>691</v>
      </c>
      <c r="T575" t="s">
        <v>691</v>
      </c>
      <c r="U575" t="s">
        <v>691</v>
      </c>
      <c r="V575" t="s">
        <v>691</v>
      </c>
      <c r="W575" t="s">
        <v>691</v>
      </c>
      <c r="X575" t="s">
        <v>691</v>
      </c>
      <c r="Y575" t="s">
        <v>691</v>
      </c>
      <c r="Z575" t="s">
        <v>691</v>
      </c>
      <c r="AA575" t="s">
        <v>691</v>
      </c>
      <c r="AB575" t="s">
        <v>691</v>
      </c>
      <c r="AC575" t="s">
        <v>691</v>
      </c>
      <c r="AD575" t="s">
        <v>691</v>
      </c>
      <c r="AE575" t="s">
        <v>691</v>
      </c>
      <c r="AF575" t="s">
        <v>691</v>
      </c>
      <c r="AG575" t="s">
        <v>691</v>
      </c>
      <c r="AH575" t="s">
        <v>691</v>
      </c>
      <c r="AI575" t="s">
        <v>691</v>
      </c>
      <c r="AJ575" t="s">
        <v>691</v>
      </c>
      <c r="AK575" t="s">
        <v>691</v>
      </c>
      <c r="AL575" t="s">
        <v>691</v>
      </c>
      <c r="AM575" t="s">
        <v>691</v>
      </c>
      <c r="AW575"/>
      <c r="AY575">
        <v>0</v>
      </c>
      <c r="AZ575" s="269"/>
      <c r="BA575" s="269"/>
      <c r="BB575" s="269"/>
      <c r="BC575" s="269"/>
      <c r="BD575" s="269"/>
      <c r="BE575" s="269"/>
    </row>
    <row r="576" spans="1:83" ht="14.4" x14ac:dyDescent="0.3">
      <c r="A576">
        <v>526373</v>
      </c>
      <c r="B576" t="s">
        <v>473</v>
      </c>
      <c r="C576" t="s">
        <v>691</v>
      </c>
      <c r="D576" t="s">
        <v>691</v>
      </c>
      <c r="E576" t="s">
        <v>691</v>
      </c>
      <c r="F576" t="s">
        <v>691</v>
      </c>
      <c r="G576" t="s">
        <v>691</v>
      </c>
      <c r="H576" t="s">
        <v>691</v>
      </c>
      <c r="I576" t="s">
        <v>691</v>
      </c>
      <c r="J576" t="s">
        <v>691</v>
      </c>
      <c r="K576" t="s">
        <v>691</v>
      </c>
      <c r="L576" t="s">
        <v>691</v>
      </c>
      <c r="M576" t="s">
        <v>691</v>
      </c>
      <c r="N576" t="s">
        <v>691</v>
      </c>
      <c r="O576" t="s">
        <v>691</v>
      </c>
      <c r="P576" t="s">
        <v>691</v>
      </c>
      <c r="Q576" t="s">
        <v>691</v>
      </c>
      <c r="R576" t="s">
        <v>691</v>
      </c>
      <c r="S576" t="s">
        <v>691</v>
      </c>
      <c r="T576" t="s">
        <v>691</v>
      </c>
      <c r="U576" t="s">
        <v>691</v>
      </c>
      <c r="V576" t="s">
        <v>691</v>
      </c>
      <c r="W576" t="s">
        <v>691</v>
      </c>
      <c r="X576" t="s">
        <v>691</v>
      </c>
      <c r="Y576" t="s">
        <v>691</v>
      </c>
      <c r="Z576" t="s">
        <v>691</v>
      </c>
      <c r="AA576" t="s">
        <v>691</v>
      </c>
      <c r="AB576" t="s">
        <v>691</v>
      </c>
      <c r="AC576" t="s">
        <v>691</v>
      </c>
      <c r="AD576" t="s">
        <v>691</v>
      </c>
      <c r="AE576" t="s">
        <v>691</v>
      </c>
      <c r="AF576" t="s">
        <v>691</v>
      </c>
      <c r="AG576" t="s">
        <v>691</v>
      </c>
      <c r="AH576" t="s">
        <v>691</v>
      </c>
      <c r="AI576" t="s">
        <v>691</v>
      </c>
      <c r="AJ576" t="s">
        <v>691</v>
      </c>
      <c r="AK576" t="s">
        <v>691</v>
      </c>
      <c r="AL576" t="s">
        <v>691</v>
      </c>
      <c r="AM576" t="s">
        <v>691</v>
      </c>
      <c r="AW576"/>
      <c r="AY576">
        <v>0</v>
      </c>
      <c r="AZ576" s="269"/>
      <c r="BA576" s="269"/>
      <c r="BB576" s="269"/>
      <c r="BC576" s="269"/>
      <c r="BD576" s="269"/>
      <c r="BE576" s="269"/>
      <c r="BH576" s="249"/>
      <c r="BI576" s="249"/>
      <c r="BJ576" s="249"/>
      <c r="BK576" s="249"/>
      <c r="BL576" s="249"/>
      <c r="BM576" s="249"/>
      <c r="BN576" s="249"/>
      <c r="BO576" s="249"/>
      <c r="BP576" s="249"/>
      <c r="BQ576" s="249"/>
      <c r="BR576" s="249"/>
      <c r="BS576" s="249"/>
      <c r="BT576" s="249"/>
      <c r="BU576" s="249"/>
      <c r="BV576" s="248"/>
      <c r="BW576" s="249"/>
      <c r="BX576" s="249"/>
      <c r="BY576" s="249"/>
      <c r="BZ576" s="249"/>
      <c r="CA576" s="242"/>
      <c r="CB576" s="242"/>
      <c r="CC576" s="242"/>
      <c r="CD576" s="242"/>
      <c r="CE576" s="249"/>
    </row>
    <row r="577" spans="1:83" ht="14.4" x14ac:dyDescent="0.3">
      <c r="A577">
        <v>526386</v>
      </c>
      <c r="B577" t="s">
        <v>473</v>
      </c>
      <c r="C577" t="s">
        <v>691</v>
      </c>
      <c r="D577" t="s">
        <v>691</v>
      </c>
      <c r="E577" t="s">
        <v>691</v>
      </c>
      <c r="F577" t="s">
        <v>691</v>
      </c>
      <c r="G577" t="s">
        <v>691</v>
      </c>
      <c r="H577" t="s">
        <v>691</v>
      </c>
      <c r="I577" t="s">
        <v>691</v>
      </c>
      <c r="J577" t="s">
        <v>691</v>
      </c>
      <c r="K577" t="s">
        <v>691</v>
      </c>
      <c r="L577" t="s">
        <v>691</v>
      </c>
      <c r="M577" t="s">
        <v>691</v>
      </c>
      <c r="N577" t="s">
        <v>691</v>
      </c>
      <c r="O577" t="s">
        <v>691</v>
      </c>
      <c r="P577" t="s">
        <v>691</v>
      </c>
      <c r="Q577" t="s">
        <v>691</v>
      </c>
      <c r="R577" t="s">
        <v>691</v>
      </c>
      <c r="S577" t="s">
        <v>691</v>
      </c>
      <c r="T577" t="s">
        <v>691</v>
      </c>
      <c r="U577" t="s">
        <v>691</v>
      </c>
      <c r="V577" t="s">
        <v>691</v>
      </c>
      <c r="W577" t="s">
        <v>691</v>
      </c>
      <c r="X577" t="s">
        <v>691</v>
      </c>
      <c r="Y577" t="s">
        <v>691</v>
      </c>
      <c r="Z577" t="s">
        <v>691</v>
      </c>
      <c r="AA577" t="s">
        <v>691</v>
      </c>
      <c r="AB577" t="s">
        <v>691</v>
      </c>
      <c r="AC577" t="s">
        <v>691</v>
      </c>
      <c r="AD577" t="s">
        <v>691</v>
      </c>
      <c r="AE577" t="s">
        <v>691</v>
      </c>
      <c r="AF577" t="s">
        <v>691</v>
      </c>
      <c r="AG577" t="s">
        <v>691</v>
      </c>
      <c r="AH577" t="s">
        <v>691</v>
      </c>
      <c r="AI577" t="s">
        <v>691</v>
      </c>
      <c r="AJ577" t="s">
        <v>691</v>
      </c>
      <c r="AK577" t="s">
        <v>691</v>
      </c>
      <c r="AL577" t="s">
        <v>691</v>
      </c>
      <c r="AM577" t="s">
        <v>691</v>
      </c>
      <c r="AW577"/>
      <c r="AY577">
        <v>0</v>
      </c>
      <c r="AZ577" s="269"/>
      <c r="BA577" s="269"/>
      <c r="BB577" s="269"/>
      <c r="BC577" s="269"/>
      <c r="BD577" s="269"/>
      <c r="BE577" s="269"/>
    </row>
    <row r="578" spans="1:83" ht="14.4" x14ac:dyDescent="0.3">
      <c r="A578">
        <v>526401</v>
      </c>
      <c r="B578" t="s">
        <v>473</v>
      </c>
      <c r="C578" t="s">
        <v>691</v>
      </c>
      <c r="D578" t="s">
        <v>691</v>
      </c>
      <c r="E578" t="s">
        <v>691</v>
      </c>
      <c r="F578" t="s">
        <v>691</v>
      </c>
      <c r="G578" t="s">
        <v>691</v>
      </c>
      <c r="H578" t="s">
        <v>691</v>
      </c>
      <c r="I578" t="s">
        <v>691</v>
      </c>
      <c r="J578" t="s">
        <v>691</v>
      </c>
      <c r="K578" t="s">
        <v>691</v>
      </c>
      <c r="L578" t="s">
        <v>691</v>
      </c>
      <c r="M578" t="s">
        <v>691</v>
      </c>
      <c r="N578" t="s">
        <v>691</v>
      </c>
      <c r="O578" t="s">
        <v>691</v>
      </c>
      <c r="P578" t="s">
        <v>691</v>
      </c>
      <c r="Q578" t="s">
        <v>691</v>
      </c>
      <c r="R578" t="s">
        <v>691</v>
      </c>
      <c r="S578" t="s">
        <v>691</v>
      </c>
      <c r="T578" t="s">
        <v>691</v>
      </c>
      <c r="U578" t="s">
        <v>691</v>
      </c>
      <c r="V578" t="s">
        <v>691</v>
      </c>
      <c r="W578" t="s">
        <v>691</v>
      </c>
      <c r="X578" t="s">
        <v>691</v>
      </c>
      <c r="Y578" t="s">
        <v>691</v>
      </c>
      <c r="Z578" t="s">
        <v>691</v>
      </c>
      <c r="AA578" t="s">
        <v>691</v>
      </c>
      <c r="AB578" t="s">
        <v>691</v>
      </c>
      <c r="AC578" t="s">
        <v>691</v>
      </c>
      <c r="AD578" t="s">
        <v>691</v>
      </c>
      <c r="AE578" t="s">
        <v>691</v>
      </c>
      <c r="AF578" t="s">
        <v>691</v>
      </c>
      <c r="AG578" t="s">
        <v>691</v>
      </c>
      <c r="AH578" t="s">
        <v>691</v>
      </c>
      <c r="AI578" t="s">
        <v>691</v>
      </c>
      <c r="AJ578" t="s">
        <v>691</v>
      </c>
      <c r="AK578" t="s">
        <v>691</v>
      </c>
      <c r="AL578" t="s">
        <v>691</v>
      </c>
      <c r="AM578" t="s">
        <v>691</v>
      </c>
      <c r="AW578"/>
      <c r="AY578">
        <v>0</v>
      </c>
      <c r="AZ578" s="269"/>
      <c r="BA578" s="269"/>
      <c r="BB578" s="269"/>
      <c r="BC578" s="269"/>
      <c r="BD578" s="269"/>
      <c r="BE578" s="269"/>
    </row>
    <row r="579" spans="1:83" ht="14.4" x14ac:dyDescent="0.3">
      <c r="A579">
        <v>526406</v>
      </c>
      <c r="B579" t="s">
        <v>473</v>
      </c>
      <c r="C579" t="s">
        <v>691</v>
      </c>
      <c r="D579" t="s">
        <v>691</v>
      </c>
      <c r="E579" t="s">
        <v>691</v>
      </c>
      <c r="F579" t="s">
        <v>691</v>
      </c>
      <c r="G579" t="s">
        <v>691</v>
      </c>
      <c r="H579" t="s">
        <v>691</v>
      </c>
      <c r="I579" t="s">
        <v>691</v>
      </c>
      <c r="J579" t="s">
        <v>691</v>
      </c>
      <c r="K579" t="s">
        <v>691</v>
      </c>
      <c r="L579" t="s">
        <v>691</v>
      </c>
      <c r="M579" t="s">
        <v>691</v>
      </c>
      <c r="N579" t="s">
        <v>691</v>
      </c>
      <c r="O579" t="s">
        <v>691</v>
      </c>
      <c r="P579" t="s">
        <v>691</v>
      </c>
      <c r="Q579" t="s">
        <v>691</v>
      </c>
      <c r="R579" t="s">
        <v>691</v>
      </c>
      <c r="S579" t="s">
        <v>691</v>
      </c>
      <c r="T579" t="s">
        <v>691</v>
      </c>
      <c r="U579" t="s">
        <v>691</v>
      </c>
      <c r="V579" t="s">
        <v>691</v>
      </c>
      <c r="W579" t="s">
        <v>691</v>
      </c>
      <c r="X579" t="s">
        <v>691</v>
      </c>
      <c r="Y579" t="s">
        <v>691</v>
      </c>
      <c r="Z579" t="s">
        <v>691</v>
      </c>
      <c r="AA579" t="s">
        <v>691</v>
      </c>
      <c r="AB579" t="s">
        <v>691</v>
      </c>
      <c r="AC579" t="s">
        <v>691</v>
      </c>
      <c r="AD579" t="s">
        <v>691</v>
      </c>
      <c r="AE579" t="s">
        <v>691</v>
      </c>
      <c r="AF579" t="s">
        <v>691</v>
      </c>
      <c r="AG579" t="s">
        <v>691</v>
      </c>
      <c r="AH579" t="s">
        <v>691</v>
      </c>
      <c r="AI579" t="s">
        <v>691</v>
      </c>
      <c r="AJ579" t="s">
        <v>691</v>
      </c>
      <c r="AK579" t="s">
        <v>691</v>
      </c>
      <c r="AL579" t="s">
        <v>691</v>
      </c>
      <c r="AM579" t="s">
        <v>691</v>
      </c>
      <c r="AW579"/>
      <c r="AY579">
        <v>0</v>
      </c>
      <c r="AZ579" s="269"/>
      <c r="BA579" s="269"/>
      <c r="BB579" s="269"/>
      <c r="BC579" s="269"/>
      <c r="BD579" s="269"/>
      <c r="BE579" s="269"/>
    </row>
    <row r="580" spans="1:83" ht="14.4" x14ac:dyDescent="0.3">
      <c r="A580">
        <v>526428</v>
      </c>
      <c r="B580" t="s">
        <v>473</v>
      </c>
      <c r="C580" t="s">
        <v>691</v>
      </c>
      <c r="D580" t="s">
        <v>691</v>
      </c>
      <c r="E580" t="s">
        <v>691</v>
      </c>
      <c r="F580" t="s">
        <v>691</v>
      </c>
      <c r="G580" t="s">
        <v>691</v>
      </c>
      <c r="H580" t="s">
        <v>691</v>
      </c>
      <c r="I580" t="s">
        <v>691</v>
      </c>
      <c r="J580" t="s">
        <v>691</v>
      </c>
      <c r="K580" t="s">
        <v>691</v>
      </c>
      <c r="L580" t="s">
        <v>691</v>
      </c>
      <c r="M580" t="s">
        <v>691</v>
      </c>
      <c r="N580" t="s">
        <v>691</v>
      </c>
      <c r="O580" t="s">
        <v>691</v>
      </c>
      <c r="P580" t="s">
        <v>691</v>
      </c>
      <c r="Q580" t="s">
        <v>691</v>
      </c>
      <c r="R580" t="s">
        <v>691</v>
      </c>
      <c r="S580" t="s">
        <v>691</v>
      </c>
      <c r="T580" t="s">
        <v>691</v>
      </c>
      <c r="U580" t="s">
        <v>691</v>
      </c>
      <c r="V580" t="s">
        <v>691</v>
      </c>
      <c r="W580" t="s">
        <v>691</v>
      </c>
      <c r="X580" t="s">
        <v>691</v>
      </c>
      <c r="Y580" t="s">
        <v>691</v>
      </c>
      <c r="Z580" t="s">
        <v>691</v>
      </c>
      <c r="AA580" t="s">
        <v>691</v>
      </c>
      <c r="AB580" t="s">
        <v>691</v>
      </c>
      <c r="AC580" t="s">
        <v>691</v>
      </c>
      <c r="AD580" t="s">
        <v>691</v>
      </c>
      <c r="AE580" t="s">
        <v>691</v>
      </c>
      <c r="AF580" t="s">
        <v>691</v>
      </c>
      <c r="AG580" t="s">
        <v>691</v>
      </c>
      <c r="AH580" t="s">
        <v>691</v>
      </c>
      <c r="AI580" t="s">
        <v>691</v>
      </c>
      <c r="AJ580" t="s">
        <v>691</v>
      </c>
      <c r="AK580" t="s">
        <v>691</v>
      </c>
      <c r="AL580" t="s">
        <v>691</v>
      </c>
      <c r="AM580" t="s">
        <v>691</v>
      </c>
      <c r="AW580"/>
      <c r="AY580">
        <v>0</v>
      </c>
      <c r="AZ580" s="269"/>
      <c r="BA580" s="269"/>
      <c r="BB580" s="269"/>
      <c r="BC580" s="269"/>
      <c r="BD580" s="269"/>
      <c r="BE580" s="269"/>
    </row>
    <row r="581" spans="1:83" ht="14.4" x14ac:dyDescent="0.3">
      <c r="A581">
        <v>526437</v>
      </c>
      <c r="B581" t="s">
        <v>473</v>
      </c>
      <c r="C581" t="s">
        <v>691</v>
      </c>
      <c r="D581" t="s">
        <v>691</v>
      </c>
      <c r="E581" t="s">
        <v>691</v>
      </c>
      <c r="F581" t="s">
        <v>691</v>
      </c>
      <c r="G581" t="s">
        <v>691</v>
      </c>
      <c r="H581" t="s">
        <v>691</v>
      </c>
      <c r="I581" t="s">
        <v>691</v>
      </c>
      <c r="J581" t="s">
        <v>691</v>
      </c>
      <c r="K581" t="s">
        <v>691</v>
      </c>
      <c r="L581" t="s">
        <v>691</v>
      </c>
      <c r="M581" t="s">
        <v>691</v>
      </c>
      <c r="N581" t="s">
        <v>691</v>
      </c>
      <c r="O581" t="s">
        <v>691</v>
      </c>
      <c r="P581" t="s">
        <v>691</v>
      </c>
      <c r="Q581" t="s">
        <v>691</v>
      </c>
      <c r="R581" t="s">
        <v>691</v>
      </c>
      <c r="S581" t="s">
        <v>691</v>
      </c>
      <c r="T581" t="s">
        <v>691</v>
      </c>
      <c r="U581" t="s">
        <v>691</v>
      </c>
      <c r="V581" t="s">
        <v>691</v>
      </c>
      <c r="W581" t="s">
        <v>691</v>
      </c>
      <c r="X581" t="s">
        <v>691</v>
      </c>
      <c r="Y581" t="s">
        <v>691</v>
      </c>
      <c r="Z581" t="s">
        <v>691</v>
      </c>
      <c r="AA581" t="s">
        <v>691</v>
      </c>
      <c r="AB581" t="s">
        <v>691</v>
      </c>
      <c r="AC581" t="s">
        <v>691</v>
      </c>
      <c r="AD581" t="s">
        <v>691</v>
      </c>
      <c r="AE581" t="s">
        <v>691</v>
      </c>
      <c r="AF581" t="s">
        <v>691</v>
      </c>
      <c r="AG581" t="s">
        <v>691</v>
      </c>
      <c r="AH581" t="s">
        <v>691</v>
      </c>
      <c r="AI581" t="s">
        <v>691</v>
      </c>
      <c r="AJ581" t="s">
        <v>691</v>
      </c>
      <c r="AK581" t="s">
        <v>691</v>
      </c>
      <c r="AL581" t="s">
        <v>691</v>
      </c>
      <c r="AM581" t="s">
        <v>691</v>
      </c>
      <c r="AW581"/>
      <c r="AY581">
        <v>0</v>
      </c>
      <c r="AZ581" s="269"/>
      <c r="BA581" s="269"/>
      <c r="BB581" s="269"/>
      <c r="BC581" s="269"/>
      <c r="BD581" s="269"/>
      <c r="BE581" s="269"/>
    </row>
    <row r="582" spans="1:83" ht="14.4" x14ac:dyDescent="0.3">
      <c r="A582">
        <v>526441</v>
      </c>
      <c r="B582" t="s">
        <v>473</v>
      </c>
      <c r="C582" t="s">
        <v>691</v>
      </c>
      <c r="D582" t="s">
        <v>691</v>
      </c>
      <c r="E582" t="s">
        <v>691</v>
      </c>
      <c r="F582" t="s">
        <v>691</v>
      </c>
      <c r="G582" t="s">
        <v>691</v>
      </c>
      <c r="H582" t="s">
        <v>691</v>
      </c>
      <c r="I582" t="s">
        <v>691</v>
      </c>
      <c r="J582" t="s">
        <v>691</v>
      </c>
      <c r="K582" t="s">
        <v>691</v>
      </c>
      <c r="L582" t="s">
        <v>691</v>
      </c>
      <c r="M582" t="s">
        <v>691</v>
      </c>
      <c r="N582" t="s">
        <v>691</v>
      </c>
      <c r="O582" t="s">
        <v>691</v>
      </c>
      <c r="P582" t="s">
        <v>691</v>
      </c>
      <c r="Q582" t="s">
        <v>691</v>
      </c>
      <c r="R582" t="s">
        <v>691</v>
      </c>
      <c r="S582" t="s">
        <v>691</v>
      </c>
      <c r="T582" t="s">
        <v>691</v>
      </c>
      <c r="U582" t="s">
        <v>691</v>
      </c>
      <c r="V582" t="s">
        <v>691</v>
      </c>
      <c r="W582" t="s">
        <v>691</v>
      </c>
      <c r="X582" t="s">
        <v>691</v>
      </c>
      <c r="Y582" t="s">
        <v>691</v>
      </c>
      <c r="Z582" t="s">
        <v>691</v>
      </c>
      <c r="AA582" t="s">
        <v>691</v>
      </c>
      <c r="AB582" t="s">
        <v>691</v>
      </c>
      <c r="AC582" t="s">
        <v>691</v>
      </c>
      <c r="AD582" t="s">
        <v>691</v>
      </c>
      <c r="AE582" t="s">
        <v>691</v>
      </c>
      <c r="AF582" t="s">
        <v>691</v>
      </c>
      <c r="AG582" t="s">
        <v>691</v>
      </c>
      <c r="AH582" t="s">
        <v>691</v>
      </c>
      <c r="AI582" t="s">
        <v>691</v>
      </c>
      <c r="AJ582" t="s">
        <v>691</v>
      </c>
      <c r="AK582" t="s">
        <v>691</v>
      </c>
      <c r="AL582" t="s">
        <v>691</v>
      </c>
      <c r="AM582" t="s">
        <v>691</v>
      </c>
      <c r="AW582"/>
      <c r="AY582">
        <v>0</v>
      </c>
      <c r="AZ582" s="269"/>
      <c r="BA582" s="269"/>
      <c r="BB582" s="269"/>
      <c r="BC582" s="269"/>
      <c r="BD582" s="269"/>
      <c r="BE582" s="269"/>
      <c r="BH582" s="249"/>
      <c r="BI582" s="249"/>
      <c r="BJ582" s="249"/>
      <c r="BK582" s="249"/>
      <c r="BL582" s="249"/>
      <c r="BM582" s="249"/>
      <c r="BN582" s="249"/>
      <c r="BO582" s="249"/>
      <c r="BP582" s="249"/>
      <c r="BQ582" s="249"/>
      <c r="BR582" s="249"/>
      <c r="BS582" s="249"/>
      <c r="BT582" s="249"/>
      <c r="BU582" s="249"/>
      <c r="BV582" s="248"/>
      <c r="BW582" s="249"/>
      <c r="BX582" s="249"/>
      <c r="BY582" s="249"/>
      <c r="BZ582" s="249"/>
      <c r="CA582" s="242"/>
      <c r="CB582" s="242"/>
      <c r="CC582" s="242"/>
      <c r="CD582" s="242"/>
      <c r="CE582" s="249"/>
    </row>
    <row r="583" spans="1:83" ht="14.4" x14ac:dyDescent="0.3">
      <c r="A583">
        <v>526459</v>
      </c>
      <c r="B583" t="s">
        <v>473</v>
      </c>
      <c r="C583" t="s">
        <v>691</v>
      </c>
      <c r="D583" t="s">
        <v>691</v>
      </c>
      <c r="E583" t="s">
        <v>691</v>
      </c>
      <c r="F583" t="s">
        <v>691</v>
      </c>
      <c r="G583" t="s">
        <v>691</v>
      </c>
      <c r="H583" t="s">
        <v>691</v>
      </c>
      <c r="I583" t="s">
        <v>691</v>
      </c>
      <c r="J583" t="s">
        <v>691</v>
      </c>
      <c r="K583" t="s">
        <v>691</v>
      </c>
      <c r="L583" t="s">
        <v>691</v>
      </c>
      <c r="M583" t="s">
        <v>691</v>
      </c>
      <c r="N583" t="s">
        <v>691</v>
      </c>
      <c r="O583" t="s">
        <v>691</v>
      </c>
      <c r="P583" t="s">
        <v>691</v>
      </c>
      <c r="Q583" t="s">
        <v>691</v>
      </c>
      <c r="R583" t="s">
        <v>691</v>
      </c>
      <c r="S583" t="s">
        <v>691</v>
      </c>
      <c r="T583" t="s">
        <v>691</v>
      </c>
      <c r="U583" t="s">
        <v>691</v>
      </c>
      <c r="V583" t="s">
        <v>691</v>
      </c>
      <c r="W583" t="s">
        <v>691</v>
      </c>
      <c r="X583" t="s">
        <v>691</v>
      </c>
      <c r="Y583" t="s">
        <v>691</v>
      </c>
      <c r="Z583" t="s">
        <v>691</v>
      </c>
      <c r="AA583" t="s">
        <v>691</v>
      </c>
      <c r="AB583" t="s">
        <v>691</v>
      </c>
      <c r="AC583" t="s">
        <v>691</v>
      </c>
      <c r="AD583" t="s">
        <v>691</v>
      </c>
      <c r="AE583" t="s">
        <v>691</v>
      </c>
      <c r="AF583" t="s">
        <v>691</v>
      </c>
      <c r="AG583" t="s">
        <v>691</v>
      </c>
      <c r="AH583" t="s">
        <v>691</v>
      </c>
      <c r="AI583" t="s">
        <v>691</v>
      </c>
      <c r="AJ583" t="s">
        <v>691</v>
      </c>
      <c r="AK583" t="s">
        <v>691</v>
      </c>
      <c r="AL583" t="s">
        <v>691</v>
      </c>
      <c r="AM583" t="s">
        <v>691</v>
      </c>
      <c r="AW583"/>
      <c r="AY583">
        <v>0</v>
      </c>
      <c r="AZ583" s="269"/>
      <c r="BA583" s="269"/>
      <c r="BB583" s="269"/>
      <c r="BC583" s="269"/>
      <c r="BD583" s="269"/>
      <c r="BE583" s="269"/>
    </row>
    <row r="584" spans="1:83" ht="14.4" x14ac:dyDescent="0.3">
      <c r="A584">
        <v>526479</v>
      </c>
      <c r="B584" t="s">
        <v>474</v>
      </c>
      <c r="C584" t="s">
        <v>691</v>
      </c>
      <c r="D584" t="s">
        <v>691</v>
      </c>
      <c r="E584" t="s">
        <v>691</v>
      </c>
      <c r="F584" t="s">
        <v>691</v>
      </c>
      <c r="G584" t="s">
        <v>691</v>
      </c>
      <c r="H584" t="s">
        <v>691</v>
      </c>
      <c r="I584" t="s">
        <v>691</v>
      </c>
      <c r="J584" t="s">
        <v>691</v>
      </c>
      <c r="K584" t="s">
        <v>691</v>
      </c>
      <c r="L584" t="s">
        <v>691</v>
      </c>
      <c r="M584" t="s">
        <v>691</v>
      </c>
      <c r="N584" t="s">
        <v>691</v>
      </c>
      <c r="O584" t="s">
        <v>691</v>
      </c>
      <c r="P584" t="s">
        <v>691</v>
      </c>
      <c r="Q584" t="s">
        <v>691</v>
      </c>
      <c r="R584" t="s">
        <v>691</v>
      </c>
      <c r="S584" t="s">
        <v>691</v>
      </c>
      <c r="T584" t="s">
        <v>691</v>
      </c>
      <c r="U584" t="s">
        <v>691</v>
      </c>
      <c r="V584" t="s">
        <v>691</v>
      </c>
      <c r="W584" t="s">
        <v>691</v>
      </c>
      <c r="X584" t="s">
        <v>691</v>
      </c>
      <c r="Y584" t="s">
        <v>691</v>
      </c>
      <c r="Z584" t="s">
        <v>691</v>
      </c>
      <c r="AA584" t="s">
        <v>691</v>
      </c>
      <c r="AB584" t="s">
        <v>691</v>
      </c>
      <c r="AC584" t="s">
        <v>691</v>
      </c>
      <c r="AD584" t="s">
        <v>691</v>
      </c>
      <c r="AE584" t="s">
        <v>691</v>
      </c>
      <c r="AF584" t="s">
        <v>691</v>
      </c>
      <c r="AG584" t="s">
        <v>691</v>
      </c>
      <c r="AW584"/>
      <c r="AY584" t="s">
        <v>1462</v>
      </c>
      <c r="AZ584" s="269"/>
      <c r="BA584" s="269"/>
      <c r="BB584" s="269"/>
      <c r="BC584" s="269"/>
      <c r="BD584" s="269"/>
      <c r="BE584" s="269"/>
    </row>
    <row r="585" spans="1:83" ht="14.4" x14ac:dyDescent="0.3">
      <c r="A585">
        <v>526507</v>
      </c>
      <c r="B585" t="s">
        <v>473</v>
      </c>
      <c r="C585" t="s">
        <v>691</v>
      </c>
      <c r="D585" t="s">
        <v>691</v>
      </c>
      <c r="E585" t="s">
        <v>691</v>
      </c>
      <c r="F585" t="s">
        <v>691</v>
      </c>
      <c r="G585" t="s">
        <v>691</v>
      </c>
      <c r="H585" t="s">
        <v>691</v>
      </c>
      <c r="I585" t="s">
        <v>691</v>
      </c>
      <c r="J585" t="s">
        <v>691</v>
      </c>
      <c r="K585" t="s">
        <v>691</v>
      </c>
      <c r="L585" t="s">
        <v>691</v>
      </c>
      <c r="M585" t="s">
        <v>691</v>
      </c>
      <c r="N585" t="s">
        <v>691</v>
      </c>
      <c r="O585" t="s">
        <v>691</v>
      </c>
      <c r="P585" t="s">
        <v>691</v>
      </c>
      <c r="Q585" t="s">
        <v>691</v>
      </c>
      <c r="R585" t="s">
        <v>691</v>
      </c>
      <c r="S585" t="s">
        <v>691</v>
      </c>
      <c r="T585" t="s">
        <v>691</v>
      </c>
      <c r="U585" t="s">
        <v>691</v>
      </c>
      <c r="V585" t="s">
        <v>691</v>
      </c>
      <c r="W585" t="s">
        <v>691</v>
      </c>
      <c r="X585" t="s">
        <v>691</v>
      </c>
      <c r="Y585" t="s">
        <v>691</v>
      </c>
      <c r="Z585" t="s">
        <v>691</v>
      </c>
      <c r="AA585" t="s">
        <v>691</v>
      </c>
      <c r="AB585" t="s">
        <v>691</v>
      </c>
      <c r="AC585" t="s">
        <v>691</v>
      </c>
      <c r="AD585" t="s">
        <v>691</v>
      </c>
      <c r="AE585" t="s">
        <v>691</v>
      </c>
      <c r="AF585" t="s">
        <v>691</v>
      </c>
      <c r="AG585" t="s">
        <v>691</v>
      </c>
      <c r="AH585" t="s">
        <v>691</v>
      </c>
      <c r="AI585" t="s">
        <v>691</v>
      </c>
      <c r="AJ585" t="s">
        <v>691</v>
      </c>
      <c r="AK585" t="s">
        <v>691</v>
      </c>
      <c r="AL585" t="s">
        <v>691</v>
      </c>
      <c r="AM585" t="s">
        <v>691</v>
      </c>
      <c r="AW585"/>
      <c r="AY585">
        <v>0</v>
      </c>
      <c r="AZ585" s="269"/>
      <c r="BA585" s="269"/>
      <c r="BB585" s="269"/>
      <c r="BC585" s="269"/>
      <c r="BD585" s="269"/>
      <c r="BE585" s="269"/>
    </row>
    <row r="586" spans="1:83" ht="14.4" x14ac:dyDescent="0.3">
      <c r="A586">
        <v>526509</v>
      </c>
      <c r="B586" t="s">
        <v>473</v>
      </c>
      <c r="C586" t="s">
        <v>691</v>
      </c>
      <c r="D586" t="s">
        <v>691</v>
      </c>
      <c r="E586" t="s">
        <v>691</v>
      </c>
      <c r="F586" t="s">
        <v>691</v>
      </c>
      <c r="G586" t="s">
        <v>691</v>
      </c>
      <c r="H586" t="s">
        <v>691</v>
      </c>
      <c r="I586" t="s">
        <v>691</v>
      </c>
      <c r="J586" t="s">
        <v>691</v>
      </c>
      <c r="K586" t="s">
        <v>691</v>
      </c>
      <c r="L586" t="s">
        <v>691</v>
      </c>
      <c r="M586" t="s">
        <v>691</v>
      </c>
      <c r="N586" t="s">
        <v>691</v>
      </c>
      <c r="O586" t="s">
        <v>691</v>
      </c>
      <c r="P586" t="s">
        <v>691</v>
      </c>
      <c r="Q586" t="s">
        <v>691</v>
      </c>
      <c r="R586" t="s">
        <v>691</v>
      </c>
      <c r="S586" t="s">
        <v>691</v>
      </c>
      <c r="T586" t="s">
        <v>691</v>
      </c>
      <c r="U586" t="s">
        <v>691</v>
      </c>
      <c r="V586" t="s">
        <v>691</v>
      </c>
      <c r="W586" t="s">
        <v>691</v>
      </c>
      <c r="X586" t="s">
        <v>691</v>
      </c>
      <c r="Y586" t="s">
        <v>691</v>
      </c>
      <c r="Z586" t="s">
        <v>691</v>
      </c>
      <c r="AA586" t="s">
        <v>691</v>
      </c>
      <c r="AB586" t="s">
        <v>691</v>
      </c>
      <c r="AC586" t="s">
        <v>691</v>
      </c>
      <c r="AD586" t="s">
        <v>691</v>
      </c>
      <c r="AE586" t="s">
        <v>691</v>
      </c>
      <c r="AF586" t="s">
        <v>691</v>
      </c>
      <c r="AG586" t="s">
        <v>691</v>
      </c>
      <c r="AH586" t="s">
        <v>691</v>
      </c>
      <c r="AI586" t="s">
        <v>691</v>
      </c>
      <c r="AJ586" t="s">
        <v>691</v>
      </c>
      <c r="AK586" t="s">
        <v>691</v>
      </c>
      <c r="AL586" t="s">
        <v>691</v>
      </c>
      <c r="AM586" t="s">
        <v>691</v>
      </c>
      <c r="AW586"/>
      <c r="AY586">
        <v>0</v>
      </c>
      <c r="AZ586" s="269"/>
      <c r="BA586" s="269"/>
      <c r="BB586" s="269"/>
      <c r="BC586" s="269"/>
      <c r="BD586" s="269"/>
      <c r="BE586" s="269"/>
      <c r="BH586" s="249"/>
      <c r="BI586" s="249"/>
      <c r="BJ586" s="249"/>
      <c r="BK586" s="249"/>
      <c r="BL586" s="249"/>
      <c r="BM586" s="249"/>
      <c r="BN586" s="249"/>
      <c r="BO586" s="249"/>
      <c r="BP586" s="249"/>
      <c r="BQ586" s="249"/>
      <c r="BR586" s="249"/>
      <c r="BS586" s="249"/>
      <c r="BT586" s="249"/>
      <c r="BU586" s="249"/>
      <c r="BV586" s="248"/>
      <c r="BW586" s="249"/>
      <c r="BX586" s="249"/>
      <c r="BY586" s="249"/>
      <c r="BZ586" s="249"/>
      <c r="CA586" s="242"/>
      <c r="CB586" s="242"/>
      <c r="CC586" s="242"/>
      <c r="CD586" s="242"/>
      <c r="CE586" s="249"/>
    </row>
    <row r="587" spans="1:83" ht="14.4" x14ac:dyDescent="0.3">
      <c r="A587">
        <v>526513</v>
      </c>
      <c r="B587" t="s">
        <v>473</v>
      </c>
      <c r="C587" t="s">
        <v>691</v>
      </c>
      <c r="D587" t="s">
        <v>691</v>
      </c>
      <c r="E587" t="s">
        <v>691</v>
      </c>
      <c r="F587" t="s">
        <v>691</v>
      </c>
      <c r="G587" t="s">
        <v>691</v>
      </c>
      <c r="H587" t="s">
        <v>691</v>
      </c>
      <c r="I587" t="s">
        <v>691</v>
      </c>
      <c r="J587" t="s">
        <v>691</v>
      </c>
      <c r="K587" t="s">
        <v>691</v>
      </c>
      <c r="L587" t="s">
        <v>691</v>
      </c>
      <c r="M587" t="s">
        <v>691</v>
      </c>
      <c r="N587" t="s">
        <v>691</v>
      </c>
      <c r="O587" t="s">
        <v>691</v>
      </c>
      <c r="P587" t="s">
        <v>691</v>
      </c>
      <c r="Q587" t="s">
        <v>691</v>
      </c>
      <c r="R587" t="s">
        <v>691</v>
      </c>
      <c r="S587" t="s">
        <v>691</v>
      </c>
      <c r="T587" t="s">
        <v>691</v>
      </c>
      <c r="U587" t="s">
        <v>691</v>
      </c>
      <c r="V587" t="s">
        <v>691</v>
      </c>
      <c r="W587" t="s">
        <v>691</v>
      </c>
      <c r="X587" t="s">
        <v>691</v>
      </c>
      <c r="Y587" t="s">
        <v>691</v>
      </c>
      <c r="Z587" t="s">
        <v>691</v>
      </c>
      <c r="AA587" t="s">
        <v>691</v>
      </c>
      <c r="AB587" t="s">
        <v>691</v>
      </c>
      <c r="AC587" t="s">
        <v>691</v>
      </c>
      <c r="AD587" t="s">
        <v>691</v>
      </c>
      <c r="AE587" t="s">
        <v>691</v>
      </c>
      <c r="AF587" t="s">
        <v>691</v>
      </c>
      <c r="AG587" t="s">
        <v>691</v>
      </c>
      <c r="AH587" t="s">
        <v>691</v>
      </c>
      <c r="AI587" t="s">
        <v>691</v>
      </c>
      <c r="AJ587" t="s">
        <v>691</v>
      </c>
      <c r="AK587" t="s">
        <v>691</v>
      </c>
      <c r="AL587" t="s">
        <v>691</v>
      </c>
      <c r="AM587" t="s">
        <v>691</v>
      </c>
      <c r="AW587"/>
      <c r="AY587">
        <v>0</v>
      </c>
      <c r="AZ587" s="269"/>
      <c r="BA587" s="269"/>
      <c r="BB587" s="269"/>
      <c r="BC587" s="269"/>
      <c r="BD587" s="269"/>
      <c r="BE587" s="269"/>
    </row>
    <row r="588" spans="1:83" ht="14.4" x14ac:dyDescent="0.3">
      <c r="A588">
        <v>526517</v>
      </c>
      <c r="B588" t="s">
        <v>473</v>
      </c>
      <c r="C588" t="s">
        <v>691</v>
      </c>
      <c r="D588" t="s">
        <v>691</v>
      </c>
      <c r="E588" t="s">
        <v>691</v>
      </c>
      <c r="F588" t="s">
        <v>691</v>
      </c>
      <c r="G588" t="s">
        <v>691</v>
      </c>
      <c r="H588" t="s">
        <v>691</v>
      </c>
      <c r="I588" t="s">
        <v>691</v>
      </c>
      <c r="J588" t="s">
        <v>691</v>
      </c>
      <c r="K588" t="s">
        <v>691</v>
      </c>
      <c r="L588" t="s">
        <v>691</v>
      </c>
      <c r="M588" t="s">
        <v>691</v>
      </c>
      <c r="N588" t="s">
        <v>691</v>
      </c>
      <c r="O588" t="s">
        <v>691</v>
      </c>
      <c r="P588" t="s">
        <v>691</v>
      </c>
      <c r="Q588" t="s">
        <v>691</v>
      </c>
      <c r="R588" t="s">
        <v>691</v>
      </c>
      <c r="S588" t="s">
        <v>691</v>
      </c>
      <c r="T588" t="s">
        <v>691</v>
      </c>
      <c r="U588" t="s">
        <v>691</v>
      </c>
      <c r="V588" t="s">
        <v>691</v>
      </c>
      <c r="W588" t="s">
        <v>691</v>
      </c>
      <c r="X588" t="s">
        <v>691</v>
      </c>
      <c r="Y588" t="s">
        <v>691</v>
      </c>
      <c r="Z588" t="s">
        <v>691</v>
      </c>
      <c r="AA588" t="s">
        <v>691</v>
      </c>
      <c r="AB588" t="s">
        <v>691</v>
      </c>
      <c r="AC588" t="s">
        <v>691</v>
      </c>
      <c r="AD588" t="s">
        <v>691</v>
      </c>
      <c r="AE588" t="s">
        <v>691</v>
      </c>
      <c r="AF588" t="s">
        <v>691</v>
      </c>
      <c r="AG588" t="s">
        <v>691</v>
      </c>
      <c r="AH588" t="s">
        <v>691</v>
      </c>
      <c r="AI588" t="s">
        <v>691</v>
      </c>
      <c r="AJ588" t="s">
        <v>691</v>
      </c>
      <c r="AK588" t="s">
        <v>691</v>
      </c>
      <c r="AL588" t="s">
        <v>691</v>
      </c>
      <c r="AM588" t="s">
        <v>691</v>
      </c>
      <c r="AW588"/>
      <c r="AY588" t="s">
        <v>1462</v>
      </c>
      <c r="AZ588" s="269"/>
      <c r="BA588" s="269"/>
      <c r="BB588" s="269"/>
      <c r="BC588" s="269"/>
      <c r="BD588" s="269"/>
      <c r="BE588" s="269"/>
      <c r="BH588" s="249"/>
      <c r="BI588" s="249"/>
      <c r="BJ588" s="249"/>
      <c r="BK588" s="249"/>
      <c r="BL588" s="249"/>
      <c r="BM588" s="249"/>
      <c r="BN588" s="249"/>
      <c r="BO588" s="249"/>
      <c r="BP588" s="249"/>
      <c r="BQ588" s="249"/>
      <c r="BR588" s="249"/>
      <c r="BS588" s="249"/>
      <c r="BT588" s="249"/>
      <c r="BU588" s="249"/>
      <c r="BV588" s="248"/>
      <c r="BW588" s="249"/>
      <c r="BX588" s="249"/>
      <c r="BY588" s="249"/>
      <c r="BZ588" s="249"/>
      <c r="CA588" s="242"/>
      <c r="CB588" s="242"/>
      <c r="CC588" s="242"/>
      <c r="CD588" s="242"/>
      <c r="CE588" s="249"/>
    </row>
    <row r="589" spans="1:83" ht="14.4" x14ac:dyDescent="0.3">
      <c r="A589">
        <v>526534</v>
      </c>
      <c r="B589" t="s">
        <v>473</v>
      </c>
      <c r="C589" t="s">
        <v>691</v>
      </c>
      <c r="D589" t="s">
        <v>691</v>
      </c>
      <c r="E589" t="s">
        <v>691</v>
      </c>
      <c r="F589" t="s">
        <v>691</v>
      </c>
      <c r="G589" t="s">
        <v>691</v>
      </c>
      <c r="H589" t="s">
        <v>691</v>
      </c>
      <c r="I589" t="s">
        <v>691</v>
      </c>
      <c r="J589" t="s">
        <v>691</v>
      </c>
      <c r="K589" t="s">
        <v>691</v>
      </c>
      <c r="L589" t="s">
        <v>691</v>
      </c>
      <c r="M589" t="s">
        <v>691</v>
      </c>
      <c r="N589" t="s">
        <v>691</v>
      </c>
      <c r="O589" t="s">
        <v>691</v>
      </c>
      <c r="P589" t="s">
        <v>691</v>
      </c>
      <c r="Q589" t="s">
        <v>691</v>
      </c>
      <c r="R589" t="s">
        <v>691</v>
      </c>
      <c r="S589" t="s">
        <v>691</v>
      </c>
      <c r="T589" t="s">
        <v>691</v>
      </c>
      <c r="U589" t="s">
        <v>691</v>
      </c>
      <c r="V589" t="s">
        <v>691</v>
      </c>
      <c r="W589" t="s">
        <v>691</v>
      </c>
      <c r="X589" t="s">
        <v>691</v>
      </c>
      <c r="Y589" t="s">
        <v>691</v>
      </c>
      <c r="Z589" t="s">
        <v>691</v>
      </c>
      <c r="AA589" t="s">
        <v>691</v>
      </c>
      <c r="AB589" t="s">
        <v>691</v>
      </c>
      <c r="AC589" t="s">
        <v>691</v>
      </c>
      <c r="AD589" t="s">
        <v>691</v>
      </c>
      <c r="AE589" t="s">
        <v>691</v>
      </c>
      <c r="AF589" t="s">
        <v>691</v>
      </c>
      <c r="AG589" t="s">
        <v>691</v>
      </c>
      <c r="AH589" t="s">
        <v>691</v>
      </c>
      <c r="AI589" t="s">
        <v>691</v>
      </c>
      <c r="AJ589" t="s">
        <v>691</v>
      </c>
      <c r="AK589" t="s">
        <v>691</v>
      </c>
      <c r="AL589" t="s">
        <v>691</v>
      </c>
      <c r="AM589" t="s">
        <v>691</v>
      </c>
      <c r="AW589"/>
      <c r="AY589">
        <v>0</v>
      </c>
      <c r="AZ589" s="269"/>
      <c r="BA589" s="269"/>
      <c r="BB589" s="269"/>
      <c r="BC589" s="269"/>
      <c r="BD589" s="269"/>
      <c r="BE589" s="269"/>
      <c r="BH589" s="249"/>
      <c r="BI589" s="249"/>
      <c r="BJ589" s="249"/>
      <c r="BK589" s="249"/>
      <c r="BL589" s="249"/>
      <c r="BM589" s="249"/>
      <c r="BN589" s="249"/>
      <c r="BO589" s="249"/>
      <c r="BP589" s="249"/>
      <c r="BQ589" s="249"/>
      <c r="BR589" s="249"/>
      <c r="BS589" s="249"/>
      <c r="BT589" s="249"/>
      <c r="BU589" s="249"/>
      <c r="BV589" s="248"/>
      <c r="BW589" s="249"/>
      <c r="BX589" s="249"/>
      <c r="BY589" s="249"/>
      <c r="BZ589" s="249"/>
      <c r="CA589" s="242"/>
      <c r="CB589" s="242"/>
      <c r="CC589" s="242"/>
      <c r="CD589" s="242"/>
      <c r="CE589" s="249"/>
    </row>
    <row r="590" spans="1:83" ht="14.4" x14ac:dyDescent="0.3">
      <c r="A590">
        <v>526552</v>
      </c>
      <c r="B590" t="s">
        <v>473</v>
      </c>
      <c r="C590" t="s">
        <v>691</v>
      </c>
      <c r="D590" t="s">
        <v>691</v>
      </c>
      <c r="E590" t="s">
        <v>691</v>
      </c>
      <c r="F590" t="s">
        <v>691</v>
      </c>
      <c r="G590" t="s">
        <v>691</v>
      </c>
      <c r="H590" t="s">
        <v>691</v>
      </c>
      <c r="I590" t="s">
        <v>691</v>
      </c>
      <c r="J590" t="s">
        <v>691</v>
      </c>
      <c r="K590" t="s">
        <v>691</v>
      </c>
      <c r="L590" t="s">
        <v>691</v>
      </c>
      <c r="M590" t="s">
        <v>691</v>
      </c>
      <c r="N590" t="s">
        <v>691</v>
      </c>
      <c r="O590" t="s">
        <v>691</v>
      </c>
      <c r="P590" t="s">
        <v>691</v>
      </c>
      <c r="Q590" t="s">
        <v>691</v>
      </c>
      <c r="R590" t="s">
        <v>691</v>
      </c>
      <c r="S590" t="s">
        <v>691</v>
      </c>
      <c r="T590" t="s">
        <v>691</v>
      </c>
      <c r="U590" t="s">
        <v>691</v>
      </c>
      <c r="V590" t="s">
        <v>691</v>
      </c>
      <c r="W590" t="s">
        <v>691</v>
      </c>
      <c r="X590" t="s">
        <v>691</v>
      </c>
      <c r="Y590" t="s">
        <v>691</v>
      </c>
      <c r="Z590" t="s">
        <v>691</v>
      </c>
      <c r="AA590" t="s">
        <v>691</v>
      </c>
      <c r="AB590" t="s">
        <v>691</v>
      </c>
      <c r="AC590" t="s">
        <v>691</v>
      </c>
      <c r="AD590" t="s">
        <v>691</v>
      </c>
      <c r="AE590" t="s">
        <v>691</v>
      </c>
      <c r="AF590" t="s">
        <v>691</v>
      </c>
      <c r="AG590" t="s">
        <v>691</v>
      </c>
      <c r="AH590" t="s">
        <v>691</v>
      </c>
      <c r="AI590" t="s">
        <v>691</v>
      </c>
      <c r="AJ590" t="s">
        <v>691</v>
      </c>
      <c r="AK590" t="s">
        <v>691</v>
      </c>
      <c r="AL590" t="s">
        <v>691</v>
      </c>
      <c r="AM590" t="s">
        <v>691</v>
      </c>
      <c r="AW590"/>
      <c r="AY590">
        <v>0</v>
      </c>
      <c r="AZ590" s="269"/>
      <c r="BA590" s="269"/>
      <c r="BB590" s="269"/>
      <c r="BC590" s="269"/>
      <c r="BD590" s="269"/>
      <c r="BE590" s="269"/>
    </row>
    <row r="591" spans="1:83" ht="14.4" x14ac:dyDescent="0.3">
      <c r="A591">
        <v>526558</v>
      </c>
      <c r="B591" t="s">
        <v>473</v>
      </c>
      <c r="C591" t="s">
        <v>691</v>
      </c>
      <c r="D591" t="s">
        <v>691</v>
      </c>
      <c r="E591" t="s">
        <v>691</v>
      </c>
      <c r="F591" t="s">
        <v>691</v>
      </c>
      <c r="G591" t="s">
        <v>691</v>
      </c>
      <c r="H591" t="s">
        <v>691</v>
      </c>
      <c r="I591" t="s">
        <v>691</v>
      </c>
      <c r="J591" t="s">
        <v>691</v>
      </c>
      <c r="K591" t="s">
        <v>691</v>
      </c>
      <c r="L591" t="s">
        <v>691</v>
      </c>
      <c r="M591" t="s">
        <v>691</v>
      </c>
      <c r="N591" t="s">
        <v>691</v>
      </c>
      <c r="O591" t="s">
        <v>691</v>
      </c>
      <c r="P591" t="s">
        <v>691</v>
      </c>
      <c r="Q591" t="s">
        <v>691</v>
      </c>
      <c r="R591" t="s">
        <v>691</v>
      </c>
      <c r="S591" t="s">
        <v>691</v>
      </c>
      <c r="T591" t="s">
        <v>691</v>
      </c>
      <c r="U591" t="s">
        <v>691</v>
      </c>
      <c r="V591" t="s">
        <v>691</v>
      </c>
      <c r="W591" t="s">
        <v>691</v>
      </c>
      <c r="X591" t="s">
        <v>691</v>
      </c>
      <c r="Y591" t="s">
        <v>691</v>
      </c>
      <c r="Z591" t="s">
        <v>691</v>
      </c>
      <c r="AA591" t="s">
        <v>691</v>
      </c>
      <c r="AB591" t="s">
        <v>691</v>
      </c>
      <c r="AC591" t="s">
        <v>691</v>
      </c>
      <c r="AD591" t="s">
        <v>691</v>
      </c>
      <c r="AE591" t="s">
        <v>691</v>
      </c>
      <c r="AF591" t="s">
        <v>691</v>
      </c>
      <c r="AG591" t="s">
        <v>691</v>
      </c>
      <c r="AH591" t="s">
        <v>691</v>
      </c>
      <c r="AI591" t="s">
        <v>691</v>
      </c>
      <c r="AJ591" t="s">
        <v>691</v>
      </c>
      <c r="AK591" t="s">
        <v>691</v>
      </c>
      <c r="AL591" t="s">
        <v>691</v>
      </c>
      <c r="AM591" t="s">
        <v>691</v>
      </c>
      <c r="AW591"/>
      <c r="AY591">
        <v>0</v>
      </c>
      <c r="AZ591" s="269"/>
      <c r="BA591" s="269"/>
      <c r="BB591" s="269"/>
      <c r="BC591" s="269"/>
      <c r="BD591" s="269"/>
      <c r="BE591" s="269"/>
    </row>
    <row r="592" spans="1:83" ht="14.4" x14ac:dyDescent="0.3">
      <c r="A592">
        <v>526565</v>
      </c>
      <c r="B592" t="s">
        <v>473</v>
      </c>
      <c r="C592" t="s">
        <v>691</v>
      </c>
      <c r="D592" t="s">
        <v>691</v>
      </c>
      <c r="E592" t="s">
        <v>691</v>
      </c>
      <c r="F592" t="s">
        <v>691</v>
      </c>
      <c r="G592" t="s">
        <v>691</v>
      </c>
      <c r="H592" t="s">
        <v>691</v>
      </c>
      <c r="I592" t="s">
        <v>691</v>
      </c>
      <c r="J592" t="s">
        <v>691</v>
      </c>
      <c r="K592" t="s">
        <v>691</v>
      </c>
      <c r="L592" t="s">
        <v>691</v>
      </c>
      <c r="M592" t="s">
        <v>691</v>
      </c>
      <c r="N592" t="s">
        <v>691</v>
      </c>
      <c r="O592" t="s">
        <v>691</v>
      </c>
      <c r="P592" t="s">
        <v>691</v>
      </c>
      <c r="Q592" t="s">
        <v>691</v>
      </c>
      <c r="R592" t="s">
        <v>691</v>
      </c>
      <c r="S592" t="s">
        <v>691</v>
      </c>
      <c r="T592" t="s">
        <v>691</v>
      </c>
      <c r="U592" t="s">
        <v>691</v>
      </c>
      <c r="V592" t="s">
        <v>691</v>
      </c>
      <c r="W592" t="s">
        <v>691</v>
      </c>
      <c r="X592" t="s">
        <v>691</v>
      </c>
      <c r="Y592" t="s">
        <v>691</v>
      </c>
      <c r="Z592" t="s">
        <v>691</v>
      </c>
      <c r="AA592" t="s">
        <v>691</v>
      </c>
      <c r="AB592" t="s">
        <v>691</v>
      </c>
      <c r="AC592" t="s">
        <v>691</v>
      </c>
      <c r="AD592" t="s">
        <v>691</v>
      </c>
      <c r="AE592" t="s">
        <v>691</v>
      </c>
      <c r="AF592" t="s">
        <v>691</v>
      </c>
      <c r="AG592" t="s">
        <v>691</v>
      </c>
      <c r="AH592" t="s">
        <v>691</v>
      </c>
      <c r="AI592" t="s">
        <v>691</v>
      </c>
      <c r="AJ592" t="s">
        <v>691</v>
      </c>
      <c r="AK592" t="s">
        <v>691</v>
      </c>
      <c r="AL592" t="s">
        <v>691</v>
      </c>
      <c r="AM592" t="s">
        <v>691</v>
      </c>
      <c r="AW592"/>
      <c r="AY592">
        <v>0</v>
      </c>
      <c r="AZ592" s="269"/>
      <c r="BA592" s="269"/>
      <c r="BB592" s="269"/>
      <c r="BC592" s="269"/>
      <c r="BD592" s="269"/>
      <c r="BE592" s="269"/>
    </row>
    <row r="593" spans="1:83" ht="14.4" x14ac:dyDescent="0.3">
      <c r="A593">
        <v>526566</v>
      </c>
      <c r="B593" t="s">
        <v>473</v>
      </c>
      <c r="C593" t="s">
        <v>691</v>
      </c>
      <c r="D593" t="s">
        <v>691</v>
      </c>
      <c r="E593" t="s">
        <v>691</v>
      </c>
      <c r="F593" t="s">
        <v>691</v>
      </c>
      <c r="G593" t="s">
        <v>691</v>
      </c>
      <c r="H593" t="s">
        <v>691</v>
      </c>
      <c r="I593" t="s">
        <v>691</v>
      </c>
      <c r="J593" t="s">
        <v>691</v>
      </c>
      <c r="K593" t="s">
        <v>691</v>
      </c>
      <c r="L593" t="s">
        <v>691</v>
      </c>
      <c r="M593" t="s">
        <v>691</v>
      </c>
      <c r="N593" t="s">
        <v>691</v>
      </c>
      <c r="O593" t="s">
        <v>691</v>
      </c>
      <c r="P593" t="s">
        <v>691</v>
      </c>
      <c r="Q593" t="s">
        <v>691</v>
      </c>
      <c r="R593" t="s">
        <v>691</v>
      </c>
      <c r="S593" t="s">
        <v>691</v>
      </c>
      <c r="T593" t="s">
        <v>691</v>
      </c>
      <c r="U593" t="s">
        <v>691</v>
      </c>
      <c r="V593" t="s">
        <v>691</v>
      </c>
      <c r="W593" t="s">
        <v>691</v>
      </c>
      <c r="X593" t="s">
        <v>691</v>
      </c>
      <c r="Y593" t="s">
        <v>691</v>
      </c>
      <c r="Z593" t="s">
        <v>691</v>
      </c>
      <c r="AA593" t="s">
        <v>691</v>
      </c>
      <c r="AB593" t="s">
        <v>691</v>
      </c>
      <c r="AC593" t="s">
        <v>691</v>
      </c>
      <c r="AD593" t="s">
        <v>691</v>
      </c>
      <c r="AE593" t="s">
        <v>691</v>
      </c>
      <c r="AF593" t="s">
        <v>691</v>
      </c>
      <c r="AG593" t="s">
        <v>691</v>
      </c>
      <c r="AH593" t="s">
        <v>691</v>
      </c>
      <c r="AI593" t="s">
        <v>691</v>
      </c>
      <c r="AJ593" t="s">
        <v>691</v>
      </c>
      <c r="AK593" t="s">
        <v>691</v>
      </c>
      <c r="AL593" t="s">
        <v>691</v>
      </c>
      <c r="AM593" t="s">
        <v>691</v>
      </c>
      <c r="AW593"/>
      <c r="AY593">
        <v>0</v>
      </c>
      <c r="AZ593" s="269"/>
      <c r="BA593" s="269"/>
      <c r="BB593" s="269"/>
      <c r="BC593" s="269"/>
      <c r="BD593" s="269"/>
      <c r="BE593" s="269"/>
    </row>
    <row r="594" spans="1:83" ht="14.4" x14ac:dyDescent="0.3">
      <c r="A594">
        <v>526567</v>
      </c>
      <c r="B594" t="s">
        <v>474</v>
      </c>
      <c r="C594" t="s">
        <v>691</v>
      </c>
      <c r="D594" t="s">
        <v>691</v>
      </c>
      <c r="E594" t="s">
        <v>691</v>
      </c>
      <c r="F594" t="s">
        <v>691</v>
      </c>
      <c r="G594" t="s">
        <v>691</v>
      </c>
      <c r="H594" t="s">
        <v>691</v>
      </c>
      <c r="I594" t="s">
        <v>691</v>
      </c>
      <c r="J594" t="s">
        <v>691</v>
      </c>
      <c r="K594" t="s">
        <v>691</v>
      </c>
      <c r="L594" t="s">
        <v>691</v>
      </c>
      <c r="M594" t="s">
        <v>691</v>
      </c>
      <c r="N594" t="s">
        <v>691</v>
      </c>
      <c r="O594" t="s">
        <v>691</v>
      </c>
      <c r="P594" t="s">
        <v>691</v>
      </c>
      <c r="Q594" t="s">
        <v>691</v>
      </c>
      <c r="R594" t="s">
        <v>691</v>
      </c>
      <c r="S594" t="s">
        <v>691</v>
      </c>
      <c r="T594" t="s">
        <v>691</v>
      </c>
      <c r="U594" t="s">
        <v>691</v>
      </c>
      <c r="V594" t="s">
        <v>691</v>
      </c>
      <c r="W594" t="s">
        <v>691</v>
      </c>
      <c r="X594" t="s">
        <v>691</v>
      </c>
      <c r="Y594" t="s">
        <v>691</v>
      </c>
      <c r="Z594" t="s">
        <v>691</v>
      </c>
      <c r="AA594" t="s">
        <v>691</v>
      </c>
      <c r="AB594" t="s">
        <v>691</v>
      </c>
      <c r="AC594" t="s">
        <v>691</v>
      </c>
      <c r="AD594" t="s">
        <v>691</v>
      </c>
      <c r="AE594" t="s">
        <v>691</v>
      </c>
      <c r="AF594" t="s">
        <v>691</v>
      </c>
      <c r="AG594" t="s">
        <v>691</v>
      </c>
      <c r="AW594"/>
      <c r="AY594" t="s">
        <v>1462</v>
      </c>
      <c r="AZ594" s="269"/>
      <c r="BA594" s="269"/>
      <c r="BB594" s="269"/>
      <c r="BC594" s="269"/>
      <c r="BD594" s="269"/>
      <c r="BE594" s="269"/>
    </row>
    <row r="595" spans="1:83" ht="14.4" x14ac:dyDescent="0.3">
      <c r="A595">
        <v>526572</v>
      </c>
      <c r="B595" t="s">
        <v>473</v>
      </c>
      <c r="C595" t="s">
        <v>691</v>
      </c>
      <c r="D595" t="s">
        <v>691</v>
      </c>
      <c r="E595" t="s">
        <v>691</v>
      </c>
      <c r="F595" t="s">
        <v>691</v>
      </c>
      <c r="G595" t="s">
        <v>691</v>
      </c>
      <c r="H595" t="s">
        <v>691</v>
      </c>
      <c r="I595" t="s">
        <v>691</v>
      </c>
      <c r="J595" t="s">
        <v>691</v>
      </c>
      <c r="K595" t="s">
        <v>691</v>
      </c>
      <c r="L595" t="s">
        <v>691</v>
      </c>
      <c r="M595" t="s">
        <v>691</v>
      </c>
      <c r="N595" t="s">
        <v>691</v>
      </c>
      <c r="O595" t="s">
        <v>691</v>
      </c>
      <c r="P595" t="s">
        <v>691</v>
      </c>
      <c r="Q595" t="s">
        <v>691</v>
      </c>
      <c r="R595" t="s">
        <v>691</v>
      </c>
      <c r="S595" t="s">
        <v>691</v>
      </c>
      <c r="T595" t="s">
        <v>691</v>
      </c>
      <c r="U595" t="s">
        <v>691</v>
      </c>
      <c r="V595" t="s">
        <v>691</v>
      </c>
      <c r="W595" t="s">
        <v>691</v>
      </c>
      <c r="X595" t="s">
        <v>691</v>
      </c>
      <c r="Y595" t="s">
        <v>691</v>
      </c>
      <c r="Z595" t="s">
        <v>691</v>
      </c>
      <c r="AA595" t="s">
        <v>691</v>
      </c>
      <c r="AB595" t="s">
        <v>691</v>
      </c>
      <c r="AC595" t="s">
        <v>691</v>
      </c>
      <c r="AD595" t="s">
        <v>691</v>
      </c>
      <c r="AE595" t="s">
        <v>691</v>
      </c>
      <c r="AF595" t="s">
        <v>691</v>
      </c>
      <c r="AG595" t="s">
        <v>691</v>
      </c>
      <c r="AH595" t="s">
        <v>691</v>
      </c>
      <c r="AI595" t="s">
        <v>691</v>
      </c>
      <c r="AJ595" t="s">
        <v>691</v>
      </c>
      <c r="AK595" t="s">
        <v>691</v>
      </c>
      <c r="AL595" t="s">
        <v>691</v>
      </c>
      <c r="AM595" t="s">
        <v>691</v>
      </c>
      <c r="AW595"/>
      <c r="AY595">
        <v>0</v>
      </c>
      <c r="AZ595" s="269"/>
      <c r="BA595" s="269"/>
      <c r="BB595" s="269"/>
      <c r="BC595" s="269"/>
      <c r="BD595" s="269"/>
      <c r="BE595" s="269"/>
    </row>
    <row r="596" spans="1:83" ht="14.4" x14ac:dyDescent="0.3">
      <c r="A596">
        <v>526576</v>
      </c>
      <c r="B596" t="s">
        <v>473</v>
      </c>
      <c r="C596" t="s">
        <v>691</v>
      </c>
      <c r="D596" t="s">
        <v>691</v>
      </c>
      <c r="E596" t="s">
        <v>691</v>
      </c>
      <c r="F596" t="s">
        <v>691</v>
      </c>
      <c r="G596" t="s">
        <v>691</v>
      </c>
      <c r="H596" t="s">
        <v>691</v>
      </c>
      <c r="I596" t="s">
        <v>691</v>
      </c>
      <c r="J596" t="s">
        <v>691</v>
      </c>
      <c r="K596" t="s">
        <v>691</v>
      </c>
      <c r="L596" t="s">
        <v>691</v>
      </c>
      <c r="M596" t="s">
        <v>691</v>
      </c>
      <c r="N596" t="s">
        <v>691</v>
      </c>
      <c r="O596" t="s">
        <v>691</v>
      </c>
      <c r="P596" t="s">
        <v>691</v>
      </c>
      <c r="Q596" t="s">
        <v>691</v>
      </c>
      <c r="R596" t="s">
        <v>691</v>
      </c>
      <c r="S596" t="s">
        <v>691</v>
      </c>
      <c r="T596" t="s">
        <v>691</v>
      </c>
      <c r="U596" t="s">
        <v>691</v>
      </c>
      <c r="V596" t="s">
        <v>691</v>
      </c>
      <c r="W596" t="s">
        <v>691</v>
      </c>
      <c r="X596" t="s">
        <v>691</v>
      </c>
      <c r="Y596" t="s">
        <v>691</v>
      </c>
      <c r="Z596" t="s">
        <v>691</v>
      </c>
      <c r="AA596" t="s">
        <v>691</v>
      </c>
      <c r="AB596" t="s">
        <v>691</v>
      </c>
      <c r="AC596" t="s">
        <v>691</v>
      </c>
      <c r="AD596" t="s">
        <v>691</v>
      </c>
      <c r="AE596" t="s">
        <v>691</v>
      </c>
      <c r="AF596" t="s">
        <v>691</v>
      </c>
      <c r="AG596" t="s">
        <v>691</v>
      </c>
      <c r="AH596" t="s">
        <v>691</v>
      </c>
      <c r="AI596" t="s">
        <v>691</v>
      </c>
      <c r="AJ596" t="s">
        <v>691</v>
      </c>
      <c r="AK596" t="s">
        <v>691</v>
      </c>
      <c r="AL596" t="s">
        <v>691</v>
      </c>
      <c r="AM596" t="s">
        <v>691</v>
      </c>
      <c r="AW596"/>
      <c r="AY596">
        <v>0</v>
      </c>
      <c r="AZ596" s="269"/>
      <c r="BA596" s="269"/>
      <c r="BB596" s="269"/>
      <c r="BC596" s="269"/>
      <c r="BD596" s="269"/>
      <c r="BE596" s="269"/>
      <c r="BH596" s="249"/>
      <c r="BI596" s="249"/>
      <c r="BJ596" s="249"/>
      <c r="BK596" s="249"/>
      <c r="BL596" s="249"/>
      <c r="BM596" s="249"/>
      <c r="BN596" s="249"/>
      <c r="BO596" s="249"/>
      <c r="BP596" s="249"/>
      <c r="BQ596" s="249"/>
      <c r="BR596" s="249"/>
      <c r="BS596" s="249"/>
      <c r="BT596" s="249"/>
      <c r="BU596" s="249"/>
      <c r="BV596" s="248"/>
      <c r="BW596" s="249"/>
      <c r="BX596" s="249"/>
      <c r="BY596" s="249"/>
      <c r="BZ596" s="249"/>
      <c r="CA596" s="242"/>
      <c r="CB596" s="242"/>
      <c r="CC596" s="242"/>
      <c r="CD596" s="242"/>
      <c r="CE596" s="249"/>
    </row>
    <row r="597" spans="1:83" ht="14.4" x14ac:dyDescent="0.3">
      <c r="A597">
        <v>526583</v>
      </c>
      <c r="B597" t="s">
        <v>474</v>
      </c>
      <c r="C597" t="s">
        <v>691</v>
      </c>
      <c r="D597" t="s">
        <v>691</v>
      </c>
      <c r="E597" t="s">
        <v>691</v>
      </c>
      <c r="F597" t="s">
        <v>691</v>
      </c>
      <c r="G597" t="s">
        <v>691</v>
      </c>
      <c r="H597" t="s">
        <v>691</v>
      </c>
      <c r="I597" t="s">
        <v>691</v>
      </c>
      <c r="J597" t="s">
        <v>691</v>
      </c>
      <c r="K597" t="s">
        <v>691</v>
      </c>
      <c r="L597" t="s">
        <v>691</v>
      </c>
      <c r="M597" t="s">
        <v>691</v>
      </c>
      <c r="N597" t="s">
        <v>691</v>
      </c>
      <c r="O597" t="s">
        <v>691</v>
      </c>
      <c r="P597" t="s">
        <v>691</v>
      </c>
      <c r="Q597" t="s">
        <v>691</v>
      </c>
      <c r="R597" t="s">
        <v>691</v>
      </c>
      <c r="S597" t="s">
        <v>691</v>
      </c>
      <c r="T597" t="s">
        <v>691</v>
      </c>
      <c r="U597" t="s">
        <v>691</v>
      </c>
      <c r="V597" t="s">
        <v>691</v>
      </c>
      <c r="W597" t="s">
        <v>691</v>
      </c>
      <c r="X597" t="s">
        <v>691</v>
      </c>
      <c r="Y597" t="s">
        <v>691</v>
      </c>
      <c r="Z597" t="s">
        <v>691</v>
      </c>
      <c r="AA597" t="s">
        <v>691</v>
      </c>
      <c r="AB597" t="s">
        <v>691</v>
      </c>
      <c r="AC597" t="s">
        <v>691</v>
      </c>
      <c r="AD597" t="s">
        <v>691</v>
      </c>
      <c r="AE597" t="s">
        <v>691</v>
      </c>
      <c r="AF597" t="s">
        <v>691</v>
      </c>
      <c r="AG597" t="s">
        <v>691</v>
      </c>
      <c r="AW597"/>
      <c r="AY597" t="s">
        <v>1462</v>
      </c>
      <c r="AZ597" s="269"/>
      <c r="BA597" s="269"/>
      <c r="BB597" s="269"/>
      <c r="BC597" s="269"/>
      <c r="BD597" s="269"/>
      <c r="BE597" s="269"/>
      <c r="BH597" s="249"/>
      <c r="BI597" s="249"/>
      <c r="BJ597" s="249"/>
      <c r="BK597" s="249"/>
      <c r="BL597" s="249"/>
      <c r="BM597" s="249"/>
      <c r="BN597" s="249"/>
      <c r="BO597" s="249"/>
      <c r="BP597" s="249"/>
      <c r="BQ597" s="249"/>
      <c r="BR597" s="249"/>
      <c r="BS597" s="249"/>
      <c r="BT597" s="249"/>
      <c r="BU597" s="249"/>
      <c r="BV597" s="248"/>
      <c r="BW597" s="249"/>
      <c r="BX597" s="249"/>
      <c r="BY597" s="249"/>
      <c r="BZ597" s="249"/>
      <c r="CA597" s="242"/>
      <c r="CB597" s="242"/>
      <c r="CC597" s="242"/>
      <c r="CD597" s="242"/>
      <c r="CE597" s="249"/>
    </row>
    <row r="598" spans="1:83" ht="14.4" x14ac:dyDescent="0.3">
      <c r="A598">
        <v>526584</v>
      </c>
      <c r="B598" t="s">
        <v>473</v>
      </c>
      <c r="C598" t="s">
        <v>691</v>
      </c>
      <c r="D598" t="s">
        <v>691</v>
      </c>
      <c r="E598" t="s">
        <v>691</v>
      </c>
      <c r="F598" t="s">
        <v>691</v>
      </c>
      <c r="G598" t="s">
        <v>691</v>
      </c>
      <c r="H598" t="s">
        <v>691</v>
      </c>
      <c r="I598" t="s">
        <v>691</v>
      </c>
      <c r="J598" t="s">
        <v>691</v>
      </c>
      <c r="K598" t="s">
        <v>691</v>
      </c>
      <c r="L598" t="s">
        <v>691</v>
      </c>
      <c r="M598" t="s">
        <v>691</v>
      </c>
      <c r="N598" t="s">
        <v>691</v>
      </c>
      <c r="O598" t="s">
        <v>691</v>
      </c>
      <c r="P598" t="s">
        <v>691</v>
      </c>
      <c r="Q598" t="s">
        <v>691</v>
      </c>
      <c r="R598" t="s">
        <v>691</v>
      </c>
      <c r="S598" t="s">
        <v>691</v>
      </c>
      <c r="T598" t="s">
        <v>691</v>
      </c>
      <c r="U598" t="s">
        <v>691</v>
      </c>
      <c r="V598" t="s">
        <v>691</v>
      </c>
      <c r="W598" t="s">
        <v>691</v>
      </c>
      <c r="X598" t="s">
        <v>691</v>
      </c>
      <c r="Y598" t="s">
        <v>691</v>
      </c>
      <c r="Z598" t="s">
        <v>691</v>
      </c>
      <c r="AA598" t="s">
        <v>691</v>
      </c>
      <c r="AB598" t="s">
        <v>691</v>
      </c>
      <c r="AC598" t="s">
        <v>691</v>
      </c>
      <c r="AD598" t="s">
        <v>691</v>
      </c>
      <c r="AE598" t="s">
        <v>691</v>
      </c>
      <c r="AF598" t="s">
        <v>691</v>
      </c>
      <c r="AG598" t="s">
        <v>691</v>
      </c>
      <c r="AH598" t="s">
        <v>691</v>
      </c>
      <c r="AI598" t="s">
        <v>691</v>
      </c>
      <c r="AJ598" t="s">
        <v>691</v>
      </c>
      <c r="AK598" t="s">
        <v>691</v>
      </c>
      <c r="AL598" t="s">
        <v>691</v>
      </c>
      <c r="AM598" t="s">
        <v>691</v>
      </c>
      <c r="AW598"/>
      <c r="AY598">
        <v>0</v>
      </c>
      <c r="AZ598" s="269"/>
      <c r="BA598" s="269"/>
      <c r="BB598" s="269"/>
      <c r="BC598" s="269"/>
      <c r="BD598" s="269"/>
      <c r="BE598" s="269"/>
      <c r="BH598" s="249"/>
      <c r="BI598" s="249"/>
      <c r="BJ598" s="249"/>
      <c r="BK598" s="249"/>
      <c r="BL598" s="249"/>
      <c r="BM598" s="249"/>
      <c r="BN598" s="249"/>
      <c r="BO598" s="249"/>
      <c r="BP598" s="249"/>
      <c r="BQ598" s="249"/>
      <c r="BR598" s="249"/>
      <c r="BS598" s="249"/>
      <c r="BT598" s="249"/>
      <c r="BU598" s="249"/>
      <c r="BV598" s="248"/>
      <c r="BW598" s="249"/>
      <c r="BX598" s="249"/>
      <c r="BY598" s="249"/>
      <c r="BZ598" s="249"/>
      <c r="CA598" s="242"/>
      <c r="CB598" s="242"/>
      <c r="CC598" s="242"/>
      <c r="CD598" s="242"/>
      <c r="CE598" s="249"/>
    </row>
    <row r="599" spans="1:83" ht="14.4" x14ac:dyDescent="0.3">
      <c r="A599">
        <v>526592</v>
      </c>
      <c r="B599" t="s">
        <v>474</v>
      </c>
      <c r="C599" t="s">
        <v>691</v>
      </c>
      <c r="D599" t="s">
        <v>691</v>
      </c>
      <c r="E599" t="s">
        <v>691</v>
      </c>
      <c r="F599" t="s">
        <v>691</v>
      </c>
      <c r="G599" t="s">
        <v>691</v>
      </c>
      <c r="H599" t="s">
        <v>691</v>
      </c>
      <c r="I599" t="s">
        <v>691</v>
      </c>
      <c r="J599" t="s">
        <v>691</v>
      </c>
      <c r="K599" t="s">
        <v>691</v>
      </c>
      <c r="L599" t="s">
        <v>691</v>
      </c>
      <c r="M599" t="s">
        <v>691</v>
      </c>
      <c r="N599" t="s">
        <v>691</v>
      </c>
      <c r="O599" t="s">
        <v>691</v>
      </c>
      <c r="P599" t="s">
        <v>691</v>
      </c>
      <c r="Q599" t="s">
        <v>691</v>
      </c>
      <c r="R599" t="s">
        <v>691</v>
      </c>
      <c r="S599" t="s">
        <v>691</v>
      </c>
      <c r="T599" t="s">
        <v>691</v>
      </c>
      <c r="U599" t="s">
        <v>691</v>
      </c>
      <c r="V599" t="s">
        <v>691</v>
      </c>
      <c r="W599" t="s">
        <v>691</v>
      </c>
      <c r="X599" t="s">
        <v>691</v>
      </c>
      <c r="Y599" t="s">
        <v>691</v>
      </c>
      <c r="Z599" t="s">
        <v>691</v>
      </c>
      <c r="AA599" t="s">
        <v>691</v>
      </c>
      <c r="AB599" t="s">
        <v>691</v>
      </c>
      <c r="AC599" t="s">
        <v>691</v>
      </c>
      <c r="AD599" t="s">
        <v>691</v>
      </c>
      <c r="AE599" t="s">
        <v>691</v>
      </c>
      <c r="AF599" t="s">
        <v>691</v>
      </c>
      <c r="AG599" t="s">
        <v>691</v>
      </c>
      <c r="AW599"/>
      <c r="AY599" t="s">
        <v>1462</v>
      </c>
      <c r="AZ599" s="269"/>
      <c r="BA599" s="269"/>
      <c r="BB599" s="269"/>
      <c r="BC599" s="269"/>
      <c r="BD599" s="269"/>
      <c r="BE599" s="269"/>
    </row>
    <row r="600" spans="1:83" ht="14.4" x14ac:dyDescent="0.3">
      <c r="A600">
        <v>526593</v>
      </c>
      <c r="B600" t="s">
        <v>473</v>
      </c>
      <c r="C600" t="s">
        <v>691</v>
      </c>
      <c r="D600" t="s">
        <v>691</v>
      </c>
      <c r="E600" t="s">
        <v>691</v>
      </c>
      <c r="F600" t="s">
        <v>691</v>
      </c>
      <c r="G600" t="s">
        <v>691</v>
      </c>
      <c r="H600" t="s">
        <v>691</v>
      </c>
      <c r="I600" t="s">
        <v>691</v>
      </c>
      <c r="J600" t="s">
        <v>691</v>
      </c>
      <c r="K600" t="s">
        <v>691</v>
      </c>
      <c r="L600" t="s">
        <v>691</v>
      </c>
      <c r="M600" t="s">
        <v>691</v>
      </c>
      <c r="N600" t="s">
        <v>691</v>
      </c>
      <c r="O600" t="s">
        <v>691</v>
      </c>
      <c r="P600" t="s">
        <v>691</v>
      </c>
      <c r="Q600" t="s">
        <v>691</v>
      </c>
      <c r="R600" t="s">
        <v>691</v>
      </c>
      <c r="S600" t="s">
        <v>691</v>
      </c>
      <c r="T600" t="s">
        <v>691</v>
      </c>
      <c r="U600" t="s">
        <v>691</v>
      </c>
      <c r="V600" t="s">
        <v>691</v>
      </c>
      <c r="W600" t="s">
        <v>691</v>
      </c>
      <c r="X600" t="s">
        <v>691</v>
      </c>
      <c r="Y600" t="s">
        <v>691</v>
      </c>
      <c r="Z600" t="s">
        <v>691</v>
      </c>
      <c r="AA600" t="s">
        <v>691</v>
      </c>
      <c r="AB600" t="s">
        <v>691</v>
      </c>
      <c r="AC600" t="s">
        <v>691</v>
      </c>
      <c r="AD600" t="s">
        <v>691</v>
      </c>
      <c r="AE600" t="s">
        <v>691</v>
      </c>
      <c r="AF600" t="s">
        <v>691</v>
      </c>
      <c r="AG600" t="s">
        <v>691</v>
      </c>
      <c r="AH600" t="s">
        <v>691</v>
      </c>
      <c r="AI600" t="s">
        <v>691</v>
      </c>
      <c r="AJ600" t="s">
        <v>691</v>
      </c>
      <c r="AK600" t="s">
        <v>691</v>
      </c>
      <c r="AL600" t="s">
        <v>691</v>
      </c>
      <c r="AM600" t="s">
        <v>691</v>
      </c>
      <c r="AW600"/>
      <c r="AY600">
        <v>0</v>
      </c>
      <c r="AZ600" s="269"/>
      <c r="BA600" s="269"/>
      <c r="BB600" s="269"/>
      <c r="BC600" s="269"/>
      <c r="BD600" s="269"/>
      <c r="BE600" s="269"/>
    </row>
    <row r="601" spans="1:83" ht="14.4" x14ac:dyDescent="0.3">
      <c r="A601">
        <v>526596</v>
      </c>
      <c r="B601" t="s">
        <v>474</v>
      </c>
      <c r="C601" t="s">
        <v>691</v>
      </c>
      <c r="D601" t="s">
        <v>691</v>
      </c>
      <c r="E601" t="s">
        <v>691</v>
      </c>
      <c r="F601" t="s">
        <v>691</v>
      </c>
      <c r="G601" t="s">
        <v>691</v>
      </c>
      <c r="H601" t="s">
        <v>691</v>
      </c>
      <c r="I601" t="s">
        <v>691</v>
      </c>
      <c r="J601" t="s">
        <v>691</v>
      </c>
      <c r="K601" t="s">
        <v>691</v>
      </c>
      <c r="L601" t="s">
        <v>691</v>
      </c>
      <c r="M601" t="s">
        <v>691</v>
      </c>
      <c r="N601" t="s">
        <v>691</v>
      </c>
      <c r="O601" t="s">
        <v>691</v>
      </c>
      <c r="P601" t="s">
        <v>691</v>
      </c>
      <c r="Q601" t="s">
        <v>691</v>
      </c>
      <c r="R601" t="s">
        <v>691</v>
      </c>
      <c r="S601" t="s">
        <v>691</v>
      </c>
      <c r="T601" t="s">
        <v>691</v>
      </c>
      <c r="U601" t="s">
        <v>691</v>
      </c>
      <c r="V601" t="s">
        <v>691</v>
      </c>
      <c r="W601" t="s">
        <v>691</v>
      </c>
      <c r="X601" t="s">
        <v>691</v>
      </c>
      <c r="Y601" t="s">
        <v>691</v>
      </c>
      <c r="Z601" t="s">
        <v>691</v>
      </c>
      <c r="AA601" t="s">
        <v>691</v>
      </c>
      <c r="AB601" t="s">
        <v>691</v>
      </c>
      <c r="AC601" t="s">
        <v>691</v>
      </c>
      <c r="AD601" t="s">
        <v>691</v>
      </c>
      <c r="AE601" t="s">
        <v>691</v>
      </c>
      <c r="AF601" t="s">
        <v>691</v>
      </c>
      <c r="AG601" t="s">
        <v>691</v>
      </c>
      <c r="AW601"/>
      <c r="AY601" t="s">
        <v>1462</v>
      </c>
      <c r="AZ601" s="269"/>
      <c r="BA601" s="269"/>
      <c r="BB601" s="269"/>
      <c r="BC601" s="269"/>
      <c r="BD601" s="269"/>
      <c r="BE601" s="269"/>
    </row>
    <row r="602" spans="1:83" ht="14.4" x14ac:dyDescent="0.3">
      <c r="A602">
        <v>526599</v>
      </c>
      <c r="B602" t="s">
        <v>473</v>
      </c>
      <c r="C602" t="s">
        <v>691</v>
      </c>
      <c r="D602" t="s">
        <v>691</v>
      </c>
      <c r="E602" t="s">
        <v>691</v>
      </c>
      <c r="F602" t="s">
        <v>691</v>
      </c>
      <c r="G602" t="s">
        <v>691</v>
      </c>
      <c r="H602" t="s">
        <v>691</v>
      </c>
      <c r="I602" t="s">
        <v>691</v>
      </c>
      <c r="J602" t="s">
        <v>691</v>
      </c>
      <c r="K602" t="s">
        <v>691</v>
      </c>
      <c r="L602" t="s">
        <v>691</v>
      </c>
      <c r="M602" t="s">
        <v>691</v>
      </c>
      <c r="N602" t="s">
        <v>691</v>
      </c>
      <c r="O602" t="s">
        <v>691</v>
      </c>
      <c r="P602" t="s">
        <v>691</v>
      </c>
      <c r="Q602" t="s">
        <v>691</v>
      </c>
      <c r="R602" t="s">
        <v>691</v>
      </c>
      <c r="S602" t="s">
        <v>691</v>
      </c>
      <c r="T602" t="s">
        <v>691</v>
      </c>
      <c r="U602" t="s">
        <v>691</v>
      </c>
      <c r="V602" t="s">
        <v>691</v>
      </c>
      <c r="W602" t="s">
        <v>691</v>
      </c>
      <c r="X602" t="s">
        <v>691</v>
      </c>
      <c r="Y602" t="s">
        <v>691</v>
      </c>
      <c r="Z602" t="s">
        <v>691</v>
      </c>
      <c r="AA602" t="s">
        <v>691</v>
      </c>
      <c r="AB602" t="s">
        <v>691</v>
      </c>
      <c r="AC602" t="s">
        <v>691</v>
      </c>
      <c r="AD602" t="s">
        <v>691</v>
      </c>
      <c r="AE602" t="s">
        <v>691</v>
      </c>
      <c r="AF602" t="s">
        <v>691</v>
      </c>
      <c r="AG602" t="s">
        <v>691</v>
      </c>
      <c r="AH602" t="s">
        <v>691</v>
      </c>
      <c r="AI602" t="s">
        <v>691</v>
      </c>
      <c r="AJ602" t="s">
        <v>691</v>
      </c>
      <c r="AK602" t="s">
        <v>691</v>
      </c>
      <c r="AL602" t="s">
        <v>691</v>
      </c>
      <c r="AM602" t="s">
        <v>691</v>
      </c>
      <c r="AW602"/>
      <c r="AY602">
        <v>0</v>
      </c>
      <c r="AZ602" s="269"/>
      <c r="BA602" s="269"/>
      <c r="BB602" s="269"/>
      <c r="BC602" s="269"/>
      <c r="BD602" s="269"/>
      <c r="BE602" s="269"/>
      <c r="BH602" s="249"/>
      <c r="BI602" s="249"/>
      <c r="BJ602" s="249"/>
      <c r="BK602" s="249"/>
      <c r="BL602" s="249"/>
      <c r="BM602" s="249"/>
      <c r="BN602" s="249"/>
      <c r="BO602" s="249"/>
      <c r="BP602" s="249"/>
      <c r="BQ602" s="249"/>
      <c r="BR602" s="249"/>
      <c r="BS602" s="249"/>
      <c r="BT602" s="249"/>
      <c r="BU602" s="249"/>
      <c r="BV602" s="248"/>
      <c r="BW602" s="249"/>
      <c r="BX602" s="249"/>
      <c r="BY602" s="249"/>
      <c r="BZ602" s="249"/>
      <c r="CA602" s="242"/>
      <c r="CB602" s="242"/>
      <c r="CC602" s="242"/>
      <c r="CD602" s="242"/>
      <c r="CE602" s="249"/>
    </row>
    <row r="603" spans="1:83" ht="14.4" x14ac:dyDescent="0.3">
      <c r="A603">
        <v>526603</v>
      </c>
      <c r="B603" t="s">
        <v>473</v>
      </c>
      <c r="C603" t="s">
        <v>691</v>
      </c>
      <c r="D603" t="s">
        <v>691</v>
      </c>
      <c r="E603" t="s">
        <v>691</v>
      </c>
      <c r="F603" t="s">
        <v>691</v>
      </c>
      <c r="G603" t="s">
        <v>691</v>
      </c>
      <c r="H603" t="s">
        <v>691</v>
      </c>
      <c r="I603" t="s">
        <v>691</v>
      </c>
      <c r="J603" t="s">
        <v>691</v>
      </c>
      <c r="K603" t="s">
        <v>691</v>
      </c>
      <c r="L603" t="s">
        <v>691</v>
      </c>
      <c r="M603" t="s">
        <v>691</v>
      </c>
      <c r="N603" t="s">
        <v>691</v>
      </c>
      <c r="O603" t="s">
        <v>691</v>
      </c>
      <c r="P603" t="s">
        <v>691</v>
      </c>
      <c r="Q603" t="s">
        <v>691</v>
      </c>
      <c r="R603" t="s">
        <v>691</v>
      </c>
      <c r="S603" t="s">
        <v>691</v>
      </c>
      <c r="T603" t="s">
        <v>691</v>
      </c>
      <c r="U603" t="s">
        <v>691</v>
      </c>
      <c r="V603" t="s">
        <v>691</v>
      </c>
      <c r="W603" t="s">
        <v>691</v>
      </c>
      <c r="X603" t="s">
        <v>691</v>
      </c>
      <c r="Y603" t="s">
        <v>691</v>
      </c>
      <c r="Z603" t="s">
        <v>691</v>
      </c>
      <c r="AA603" t="s">
        <v>691</v>
      </c>
      <c r="AB603" t="s">
        <v>691</v>
      </c>
      <c r="AC603" t="s">
        <v>691</v>
      </c>
      <c r="AD603" t="s">
        <v>691</v>
      </c>
      <c r="AE603" t="s">
        <v>691</v>
      </c>
      <c r="AF603" t="s">
        <v>691</v>
      </c>
      <c r="AG603" t="s">
        <v>691</v>
      </c>
      <c r="AH603" t="s">
        <v>691</v>
      </c>
      <c r="AI603" t="s">
        <v>691</v>
      </c>
      <c r="AJ603" t="s">
        <v>691</v>
      </c>
      <c r="AK603" t="s">
        <v>691</v>
      </c>
      <c r="AL603" t="s">
        <v>691</v>
      </c>
      <c r="AM603" t="s">
        <v>691</v>
      </c>
      <c r="AW603"/>
      <c r="AY603">
        <v>0</v>
      </c>
      <c r="AZ603" s="269"/>
      <c r="BA603" s="269"/>
      <c r="BB603" s="269"/>
      <c r="BC603" s="269"/>
      <c r="BD603" s="269"/>
      <c r="BE603" s="269"/>
    </row>
    <row r="604" spans="1:83" ht="14.4" x14ac:dyDescent="0.3">
      <c r="A604">
        <v>526608</v>
      </c>
      <c r="B604" t="s">
        <v>473</v>
      </c>
      <c r="C604" t="s">
        <v>691</v>
      </c>
      <c r="D604" t="s">
        <v>691</v>
      </c>
      <c r="E604" t="s">
        <v>691</v>
      </c>
      <c r="F604" t="s">
        <v>691</v>
      </c>
      <c r="G604" t="s">
        <v>691</v>
      </c>
      <c r="H604" t="s">
        <v>691</v>
      </c>
      <c r="I604" t="s">
        <v>691</v>
      </c>
      <c r="J604" t="s">
        <v>691</v>
      </c>
      <c r="K604" t="s">
        <v>691</v>
      </c>
      <c r="L604" t="s">
        <v>691</v>
      </c>
      <c r="M604" t="s">
        <v>691</v>
      </c>
      <c r="N604" t="s">
        <v>691</v>
      </c>
      <c r="O604" t="s">
        <v>691</v>
      </c>
      <c r="P604" t="s">
        <v>691</v>
      </c>
      <c r="Q604" t="s">
        <v>691</v>
      </c>
      <c r="R604" t="s">
        <v>691</v>
      </c>
      <c r="S604" t="s">
        <v>691</v>
      </c>
      <c r="T604" t="s">
        <v>691</v>
      </c>
      <c r="U604" t="s">
        <v>691</v>
      </c>
      <c r="V604" t="s">
        <v>691</v>
      </c>
      <c r="W604" t="s">
        <v>691</v>
      </c>
      <c r="X604" t="s">
        <v>691</v>
      </c>
      <c r="Y604" t="s">
        <v>691</v>
      </c>
      <c r="Z604" t="s">
        <v>691</v>
      </c>
      <c r="AA604" t="s">
        <v>691</v>
      </c>
      <c r="AB604" t="s">
        <v>691</v>
      </c>
      <c r="AC604" t="s">
        <v>691</v>
      </c>
      <c r="AD604" t="s">
        <v>691</v>
      </c>
      <c r="AE604" t="s">
        <v>691</v>
      </c>
      <c r="AF604" t="s">
        <v>691</v>
      </c>
      <c r="AG604" t="s">
        <v>691</v>
      </c>
      <c r="AH604" t="s">
        <v>691</v>
      </c>
      <c r="AI604" t="s">
        <v>691</v>
      </c>
      <c r="AJ604" t="s">
        <v>691</v>
      </c>
      <c r="AK604" t="s">
        <v>691</v>
      </c>
      <c r="AL604" t="s">
        <v>691</v>
      </c>
      <c r="AM604" t="s">
        <v>691</v>
      </c>
      <c r="AW604"/>
      <c r="AY604">
        <v>0</v>
      </c>
      <c r="AZ604" s="269"/>
      <c r="BA604" s="269"/>
      <c r="BB604" s="269"/>
      <c r="BC604" s="269"/>
      <c r="BD604" s="269"/>
      <c r="BE604" s="269"/>
    </row>
    <row r="605" spans="1:83" ht="14.4" x14ac:dyDescent="0.3">
      <c r="A605">
        <v>526619</v>
      </c>
      <c r="B605" t="s">
        <v>473</v>
      </c>
      <c r="C605" t="s">
        <v>691</v>
      </c>
      <c r="D605" t="s">
        <v>691</v>
      </c>
      <c r="E605" t="s">
        <v>691</v>
      </c>
      <c r="F605" t="s">
        <v>691</v>
      </c>
      <c r="G605" t="s">
        <v>691</v>
      </c>
      <c r="H605" t="s">
        <v>691</v>
      </c>
      <c r="I605" t="s">
        <v>691</v>
      </c>
      <c r="J605" t="s">
        <v>691</v>
      </c>
      <c r="K605" t="s">
        <v>691</v>
      </c>
      <c r="L605" t="s">
        <v>691</v>
      </c>
      <c r="M605" t="s">
        <v>691</v>
      </c>
      <c r="N605" t="s">
        <v>691</v>
      </c>
      <c r="O605" t="s">
        <v>691</v>
      </c>
      <c r="P605" t="s">
        <v>691</v>
      </c>
      <c r="Q605" t="s">
        <v>691</v>
      </c>
      <c r="R605" t="s">
        <v>691</v>
      </c>
      <c r="S605" t="s">
        <v>691</v>
      </c>
      <c r="T605" t="s">
        <v>691</v>
      </c>
      <c r="U605" t="s">
        <v>691</v>
      </c>
      <c r="V605" t="s">
        <v>691</v>
      </c>
      <c r="W605" t="s">
        <v>691</v>
      </c>
      <c r="X605" t="s">
        <v>691</v>
      </c>
      <c r="Y605" t="s">
        <v>691</v>
      </c>
      <c r="Z605" t="s">
        <v>691</v>
      </c>
      <c r="AA605" t="s">
        <v>691</v>
      </c>
      <c r="AB605" t="s">
        <v>691</v>
      </c>
      <c r="AC605" t="s">
        <v>691</v>
      </c>
      <c r="AD605" t="s">
        <v>691</v>
      </c>
      <c r="AE605" t="s">
        <v>691</v>
      </c>
      <c r="AF605" t="s">
        <v>691</v>
      </c>
      <c r="AG605" t="s">
        <v>691</v>
      </c>
      <c r="AH605" t="s">
        <v>691</v>
      </c>
      <c r="AI605" t="s">
        <v>691</v>
      </c>
      <c r="AJ605" t="s">
        <v>691</v>
      </c>
      <c r="AK605" t="s">
        <v>691</v>
      </c>
      <c r="AL605" t="s">
        <v>691</v>
      </c>
      <c r="AM605" t="s">
        <v>691</v>
      </c>
      <c r="AW605"/>
      <c r="AY605">
        <v>0</v>
      </c>
      <c r="AZ605" s="269"/>
      <c r="BA605" s="269"/>
      <c r="BB605" s="269"/>
      <c r="BC605" s="269"/>
      <c r="BD605" s="269"/>
      <c r="BE605" s="269"/>
    </row>
    <row r="606" spans="1:83" ht="14.4" x14ac:dyDescent="0.3">
      <c r="A606">
        <v>526625</v>
      </c>
      <c r="B606" t="s">
        <v>473</v>
      </c>
      <c r="C606" t="s">
        <v>691</v>
      </c>
      <c r="D606" t="s">
        <v>691</v>
      </c>
      <c r="E606" t="s">
        <v>691</v>
      </c>
      <c r="F606" t="s">
        <v>691</v>
      </c>
      <c r="G606" t="s">
        <v>691</v>
      </c>
      <c r="H606" t="s">
        <v>691</v>
      </c>
      <c r="I606" t="s">
        <v>691</v>
      </c>
      <c r="J606" t="s">
        <v>691</v>
      </c>
      <c r="K606" t="s">
        <v>691</v>
      </c>
      <c r="L606" t="s">
        <v>691</v>
      </c>
      <c r="M606" t="s">
        <v>691</v>
      </c>
      <c r="N606" t="s">
        <v>691</v>
      </c>
      <c r="O606" t="s">
        <v>691</v>
      </c>
      <c r="P606" t="s">
        <v>691</v>
      </c>
      <c r="Q606" t="s">
        <v>691</v>
      </c>
      <c r="R606" t="s">
        <v>691</v>
      </c>
      <c r="S606" t="s">
        <v>691</v>
      </c>
      <c r="T606" t="s">
        <v>691</v>
      </c>
      <c r="U606" t="s">
        <v>691</v>
      </c>
      <c r="V606" t="s">
        <v>691</v>
      </c>
      <c r="W606" t="s">
        <v>691</v>
      </c>
      <c r="X606" t="s">
        <v>691</v>
      </c>
      <c r="Y606" t="s">
        <v>691</v>
      </c>
      <c r="Z606" t="s">
        <v>691</v>
      </c>
      <c r="AA606" t="s">
        <v>691</v>
      </c>
      <c r="AB606" t="s">
        <v>691</v>
      </c>
      <c r="AC606" t="s">
        <v>691</v>
      </c>
      <c r="AD606" t="s">
        <v>691</v>
      </c>
      <c r="AE606" t="s">
        <v>691</v>
      </c>
      <c r="AF606" t="s">
        <v>691</v>
      </c>
      <c r="AG606" t="s">
        <v>691</v>
      </c>
      <c r="AH606" t="s">
        <v>691</v>
      </c>
      <c r="AI606" t="s">
        <v>691</v>
      </c>
      <c r="AJ606" t="s">
        <v>691</v>
      </c>
      <c r="AK606" t="s">
        <v>691</v>
      </c>
      <c r="AL606" t="s">
        <v>691</v>
      </c>
      <c r="AM606" t="s">
        <v>691</v>
      </c>
      <c r="AW606"/>
      <c r="AY606">
        <v>0</v>
      </c>
      <c r="AZ606" s="269"/>
      <c r="BA606" s="269"/>
      <c r="BB606" s="269"/>
      <c r="BC606" s="269"/>
      <c r="BD606" s="269"/>
      <c r="BE606" s="269"/>
    </row>
    <row r="607" spans="1:83" ht="14.4" x14ac:dyDescent="0.3">
      <c r="A607">
        <v>526633</v>
      </c>
      <c r="B607" t="s">
        <v>473</v>
      </c>
      <c r="C607" t="s">
        <v>691</v>
      </c>
      <c r="D607" t="s">
        <v>691</v>
      </c>
      <c r="E607" t="s">
        <v>691</v>
      </c>
      <c r="F607" t="s">
        <v>691</v>
      </c>
      <c r="G607" t="s">
        <v>691</v>
      </c>
      <c r="H607" t="s">
        <v>691</v>
      </c>
      <c r="I607" t="s">
        <v>691</v>
      </c>
      <c r="J607" t="s">
        <v>691</v>
      </c>
      <c r="K607" t="s">
        <v>691</v>
      </c>
      <c r="L607" t="s">
        <v>691</v>
      </c>
      <c r="M607" t="s">
        <v>691</v>
      </c>
      <c r="N607" t="s">
        <v>691</v>
      </c>
      <c r="O607" t="s">
        <v>691</v>
      </c>
      <c r="P607" t="s">
        <v>691</v>
      </c>
      <c r="Q607" t="s">
        <v>691</v>
      </c>
      <c r="R607" t="s">
        <v>691</v>
      </c>
      <c r="S607" t="s">
        <v>691</v>
      </c>
      <c r="T607" t="s">
        <v>691</v>
      </c>
      <c r="U607" t="s">
        <v>691</v>
      </c>
      <c r="V607" t="s">
        <v>691</v>
      </c>
      <c r="W607" t="s">
        <v>691</v>
      </c>
      <c r="X607" t="s">
        <v>691</v>
      </c>
      <c r="Y607" t="s">
        <v>691</v>
      </c>
      <c r="Z607" t="s">
        <v>691</v>
      </c>
      <c r="AA607" t="s">
        <v>691</v>
      </c>
      <c r="AB607" t="s">
        <v>691</v>
      </c>
      <c r="AC607" t="s">
        <v>691</v>
      </c>
      <c r="AD607" t="s">
        <v>691</v>
      </c>
      <c r="AE607" t="s">
        <v>691</v>
      </c>
      <c r="AF607" t="s">
        <v>691</v>
      </c>
      <c r="AG607" t="s">
        <v>691</v>
      </c>
      <c r="AH607" t="s">
        <v>691</v>
      </c>
      <c r="AI607" t="s">
        <v>691</v>
      </c>
      <c r="AJ607" t="s">
        <v>691</v>
      </c>
      <c r="AK607" t="s">
        <v>691</v>
      </c>
      <c r="AL607" t="s">
        <v>691</v>
      </c>
      <c r="AM607" t="s">
        <v>691</v>
      </c>
      <c r="AW607"/>
      <c r="AY607">
        <v>0</v>
      </c>
      <c r="AZ607" s="269"/>
      <c r="BA607" s="269"/>
      <c r="BB607" s="269"/>
      <c r="BC607" s="269"/>
      <c r="BD607" s="269"/>
      <c r="BE607" s="269"/>
    </row>
    <row r="608" spans="1:83" ht="14.4" x14ac:dyDescent="0.3">
      <c r="A608">
        <v>526639</v>
      </c>
      <c r="B608" t="s">
        <v>473</v>
      </c>
      <c r="C608" t="s">
        <v>691</v>
      </c>
      <c r="D608" t="s">
        <v>691</v>
      </c>
      <c r="E608" t="s">
        <v>691</v>
      </c>
      <c r="F608" t="s">
        <v>691</v>
      </c>
      <c r="G608" t="s">
        <v>691</v>
      </c>
      <c r="H608" t="s">
        <v>691</v>
      </c>
      <c r="I608" t="s">
        <v>691</v>
      </c>
      <c r="J608" t="s">
        <v>691</v>
      </c>
      <c r="K608" t="s">
        <v>691</v>
      </c>
      <c r="L608" t="s">
        <v>691</v>
      </c>
      <c r="M608" t="s">
        <v>691</v>
      </c>
      <c r="N608" t="s">
        <v>691</v>
      </c>
      <c r="O608" t="s">
        <v>691</v>
      </c>
      <c r="P608" t="s">
        <v>691</v>
      </c>
      <c r="Q608" t="s">
        <v>691</v>
      </c>
      <c r="R608" t="s">
        <v>691</v>
      </c>
      <c r="S608" t="s">
        <v>691</v>
      </c>
      <c r="T608" t="s">
        <v>691</v>
      </c>
      <c r="U608" t="s">
        <v>691</v>
      </c>
      <c r="V608" t="s">
        <v>691</v>
      </c>
      <c r="W608" t="s">
        <v>691</v>
      </c>
      <c r="X608" t="s">
        <v>691</v>
      </c>
      <c r="Y608" t="s">
        <v>691</v>
      </c>
      <c r="Z608" t="s">
        <v>691</v>
      </c>
      <c r="AA608" t="s">
        <v>691</v>
      </c>
      <c r="AB608" t="s">
        <v>691</v>
      </c>
      <c r="AC608" t="s">
        <v>691</v>
      </c>
      <c r="AD608" t="s">
        <v>691</v>
      </c>
      <c r="AE608" t="s">
        <v>691</v>
      </c>
      <c r="AF608" t="s">
        <v>691</v>
      </c>
      <c r="AG608" t="s">
        <v>691</v>
      </c>
      <c r="AH608" t="s">
        <v>691</v>
      </c>
      <c r="AI608" t="s">
        <v>691</v>
      </c>
      <c r="AJ608" t="s">
        <v>691</v>
      </c>
      <c r="AK608" t="s">
        <v>691</v>
      </c>
      <c r="AL608" t="s">
        <v>691</v>
      </c>
      <c r="AM608" t="s">
        <v>691</v>
      </c>
      <c r="AW608"/>
      <c r="AY608">
        <v>0</v>
      </c>
      <c r="AZ608" s="269"/>
      <c r="BA608" s="269"/>
      <c r="BB608" s="269"/>
      <c r="BC608" s="269"/>
      <c r="BD608" s="269"/>
      <c r="BE608" s="269"/>
    </row>
    <row r="609" spans="1:83" ht="14.4" x14ac:dyDescent="0.3">
      <c r="A609">
        <v>526645</v>
      </c>
      <c r="B609" t="s">
        <v>474</v>
      </c>
      <c r="C609" t="s">
        <v>691</v>
      </c>
      <c r="D609" t="s">
        <v>691</v>
      </c>
      <c r="E609" t="s">
        <v>691</v>
      </c>
      <c r="F609" t="s">
        <v>691</v>
      </c>
      <c r="G609" t="s">
        <v>691</v>
      </c>
      <c r="H609" t="s">
        <v>691</v>
      </c>
      <c r="I609" t="s">
        <v>691</v>
      </c>
      <c r="J609" t="s">
        <v>691</v>
      </c>
      <c r="K609" t="s">
        <v>691</v>
      </c>
      <c r="L609" t="s">
        <v>691</v>
      </c>
      <c r="M609" t="s">
        <v>691</v>
      </c>
      <c r="N609" t="s">
        <v>691</v>
      </c>
      <c r="O609" t="s">
        <v>691</v>
      </c>
      <c r="P609" t="s">
        <v>691</v>
      </c>
      <c r="Q609" t="s">
        <v>691</v>
      </c>
      <c r="R609" t="s">
        <v>691</v>
      </c>
      <c r="S609" t="s">
        <v>691</v>
      </c>
      <c r="T609" t="s">
        <v>691</v>
      </c>
      <c r="U609" t="s">
        <v>691</v>
      </c>
      <c r="V609" t="s">
        <v>691</v>
      </c>
      <c r="W609" t="s">
        <v>691</v>
      </c>
      <c r="X609" t="s">
        <v>691</v>
      </c>
      <c r="Y609" t="s">
        <v>691</v>
      </c>
      <c r="Z609" t="s">
        <v>691</v>
      </c>
      <c r="AA609" t="s">
        <v>691</v>
      </c>
      <c r="AB609" t="s">
        <v>691</v>
      </c>
      <c r="AC609" t="s">
        <v>691</v>
      </c>
      <c r="AD609" t="s">
        <v>691</v>
      </c>
      <c r="AE609" t="s">
        <v>691</v>
      </c>
      <c r="AF609" t="s">
        <v>691</v>
      </c>
      <c r="AG609" t="s">
        <v>691</v>
      </c>
      <c r="AW609"/>
      <c r="AY609" t="s">
        <v>1462</v>
      </c>
      <c r="AZ609" s="269"/>
      <c r="BA609" s="269"/>
      <c r="BB609" s="269"/>
      <c r="BC609" s="269"/>
      <c r="BD609" s="269"/>
      <c r="BE609" s="269"/>
    </row>
    <row r="610" spans="1:83" ht="14.4" x14ac:dyDescent="0.3">
      <c r="A610">
        <v>526651</v>
      </c>
      <c r="B610" t="s">
        <v>473</v>
      </c>
      <c r="C610" t="s">
        <v>691</v>
      </c>
      <c r="D610" t="s">
        <v>691</v>
      </c>
      <c r="E610" t="s">
        <v>691</v>
      </c>
      <c r="F610" t="s">
        <v>691</v>
      </c>
      <c r="G610" t="s">
        <v>691</v>
      </c>
      <c r="H610" t="s">
        <v>691</v>
      </c>
      <c r="I610" t="s">
        <v>691</v>
      </c>
      <c r="J610" t="s">
        <v>691</v>
      </c>
      <c r="K610" t="s">
        <v>691</v>
      </c>
      <c r="L610" t="s">
        <v>691</v>
      </c>
      <c r="M610" t="s">
        <v>691</v>
      </c>
      <c r="N610" t="s">
        <v>691</v>
      </c>
      <c r="O610" t="s">
        <v>691</v>
      </c>
      <c r="P610" t="s">
        <v>691</v>
      </c>
      <c r="Q610" t="s">
        <v>691</v>
      </c>
      <c r="R610" t="s">
        <v>691</v>
      </c>
      <c r="S610" t="s">
        <v>691</v>
      </c>
      <c r="T610" t="s">
        <v>691</v>
      </c>
      <c r="U610" t="s">
        <v>691</v>
      </c>
      <c r="V610" t="s">
        <v>691</v>
      </c>
      <c r="W610" t="s">
        <v>691</v>
      </c>
      <c r="X610" t="s">
        <v>691</v>
      </c>
      <c r="Y610" t="s">
        <v>691</v>
      </c>
      <c r="Z610" t="s">
        <v>691</v>
      </c>
      <c r="AA610" t="s">
        <v>691</v>
      </c>
      <c r="AB610" t="s">
        <v>691</v>
      </c>
      <c r="AC610" t="s">
        <v>691</v>
      </c>
      <c r="AD610" t="s">
        <v>691</v>
      </c>
      <c r="AE610" t="s">
        <v>691</v>
      </c>
      <c r="AF610" t="s">
        <v>691</v>
      </c>
      <c r="AG610" t="s">
        <v>691</v>
      </c>
      <c r="AH610" t="s">
        <v>691</v>
      </c>
      <c r="AI610" t="s">
        <v>691</v>
      </c>
      <c r="AJ610" t="s">
        <v>691</v>
      </c>
      <c r="AK610" t="s">
        <v>691</v>
      </c>
      <c r="AL610" t="s">
        <v>691</v>
      </c>
      <c r="AM610" t="s">
        <v>691</v>
      </c>
      <c r="AW610"/>
      <c r="AY610">
        <v>0</v>
      </c>
      <c r="AZ610" s="269"/>
      <c r="BA610" s="269"/>
      <c r="BB610" s="269"/>
      <c r="BC610" s="269"/>
      <c r="BD610" s="269"/>
      <c r="BE610" s="269"/>
    </row>
    <row r="611" spans="1:83" ht="14.4" x14ac:dyDescent="0.3">
      <c r="A611">
        <v>526654</v>
      </c>
      <c r="B611" t="s">
        <v>474</v>
      </c>
      <c r="C611" t="s">
        <v>691</v>
      </c>
      <c r="D611" t="s">
        <v>691</v>
      </c>
      <c r="E611" t="s">
        <v>691</v>
      </c>
      <c r="F611" t="s">
        <v>691</v>
      </c>
      <c r="G611" t="s">
        <v>691</v>
      </c>
      <c r="H611" t="s">
        <v>691</v>
      </c>
      <c r="I611" t="s">
        <v>691</v>
      </c>
      <c r="J611" t="s">
        <v>691</v>
      </c>
      <c r="K611" t="s">
        <v>691</v>
      </c>
      <c r="L611" t="s">
        <v>691</v>
      </c>
      <c r="M611" t="s">
        <v>691</v>
      </c>
      <c r="N611" t="s">
        <v>691</v>
      </c>
      <c r="O611" t="s">
        <v>691</v>
      </c>
      <c r="P611" t="s">
        <v>691</v>
      </c>
      <c r="Q611" t="s">
        <v>691</v>
      </c>
      <c r="R611" t="s">
        <v>691</v>
      </c>
      <c r="S611" t="s">
        <v>691</v>
      </c>
      <c r="T611" t="s">
        <v>691</v>
      </c>
      <c r="U611" t="s">
        <v>691</v>
      </c>
      <c r="V611" t="s">
        <v>691</v>
      </c>
      <c r="W611" t="s">
        <v>691</v>
      </c>
      <c r="X611" t="s">
        <v>691</v>
      </c>
      <c r="Y611" t="s">
        <v>691</v>
      </c>
      <c r="Z611" t="s">
        <v>691</v>
      </c>
      <c r="AA611" t="s">
        <v>691</v>
      </c>
      <c r="AB611" t="s">
        <v>691</v>
      </c>
      <c r="AC611" t="s">
        <v>691</v>
      </c>
      <c r="AD611" t="s">
        <v>691</v>
      </c>
      <c r="AE611" t="s">
        <v>691</v>
      </c>
      <c r="AF611" t="s">
        <v>691</v>
      </c>
      <c r="AG611" t="s">
        <v>691</v>
      </c>
      <c r="AW611"/>
      <c r="AY611" t="s">
        <v>1462</v>
      </c>
      <c r="AZ611" s="269"/>
      <c r="BA611" s="269"/>
      <c r="BB611" s="269"/>
      <c r="BC611" s="269"/>
      <c r="BD611" s="269"/>
      <c r="BE611" s="269"/>
    </row>
    <row r="612" spans="1:83" ht="14.4" x14ac:dyDescent="0.3">
      <c r="A612">
        <v>526662</v>
      </c>
      <c r="B612" t="s">
        <v>474</v>
      </c>
      <c r="C612" t="s">
        <v>691</v>
      </c>
      <c r="D612" t="s">
        <v>691</v>
      </c>
      <c r="E612" t="s">
        <v>691</v>
      </c>
      <c r="F612" t="s">
        <v>691</v>
      </c>
      <c r="G612" t="s">
        <v>691</v>
      </c>
      <c r="H612" t="s">
        <v>691</v>
      </c>
      <c r="I612" t="s">
        <v>691</v>
      </c>
      <c r="J612" t="s">
        <v>691</v>
      </c>
      <c r="K612" t="s">
        <v>691</v>
      </c>
      <c r="L612" t="s">
        <v>691</v>
      </c>
      <c r="M612" t="s">
        <v>691</v>
      </c>
      <c r="N612" t="s">
        <v>691</v>
      </c>
      <c r="O612" t="s">
        <v>691</v>
      </c>
      <c r="P612" t="s">
        <v>691</v>
      </c>
      <c r="Q612" t="s">
        <v>691</v>
      </c>
      <c r="R612" t="s">
        <v>691</v>
      </c>
      <c r="S612" t="s">
        <v>691</v>
      </c>
      <c r="T612" t="s">
        <v>691</v>
      </c>
      <c r="U612" t="s">
        <v>691</v>
      </c>
      <c r="V612" t="s">
        <v>691</v>
      </c>
      <c r="W612" t="s">
        <v>691</v>
      </c>
      <c r="X612" t="s">
        <v>691</v>
      </c>
      <c r="Y612" t="s">
        <v>691</v>
      </c>
      <c r="Z612" t="s">
        <v>691</v>
      </c>
      <c r="AA612" t="s">
        <v>691</v>
      </c>
      <c r="AB612" t="s">
        <v>691</v>
      </c>
      <c r="AC612" t="s">
        <v>691</v>
      </c>
      <c r="AD612" t="s">
        <v>691</v>
      </c>
      <c r="AE612" t="s">
        <v>691</v>
      </c>
      <c r="AF612" t="s">
        <v>691</v>
      </c>
      <c r="AG612" t="s">
        <v>691</v>
      </c>
      <c r="AW612"/>
      <c r="AY612" t="s">
        <v>1462</v>
      </c>
      <c r="AZ612" s="269"/>
      <c r="BA612" s="269"/>
      <c r="BB612" s="269"/>
      <c r="BC612" s="269"/>
      <c r="BD612" s="269"/>
      <c r="BE612" s="269"/>
    </row>
    <row r="613" spans="1:83" ht="14.4" x14ac:dyDescent="0.3">
      <c r="A613">
        <v>526669</v>
      </c>
      <c r="B613" t="s">
        <v>474</v>
      </c>
      <c r="C613" t="s">
        <v>691</v>
      </c>
      <c r="D613" t="s">
        <v>691</v>
      </c>
      <c r="E613" t="s">
        <v>691</v>
      </c>
      <c r="F613" t="s">
        <v>691</v>
      </c>
      <c r="G613" t="s">
        <v>691</v>
      </c>
      <c r="H613" t="s">
        <v>691</v>
      </c>
      <c r="I613" t="s">
        <v>691</v>
      </c>
      <c r="J613" t="s">
        <v>691</v>
      </c>
      <c r="K613" t="s">
        <v>691</v>
      </c>
      <c r="L613" t="s">
        <v>691</v>
      </c>
      <c r="M613" t="s">
        <v>691</v>
      </c>
      <c r="N613" t="s">
        <v>691</v>
      </c>
      <c r="O613" t="s">
        <v>691</v>
      </c>
      <c r="P613" t="s">
        <v>691</v>
      </c>
      <c r="Q613" t="s">
        <v>691</v>
      </c>
      <c r="R613" t="s">
        <v>691</v>
      </c>
      <c r="S613" t="s">
        <v>691</v>
      </c>
      <c r="T613" t="s">
        <v>691</v>
      </c>
      <c r="U613" t="s">
        <v>691</v>
      </c>
      <c r="V613" t="s">
        <v>691</v>
      </c>
      <c r="W613" t="s">
        <v>691</v>
      </c>
      <c r="X613" t="s">
        <v>691</v>
      </c>
      <c r="Y613" t="s">
        <v>691</v>
      </c>
      <c r="Z613" t="s">
        <v>691</v>
      </c>
      <c r="AA613" t="s">
        <v>691</v>
      </c>
      <c r="AB613" t="s">
        <v>691</v>
      </c>
      <c r="AC613" t="s">
        <v>691</v>
      </c>
      <c r="AD613" t="s">
        <v>691</v>
      </c>
      <c r="AE613" t="s">
        <v>691</v>
      </c>
      <c r="AF613" t="s">
        <v>691</v>
      </c>
      <c r="AG613" t="s">
        <v>691</v>
      </c>
      <c r="AW613"/>
      <c r="AY613" t="s">
        <v>1462</v>
      </c>
      <c r="AZ613" s="269"/>
      <c r="BA613" s="269"/>
      <c r="BB613" s="269"/>
      <c r="BC613" s="269"/>
      <c r="BD613" s="269"/>
      <c r="BE613" s="269"/>
      <c r="BH613" s="249"/>
      <c r="BI613" s="249"/>
      <c r="BJ613" s="249"/>
      <c r="BK613" s="249"/>
      <c r="BL613" s="249"/>
      <c r="BM613" s="249"/>
      <c r="BN613" s="249"/>
      <c r="BO613" s="249"/>
      <c r="BP613" s="249"/>
      <c r="BQ613" s="249"/>
      <c r="BR613" s="249"/>
      <c r="BS613" s="249"/>
      <c r="BT613" s="249"/>
      <c r="BU613" s="249"/>
      <c r="BV613" s="248"/>
      <c r="BW613" s="249"/>
      <c r="BX613" s="249"/>
      <c r="BY613" s="249"/>
      <c r="BZ613" s="249"/>
      <c r="CA613" s="242"/>
      <c r="CB613" s="242"/>
      <c r="CC613" s="242"/>
      <c r="CD613" s="242"/>
      <c r="CE613" s="249"/>
    </row>
    <row r="614" spans="1:83" ht="14.4" x14ac:dyDescent="0.3">
      <c r="A614">
        <v>526670</v>
      </c>
      <c r="B614" t="s">
        <v>474</v>
      </c>
      <c r="C614" t="s">
        <v>691</v>
      </c>
      <c r="D614" t="s">
        <v>691</v>
      </c>
      <c r="E614" t="s">
        <v>691</v>
      </c>
      <c r="F614" t="s">
        <v>691</v>
      </c>
      <c r="G614" t="s">
        <v>691</v>
      </c>
      <c r="H614" t="s">
        <v>691</v>
      </c>
      <c r="I614" t="s">
        <v>691</v>
      </c>
      <c r="J614" t="s">
        <v>691</v>
      </c>
      <c r="K614" t="s">
        <v>691</v>
      </c>
      <c r="L614" t="s">
        <v>691</v>
      </c>
      <c r="M614" t="s">
        <v>691</v>
      </c>
      <c r="N614" t="s">
        <v>691</v>
      </c>
      <c r="O614" t="s">
        <v>691</v>
      </c>
      <c r="P614" t="s">
        <v>691</v>
      </c>
      <c r="Q614" t="s">
        <v>691</v>
      </c>
      <c r="R614" t="s">
        <v>691</v>
      </c>
      <c r="S614" t="s">
        <v>691</v>
      </c>
      <c r="T614" t="s">
        <v>691</v>
      </c>
      <c r="U614" t="s">
        <v>691</v>
      </c>
      <c r="V614" t="s">
        <v>691</v>
      </c>
      <c r="W614" t="s">
        <v>691</v>
      </c>
      <c r="X614" t="s">
        <v>691</v>
      </c>
      <c r="Y614" t="s">
        <v>691</v>
      </c>
      <c r="Z614" t="s">
        <v>691</v>
      </c>
      <c r="AA614" t="s">
        <v>691</v>
      </c>
      <c r="AB614" t="s">
        <v>691</v>
      </c>
      <c r="AC614" t="s">
        <v>691</v>
      </c>
      <c r="AD614" t="s">
        <v>691</v>
      </c>
      <c r="AE614" t="s">
        <v>691</v>
      </c>
      <c r="AF614" t="s">
        <v>691</v>
      </c>
      <c r="AG614" t="s">
        <v>691</v>
      </c>
      <c r="AW614"/>
      <c r="AY614" t="s">
        <v>1462</v>
      </c>
      <c r="AZ614" s="269"/>
      <c r="BA614" s="269"/>
      <c r="BB614" s="269"/>
      <c r="BC614" s="269"/>
      <c r="BD614" s="269"/>
      <c r="BE614" s="269"/>
      <c r="BH614" s="249"/>
      <c r="BI614" s="249"/>
      <c r="BJ614" s="249"/>
      <c r="BK614" s="249"/>
      <c r="BL614" s="249"/>
      <c r="BM614" s="249"/>
      <c r="BN614" s="249"/>
      <c r="BO614" s="249"/>
      <c r="BP614" s="249"/>
      <c r="BQ614" s="249"/>
      <c r="BR614" s="249"/>
      <c r="BS614" s="249"/>
      <c r="BT614" s="249"/>
      <c r="BU614" s="249"/>
      <c r="BV614" s="248"/>
      <c r="BW614" s="249"/>
      <c r="BX614" s="249"/>
      <c r="BY614" s="249"/>
      <c r="BZ614" s="249"/>
      <c r="CA614" s="242"/>
      <c r="CB614" s="242"/>
      <c r="CC614" s="242"/>
      <c r="CD614" s="242"/>
      <c r="CE614" s="249"/>
    </row>
    <row r="615" spans="1:83" ht="14.4" x14ac:dyDescent="0.3">
      <c r="A615">
        <v>526677</v>
      </c>
      <c r="B615" t="s">
        <v>474</v>
      </c>
      <c r="C615" t="s">
        <v>691</v>
      </c>
      <c r="D615" t="s">
        <v>691</v>
      </c>
      <c r="E615" t="s">
        <v>691</v>
      </c>
      <c r="F615" t="s">
        <v>691</v>
      </c>
      <c r="G615" t="s">
        <v>691</v>
      </c>
      <c r="H615" t="s">
        <v>691</v>
      </c>
      <c r="I615" t="s">
        <v>691</v>
      </c>
      <c r="J615" t="s">
        <v>691</v>
      </c>
      <c r="K615" t="s">
        <v>691</v>
      </c>
      <c r="L615" t="s">
        <v>691</v>
      </c>
      <c r="M615" t="s">
        <v>691</v>
      </c>
      <c r="N615" t="s">
        <v>691</v>
      </c>
      <c r="O615" t="s">
        <v>691</v>
      </c>
      <c r="P615" t="s">
        <v>691</v>
      </c>
      <c r="Q615" t="s">
        <v>691</v>
      </c>
      <c r="R615" t="s">
        <v>691</v>
      </c>
      <c r="S615" t="s">
        <v>691</v>
      </c>
      <c r="T615" t="s">
        <v>691</v>
      </c>
      <c r="U615" t="s">
        <v>691</v>
      </c>
      <c r="V615" t="s">
        <v>691</v>
      </c>
      <c r="W615" t="s">
        <v>691</v>
      </c>
      <c r="X615" t="s">
        <v>691</v>
      </c>
      <c r="Y615" t="s">
        <v>691</v>
      </c>
      <c r="Z615" t="s">
        <v>691</v>
      </c>
      <c r="AA615" t="s">
        <v>691</v>
      </c>
      <c r="AB615" t="s">
        <v>691</v>
      </c>
      <c r="AC615" t="s">
        <v>691</v>
      </c>
      <c r="AD615" t="s">
        <v>691</v>
      </c>
      <c r="AE615" t="s">
        <v>691</v>
      </c>
      <c r="AF615" t="s">
        <v>691</v>
      </c>
      <c r="AG615" t="s">
        <v>691</v>
      </c>
      <c r="AW615"/>
      <c r="AY615" t="s">
        <v>1462</v>
      </c>
      <c r="AZ615" s="269"/>
      <c r="BA615" s="269"/>
      <c r="BB615" s="269"/>
      <c r="BC615" s="269"/>
      <c r="BD615" s="269"/>
      <c r="BE615" s="269"/>
    </row>
    <row r="616" spans="1:83" ht="14.4" x14ac:dyDescent="0.3">
      <c r="A616">
        <v>526684</v>
      </c>
      <c r="B616" t="s">
        <v>473</v>
      </c>
      <c r="C616" t="s">
        <v>691</v>
      </c>
      <c r="D616" t="s">
        <v>691</v>
      </c>
      <c r="E616" t="s">
        <v>691</v>
      </c>
      <c r="F616" t="s">
        <v>691</v>
      </c>
      <c r="G616" t="s">
        <v>691</v>
      </c>
      <c r="H616" t="s">
        <v>691</v>
      </c>
      <c r="I616" t="s">
        <v>691</v>
      </c>
      <c r="J616" t="s">
        <v>691</v>
      </c>
      <c r="K616" t="s">
        <v>691</v>
      </c>
      <c r="L616" t="s">
        <v>691</v>
      </c>
      <c r="M616" t="s">
        <v>691</v>
      </c>
      <c r="N616" t="s">
        <v>691</v>
      </c>
      <c r="O616" t="s">
        <v>691</v>
      </c>
      <c r="P616" t="s">
        <v>691</v>
      </c>
      <c r="Q616" t="s">
        <v>691</v>
      </c>
      <c r="R616" t="s">
        <v>691</v>
      </c>
      <c r="S616" t="s">
        <v>691</v>
      </c>
      <c r="T616" t="s">
        <v>691</v>
      </c>
      <c r="U616" t="s">
        <v>691</v>
      </c>
      <c r="V616" t="s">
        <v>691</v>
      </c>
      <c r="W616" t="s">
        <v>691</v>
      </c>
      <c r="X616" t="s">
        <v>691</v>
      </c>
      <c r="Y616" t="s">
        <v>691</v>
      </c>
      <c r="Z616" t="s">
        <v>691</v>
      </c>
      <c r="AA616" t="s">
        <v>691</v>
      </c>
      <c r="AB616" t="s">
        <v>691</v>
      </c>
      <c r="AC616" t="s">
        <v>691</v>
      </c>
      <c r="AD616" t="s">
        <v>691</v>
      </c>
      <c r="AE616" t="s">
        <v>691</v>
      </c>
      <c r="AF616" t="s">
        <v>691</v>
      </c>
      <c r="AG616" t="s">
        <v>691</v>
      </c>
      <c r="AH616" t="s">
        <v>691</v>
      </c>
      <c r="AI616" t="s">
        <v>691</v>
      </c>
      <c r="AJ616" t="s">
        <v>691</v>
      </c>
      <c r="AK616" t="s">
        <v>691</v>
      </c>
      <c r="AL616" t="s">
        <v>691</v>
      </c>
      <c r="AM616" t="s">
        <v>691</v>
      </c>
      <c r="AW616"/>
      <c r="AY616">
        <v>0</v>
      </c>
      <c r="AZ616" s="269"/>
      <c r="BA616" s="269"/>
      <c r="BB616" s="269"/>
      <c r="BC616" s="269"/>
      <c r="BD616" s="269"/>
      <c r="BE616" s="269"/>
    </row>
    <row r="617" spans="1:83" ht="14.4" x14ac:dyDescent="0.3">
      <c r="A617">
        <v>526688</v>
      </c>
      <c r="B617" t="s">
        <v>473</v>
      </c>
      <c r="C617" t="s">
        <v>691</v>
      </c>
      <c r="D617" t="s">
        <v>691</v>
      </c>
      <c r="E617" t="s">
        <v>691</v>
      </c>
      <c r="F617" t="s">
        <v>691</v>
      </c>
      <c r="G617" t="s">
        <v>691</v>
      </c>
      <c r="H617" t="s">
        <v>691</v>
      </c>
      <c r="I617" t="s">
        <v>691</v>
      </c>
      <c r="J617" t="s">
        <v>691</v>
      </c>
      <c r="K617" t="s">
        <v>691</v>
      </c>
      <c r="L617" t="s">
        <v>691</v>
      </c>
      <c r="M617" t="s">
        <v>691</v>
      </c>
      <c r="N617" t="s">
        <v>691</v>
      </c>
      <c r="O617" t="s">
        <v>691</v>
      </c>
      <c r="P617" t="s">
        <v>691</v>
      </c>
      <c r="Q617" t="s">
        <v>691</v>
      </c>
      <c r="R617" t="s">
        <v>691</v>
      </c>
      <c r="S617" t="s">
        <v>691</v>
      </c>
      <c r="T617" t="s">
        <v>691</v>
      </c>
      <c r="U617" t="s">
        <v>691</v>
      </c>
      <c r="V617" t="s">
        <v>691</v>
      </c>
      <c r="W617" t="s">
        <v>691</v>
      </c>
      <c r="X617" t="s">
        <v>691</v>
      </c>
      <c r="Y617" t="s">
        <v>691</v>
      </c>
      <c r="Z617" t="s">
        <v>691</v>
      </c>
      <c r="AA617" t="s">
        <v>691</v>
      </c>
      <c r="AB617" t="s">
        <v>691</v>
      </c>
      <c r="AC617" t="s">
        <v>691</v>
      </c>
      <c r="AD617" t="s">
        <v>691</v>
      </c>
      <c r="AE617" t="s">
        <v>691</v>
      </c>
      <c r="AF617" t="s">
        <v>691</v>
      </c>
      <c r="AG617" t="s">
        <v>691</v>
      </c>
      <c r="AH617" t="s">
        <v>691</v>
      </c>
      <c r="AI617" t="s">
        <v>691</v>
      </c>
      <c r="AJ617" t="s">
        <v>691</v>
      </c>
      <c r="AK617" t="s">
        <v>691</v>
      </c>
      <c r="AL617" t="s">
        <v>691</v>
      </c>
      <c r="AM617" t="s">
        <v>691</v>
      </c>
      <c r="AW617"/>
      <c r="AY617">
        <v>0</v>
      </c>
      <c r="AZ617" s="269"/>
      <c r="BA617" s="269"/>
      <c r="BB617" s="269"/>
      <c r="BC617" s="269"/>
      <c r="BD617" s="269"/>
      <c r="BE617" s="269"/>
    </row>
    <row r="618" spans="1:83" ht="14.4" x14ac:dyDescent="0.3">
      <c r="A618">
        <v>526697</v>
      </c>
      <c r="B618" t="s">
        <v>473</v>
      </c>
      <c r="C618" t="s">
        <v>691</v>
      </c>
      <c r="D618" t="s">
        <v>691</v>
      </c>
      <c r="E618" t="s">
        <v>691</v>
      </c>
      <c r="F618" t="s">
        <v>691</v>
      </c>
      <c r="G618" t="s">
        <v>691</v>
      </c>
      <c r="H618" t="s">
        <v>691</v>
      </c>
      <c r="I618" t="s">
        <v>691</v>
      </c>
      <c r="J618" t="s">
        <v>691</v>
      </c>
      <c r="K618" t="s">
        <v>691</v>
      </c>
      <c r="L618" t="s">
        <v>691</v>
      </c>
      <c r="M618" t="s">
        <v>691</v>
      </c>
      <c r="N618" t="s">
        <v>691</v>
      </c>
      <c r="O618" t="s">
        <v>691</v>
      </c>
      <c r="P618" t="s">
        <v>691</v>
      </c>
      <c r="Q618" t="s">
        <v>691</v>
      </c>
      <c r="R618" t="s">
        <v>691</v>
      </c>
      <c r="S618" t="s">
        <v>691</v>
      </c>
      <c r="T618" t="s">
        <v>691</v>
      </c>
      <c r="U618" t="s">
        <v>691</v>
      </c>
      <c r="V618" t="s">
        <v>691</v>
      </c>
      <c r="W618" t="s">
        <v>691</v>
      </c>
      <c r="X618" t="s">
        <v>691</v>
      </c>
      <c r="Y618" t="s">
        <v>691</v>
      </c>
      <c r="Z618" t="s">
        <v>691</v>
      </c>
      <c r="AA618" t="s">
        <v>691</v>
      </c>
      <c r="AB618" t="s">
        <v>691</v>
      </c>
      <c r="AC618" t="s">
        <v>691</v>
      </c>
      <c r="AD618" t="s">
        <v>691</v>
      </c>
      <c r="AE618" t="s">
        <v>691</v>
      </c>
      <c r="AF618" t="s">
        <v>691</v>
      </c>
      <c r="AG618" t="s">
        <v>691</v>
      </c>
      <c r="AH618" t="s">
        <v>691</v>
      </c>
      <c r="AI618" t="s">
        <v>691</v>
      </c>
      <c r="AJ618" t="s">
        <v>691</v>
      </c>
      <c r="AK618" t="s">
        <v>691</v>
      </c>
      <c r="AL618" t="s">
        <v>691</v>
      </c>
      <c r="AM618" t="s">
        <v>691</v>
      </c>
      <c r="AW618"/>
      <c r="AY618">
        <v>0</v>
      </c>
      <c r="AZ618" s="269"/>
      <c r="BA618" s="269"/>
      <c r="BB618" s="269"/>
      <c r="BC618" s="269"/>
      <c r="BD618" s="269"/>
      <c r="BE618" s="269"/>
    </row>
    <row r="619" spans="1:83" ht="14.4" x14ac:dyDescent="0.3">
      <c r="A619">
        <v>526707</v>
      </c>
      <c r="B619" t="s">
        <v>473</v>
      </c>
      <c r="C619" t="s">
        <v>691</v>
      </c>
      <c r="D619" t="s">
        <v>691</v>
      </c>
      <c r="E619" t="s">
        <v>691</v>
      </c>
      <c r="F619" t="s">
        <v>691</v>
      </c>
      <c r="G619" t="s">
        <v>691</v>
      </c>
      <c r="H619" t="s">
        <v>691</v>
      </c>
      <c r="I619" t="s">
        <v>691</v>
      </c>
      <c r="J619" t="s">
        <v>691</v>
      </c>
      <c r="K619" t="s">
        <v>691</v>
      </c>
      <c r="L619" t="s">
        <v>691</v>
      </c>
      <c r="M619" t="s">
        <v>691</v>
      </c>
      <c r="N619" t="s">
        <v>691</v>
      </c>
      <c r="O619" t="s">
        <v>691</v>
      </c>
      <c r="P619" t="s">
        <v>691</v>
      </c>
      <c r="Q619" t="s">
        <v>691</v>
      </c>
      <c r="R619" t="s">
        <v>691</v>
      </c>
      <c r="S619" t="s">
        <v>691</v>
      </c>
      <c r="T619" t="s">
        <v>691</v>
      </c>
      <c r="U619" t="s">
        <v>691</v>
      </c>
      <c r="V619" t="s">
        <v>691</v>
      </c>
      <c r="W619" t="s">
        <v>691</v>
      </c>
      <c r="X619" t="s">
        <v>691</v>
      </c>
      <c r="Y619" t="s">
        <v>691</v>
      </c>
      <c r="Z619" t="s">
        <v>691</v>
      </c>
      <c r="AA619" t="s">
        <v>691</v>
      </c>
      <c r="AB619" t="s">
        <v>691</v>
      </c>
      <c r="AC619" t="s">
        <v>691</v>
      </c>
      <c r="AD619" t="s">
        <v>691</v>
      </c>
      <c r="AE619" t="s">
        <v>691</v>
      </c>
      <c r="AF619" t="s">
        <v>691</v>
      </c>
      <c r="AG619" t="s">
        <v>691</v>
      </c>
      <c r="AH619" t="s">
        <v>691</v>
      </c>
      <c r="AI619" t="s">
        <v>691</v>
      </c>
      <c r="AJ619" t="s">
        <v>691</v>
      </c>
      <c r="AK619" t="s">
        <v>691</v>
      </c>
      <c r="AL619" t="s">
        <v>691</v>
      </c>
      <c r="AM619" t="s">
        <v>691</v>
      </c>
      <c r="AW619"/>
      <c r="AY619">
        <v>0</v>
      </c>
      <c r="AZ619" s="269"/>
      <c r="BA619" s="269"/>
      <c r="BB619" s="269"/>
      <c r="BC619" s="269"/>
      <c r="BD619" s="269"/>
      <c r="BE619" s="269"/>
    </row>
    <row r="620" spans="1:83" ht="14.4" x14ac:dyDescent="0.3">
      <c r="A620">
        <v>526711</v>
      </c>
      <c r="B620" t="s">
        <v>474</v>
      </c>
      <c r="C620" t="s">
        <v>691</v>
      </c>
      <c r="D620" t="s">
        <v>691</v>
      </c>
      <c r="E620" t="s">
        <v>691</v>
      </c>
      <c r="F620" t="s">
        <v>691</v>
      </c>
      <c r="G620" t="s">
        <v>691</v>
      </c>
      <c r="H620" t="s">
        <v>691</v>
      </c>
      <c r="I620" t="s">
        <v>691</v>
      </c>
      <c r="J620" t="s">
        <v>691</v>
      </c>
      <c r="K620" t="s">
        <v>691</v>
      </c>
      <c r="L620" t="s">
        <v>691</v>
      </c>
      <c r="M620" t="s">
        <v>691</v>
      </c>
      <c r="N620" t="s">
        <v>691</v>
      </c>
      <c r="O620" t="s">
        <v>691</v>
      </c>
      <c r="P620" t="s">
        <v>691</v>
      </c>
      <c r="Q620" t="s">
        <v>691</v>
      </c>
      <c r="R620" t="s">
        <v>691</v>
      </c>
      <c r="S620" t="s">
        <v>691</v>
      </c>
      <c r="T620" t="s">
        <v>691</v>
      </c>
      <c r="U620" t="s">
        <v>691</v>
      </c>
      <c r="V620" t="s">
        <v>691</v>
      </c>
      <c r="W620" t="s">
        <v>691</v>
      </c>
      <c r="X620" t="s">
        <v>691</v>
      </c>
      <c r="Y620" t="s">
        <v>691</v>
      </c>
      <c r="Z620" t="s">
        <v>691</v>
      </c>
      <c r="AA620" t="s">
        <v>691</v>
      </c>
      <c r="AB620" t="s">
        <v>691</v>
      </c>
      <c r="AC620" t="s">
        <v>691</v>
      </c>
      <c r="AD620" t="s">
        <v>691</v>
      </c>
      <c r="AE620" t="s">
        <v>691</v>
      </c>
      <c r="AF620" t="s">
        <v>691</v>
      </c>
      <c r="AG620" t="s">
        <v>691</v>
      </c>
      <c r="AW620"/>
      <c r="AY620" t="s">
        <v>1462</v>
      </c>
      <c r="AZ620" s="269"/>
      <c r="BA620" s="269"/>
      <c r="BB620" s="269"/>
      <c r="BC620" s="269"/>
      <c r="BD620" s="269"/>
      <c r="BE620" s="269"/>
    </row>
    <row r="621" spans="1:83" ht="14.4" x14ac:dyDescent="0.3">
      <c r="A621">
        <v>526713</v>
      </c>
      <c r="B621" t="s">
        <v>474</v>
      </c>
      <c r="C621" t="s">
        <v>691</v>
      </c>
      <c r="D621" t="s">
        <v>691</v>
      </c>
      <c r="E621" t="s">
        <v>691</v>
      </c>
      <c r="F621" t="s">
        <v>691</v>
      </c>
      <c r="G621" t="s">
        <v>691</v>
      </c>
      <c r="H621" t="s">
        <v>691</v>
      </c>
      <c r="I621" t="s">
        <v>691</v>
      </c>
      <c r="J621" t="s">
        <v>691</v>
      </c>
      <c r="K621" t="s">
        <v>691</v>
      </c>
      <c r="L621" t="s">
        <v>691</v>
      </c>
      <c r="M621" t="s">
        <v>691</v>
      </c>
      <c r="N621" t="s">
        <v>691</v>
      </c>
      <c r="O621" t="s">
        <v>691</v>
      </c>
      <c r="P621" t="s">
        <v>691</v>
      </c>
      <c r="Q621" t="s">
        <v>691</v>
      </c>
      <c r="R621" t="s">
        <v>691</v>
      </c>
      <c r="S621" t="s">
        <v>691</v>
      </c>
      <c r="T621" t="s">
        <v>691</v>
      </c>
      <c r="U621" t="s">
        <v>691</v>
      </c>
      <c r="V621" t="s">
        <v>691</v>
      </c>
      <c r="W621" t="s">
        <v>691</v>
      </c>
      <c r="X621" t="s">
        <v>691</v>
      </c>
      <c r="Y621" t="s">
        <v>691</v>
      </c>
      <c r="Z621" t="s">
        <v>691</v>
      </c>
      <c r="AA621" t="s">
        <v>691</v>
      </c>
      <c r="AB621" t="s">
        <v>691</v>
      </c>
      <c r="AC621" t="s">
        <v>691</v>
      </c>
      <c r="AD621" t="s">
        <v>691</v>
      </c>
      <c r="AE621" t="s">
        <v>691</v>
      </c>
      <c r="AF621" t="s">
        <v>691</v>
      </c>
      <c r="AG621" t="s">
        <v>691</v>
      </c>
      <c r="AW621"/>
      <c r="AY621" t="s">
        <v>1462</v>
      </c>
      <c r="AZ621" s="269"/>
      <c r="BA621" s="269"/>
      <c r="BB621" s="269"/>
      <c r="BC621" s="269"/>
      <c r="BD621" s="269"/>
      <c r="BE621" s="269"/>
      <c r="BH621" s="249"/>
      <c r="BI621" s="249"/>
      <c r="BJ621" s="249"/>
      <c r="BK621" s="249"/>
      <c r="BL621" s="249"/>
      <c r="BM621" s="249"/>
      <c r="BN621" s="249"/>
      <c r="BO621" s="249"/>
      <c r="BP621" s="249"/>
      <c r="BQ621" s="249"/>
      <c r="BR621" s="249"/>
      <c r="BS621" s="249"/>
      <c r="BT621" s="249"/>
      <c r="BU621" s="249"/>
      <c r="BV621" s="248"/>
      <c r="BW621" s="249"/>
      <c r="BX621" s="249"/>
      <c r="BY621" s="249"/>
      <c r="BZ621" s="249"/>
      <c r="CA621" s="242"/>
      <c r="CB621" s="242"/>
      <c r="CC621" s="242"/>
      <c r="CD621" s="242"/>
      <c r="CE621" s="249"/>
    </row>
    <row r="622" spans="1:83" ht="14.4" x14ac:dyDescent="0.3">
      <c r="A622">
        <v>526718</v>
      </c>
      <c r="B622" t="s">
        <v>474</v>
      </c>
      <c r="C622" t="s">
        <v>691</v>
      </c>
      <c r="D622" t="s">
        <v>691</v>
      </c>
      <c r="E622" t="s">
        <v>691</v>
      </c>
      <c r="F622" t="s">
        <v>691</v>
      </c>
      <c r="G622" t="s">
        <v>691</v>
      </c>
      <c r="H622" t="s">
        <v>691</v>
      </c>
      <c r="I622" t="s">
        <v>691</v>
      </c>
      <c r="J622" t="s">
        <v>691</v>
      </c>
      <c r="K622" t="s">
        <v>691</v>
      </c>
      <c r="L622" t="s">
        <v>691</v>
      </c>
      <c r="M622" t="s">
        <v>691</v>
      </c>
      <c r="N622" t="s">
        <v>691</v>
      </c>
      <c r="O622" t="s">
        <v>691</v>
      </c>
      <c r="P622" t="s">
        <v>691</v>
      </c>
      <c r="Q622" t="s">
        <v>691</v>
      </c>
      <c r="R622" t="s">
        <v>691</v>
      </c>
      <c r="S622" t="s">
        <v>691</v>
      </c>
      <c r="T622" t="s">
        <v>691</v>
      </c>
      <c r="U622" t="s">
        <v>691</v>
      </c>
      <c r="V622" t="s">
        <v>691</v>
      </c>
      <c r="W622" t="s">
        <v>691</v>
      </c>
      <c r="X622" t="s">
        <v>691</v>
      </c>
      <c r="Y622" t="s">
        <v>691</v>
      </c>
      <c r="Z622" t="s">
        <v>691</v>
      </c>
      <c r="AA622" t="s">
        <v>691</v>
      </c>
      <c r="AB622" t="s">
        <v>691</v>
      </c>
      <c r="AC622" t="s">
        <v>691</v>
      </c>
      <c r="AD622" t="s">
        <v>691</v>
      </c>
      <c r="AE622" t="s">
        <v>691</v>
      </c>
      <c r="AF622" t="s">
        <v>691</v>
      </c>
      <c r="AG622" t="s">
        <v>691</v>
      </c>
      <c r="AW622"/>
      <c r="AY622" t="s">
        <v>1462</v>
      </c>
      <c r="AZ622" s="269"/>
      <c r="BA622" s="269"/>
      <c r="BB622" s="269"/>
      <c r="BC622" s="269"/>
      <c r="BD622" s="269"/>
      <c r="BE622" s="269"/>
    </row>
    <row r="623" spans="1:83" ht="14.4" x14ac:dyDescent="0.3">
      <c r="A623">
        <v>526727</v>
      </c>
      <c r="B623" t="s">
        <v>473</v>
      </c>
      <c r="C623" t="s">
        <v>691</v>
      </c>
      <c r="D623" t="s">
        <v>691</v>
      </c>
      <c r="E623" t="s">
        <v>691</v>
      </c>
      <c r="F623" t="s">
        <v>691</v>
      </c>
      <c r="G623" t="s">
        <v>691</v>
      </c>
      <c r="H623" t="s">
        <v>691</v>
      </c>
      <c r="I623" t="s">
        <v>691</v>
      </c>
      <c r="J623" t="s">
        <v>691</v>
      </c>
      <c r="K623" t="s">
        <v>691</v>
      </c>
      <c r="L623" t="s">
        <v>691</v>
      </c>
      <c r="M623" t="s">
        <v>691</v>
      </c>
      <c r="N623" t="s">
        <v>691</v>
      </c>
      <c r="O623" t="s">
        <v>691</v>
      </c>
      <c r="P623" t="s">
        <v>691</v>
      </c>
      <c r="Q623" t="s">
        <v>691</v>
      </c>
      <c r="R623" t="s">
        <v>691</v>
      </c>
      <c r="S623" t="s">
        <v>691</v>
      </c>
      <c r="T623" t="s">
        <v>691</v>
      </c>
      <c r="U623" t="s">
        <v>691</v>
      </c>
      <c r="V623" t="s">
        <v>691</v>
      </c>
      <c r="W623" t="s">
        <v>691</v>
      </c>
      <c r="X623" t="s">
        <v>691</v>
      </c>
      <c r="Y623" t="s">
        <v>691</v>
      </c>
      <c r="Z623" t="s">
        <v>691</v>
      </c>
      <c r="AA623" t="s">
        <v>691</v>
      </c>
      <c r="AB623" t="s">
        <v>691</v>
      </c>
      <c r="AC623" t="s">
        <v>691</v>
      </c>
      <c r="AD623" t="s">
        <v>691</v>
      </c>
      <c r="AE623" t="s">
        <v>691</v>
      </c>
      <c r="AF623" t="s">
        <v>691</v>
      </c>
      <c r="AG623" t="s">
        <v>691</v>
      </c>
      <c r="AH623" t="s">
        <v>691</v>
      </c>
      <c r="AI623" t="s">
        <v>691</v>
      </c>
      <c r="AJ623" t="s">
        <v>691</v>
      </c>
      <c r="AK623" t="s">
        <v>691</v>
      </c>
      <c r="AL623" t="s">
        <v>691</v>
      </c>
      <c r="AM623" t="s">
        <v>691</v>
      </c>
      <c r="AW623"/>
      <c r="AY623">
        <v>0</v>
      </c>
      <c r="AZ623" s="269"/>
      <c r="BA623" s="269"/>
      <c r="BB623" s="269"/>
      <c r="BC623" s="269"/>
      <c r="BD623" s="269"/>
      <c r="BE623" s="269"/>
    </row>
    <row r="624" spans="1:83" ht="14.4" x14ac:dyDescent="0.3">
      <c r="A624">
        <v>526738</v>
      </c>
      <c r="B624" t="s">
        <v>473</v>
      </c>
      <c r="C624" t="s">
        <v>691</v>
      </c>
      <c r="D624" t="s">
        <v>691</v>
      </c>
      <c r="E624" t="s">
        <v>691</v>
      </c>
      <c r="F624" t="s">
        <v>691</v>
      </c>
      <c r="G624" t="s">
        <v>691</v>
      </c>
      <c r="H624" t="s">
        <v>691</v>
      </c>
      <c r="I624" t="s">
        <v>691</v>
      </c>
      <c r="J624" t="s">
        <v>691</v>
      </c>
      <c r="K624" t="s">
        <v>691</v>
      </c>
      <c r="L624" t="s">
        <v>691</v>
      </c>
      <c r="M624" t="s">
        <v>691</v>
      </c>
      <c r="N624" t="s">
        <v>691</v>
      </c>
      <c r="O624" t="s">
        <v>691</v>
      </c>
      <c r="P624" t="s">
        <v>691</v>
      </c>
      <c r="Q624" t="s">
        <v>691</v>
      </c>
      <c r="R624" t="s">
        <v>691</v>
      </c>
      <c r="S624" t="s">
        <v>691</v>
      </c>
      <c r="T624" t="s">
        <v>691</v>
      </c>
      <c r="U624" t="s">
        <v>691</v>
      </c>
      <c r="V624" t="s">
        <v>691</v>
      </c>
      <c r="W624" t="s">
        <v>691</v>
      </c>
      <c r="X624" t="s">
        <v>691</v>
      </c>
      <c r="Y624" t="s">
        <v>691</v>
      </c>
      <c r="Z624" t="s">
        <v>691</v>
      </c>
      <c r="AA624" t="s">
        <v>691</v>
      </c>
      <c r="AB624" t="s">
        <v>691</v>
      </c>
      <c r="AC624" t="s">
        <v>691</v>
      </c>
      <c r="AD624" t="s">
        <v>691</v>
      </c>
      <c r="AE624" t="s">
        <v>691</v>
      </c>
      <c r="AF624" t="s">
        <v>691</v>
      </c>
      <c r="AG624" t="s">
        <v>691</v>
      </c>
      <c r="AH624" t="s">
        <v>691</v>
      </c>
      <c r="AI624" t="s">
        <v>691</v>
      </c>
      <c r="AJ624" t="s">
        <v>691</v>
      </c>
      <c r="AK624" t="s">
        <v>691</v>
      </c>
      <c r="AL624" t="s">
        <v>691</v>
      </c>
      <c r="AM624" t="s">
        <v>691</v>
      </c>
      <c r="AW624"/>
      <c r="AY624">
        <v>0</v>
      </c>
      <c r="AZ624" s="269"/>
      <c r="BA624" s="269"/>
      <c r="BB624" s="269"/>
      <c r="BC624" s="269"/>
      <c r="BD624" s="269"/>
      <c r="BE624" s="269"/>
    </row>
    <row r="625" spans="1:57" ht="14.4" x14ac:dyDescent="0.3">
      <c r="A625">
        <v>526739</v>
      </c>
      <c r="B625" t="s">
        <v>473</v>
      </c>
      <c r="C625" t="s">
        <v>691</v>
      </c>
      <c r="D625" t="s">
        <v>691</v>
      </c>
      <c r="E625" t="s">
        <v>691</v>
      </c>
      <c r="F625" t="s">
        <v>691</v>
      </c>
      <c r="G625" t="s">
        <v>691</v>
      </c>
      <c r="H625" t="s">
        <v>691</v>
      </c>
      <c r="I625" t="s">
        <v>691</v>
      </c>
      <c r="J625" t="s">
        <v>691</v>
      </c>
      <c r="K625" t="s">
        <v>691</v>
      </c>
      <c r="L625" t="s">
        <v>691</v>
      </c>
      <c r="M625" t="s">
        <v>691</v>
      </c>
      <c r="N625" t="s">
        <v>691</v>
      </c>
      <c r="O625" t="s">
        <v>691</v>
      </c>
      <c r="P625" t="s">
        <v>691</v>
      </c>
      <c r="Q625" t="s">
        <v>691</v>
      </c>
      <c r="R625" t="s">
        <v>691</v>
      </c>
      <c r="S625" t="s">
        <v>691</v>
      </c>
      <c r="T625" t="s">
        <v>691</v>
      </c>
      <c r="U625" t="s">
        <v>691</v>
      </c>
      <c r="V625" t="s">
        <v>691</v>
      </c>
      <c r="W625" t="s">
        <v>691</v>
      </c>
      <c r="X625" t="s">
        <v>691</v>
      </c>
      <c r="Y625" t="s">
        <v>691</v>
      </c>
      <c r="Z625" t="s">
        <v>691</v>
      </c>
      <c r="AA625" t="s">
        <v>691</v>
      </c>
      <c r="AB625" t="s">
        <v>691</v>
      </c>
      <c r="AC625" t="s">
        <v>691</v>
      </c>
      <c r="AD625" t="s">
        <v>691</v>
      </c>
      <c r="AE625" t="s">
        <v>691</v>
      </c>
      <c r="AF625" t="s">
        <v>691</v>
      </c>
      <c r="AG625" t="s">
        <v>691</v>
      </c>
      <c r="AH625" t="s">
        <v>691</v>
      </c>
      <c r="AI625" t="s">
        <v>691</v>
      </c>
      <c r="AJ625" t="s">
        <v>691</v>
      </c>
      <c r="AK625" t="s">
        <v>691</v>
      </c>
      <c r="AL625" t="s">
        <v>691</v>
      </c>
      <c r="AM625" t="s">
        <v>691</v>
      </c>
      <c r="AW625"/>
      <c r="AY625">
        <v>0</v>
      </c>
      <c r="AZ625" s="269"/>
      <c r="BA625" s="269"/>
      <c r="BB625" s="269"/>
      <c r="BC625" s="269"/>
      <c r="BD625" s="269"/>
      <c r="BE625" s="269"/>
    </row>
    <row r="626" spans="1:57" ht="14.4" x14ac:dyDescent="0.3">
      <c r="A626">
        <v>526741</v>
      </c>
      <c r="B626" t="s">
        <v>473</v>
      </c>
      <c r="C626" t="s">
        <v>691</v>
      </c>
      <c r="D626" t="s">
        <v>691</v>
      </c>
      <c r="E626" t="s">
        <v>691</v>
      </c>
      <c r="F626" t="s">
        <v>691</v>
      </c>
      <c r="G626" t="s">
        <v>691</v>
      </c>
      <c r="H626" t="s">
        <v>691</v>
      </c>
      <c r="I626" t="s">
        <v>691</v>
      </c>
      <c r="J626" t="s">
        <v>691</v>
      </c>
      <c r="K626" t="s">
        <v>691</v>
      </c>
      <c r="L626" t="s">
        <v>691</v>
      </c>
      <c r="M626" t="s">
        <v>691</v>
      </c>
      <c r="N626" t="s">
        <v>691</v>
      </c>
      <c r="O626" t="s">
        <v>691</v>
      </c>
      <c r="P626" t="s">
        <v>691</v>
      </c>
      <c r="Q626" t="s">
        <v>691</v>
      </c>
      <c r="R626" t="s">
        <v>691</v>
      </c>
      <c r="S626" t="s">
        <v>691</v>
      </c>
      <c r="T626" t="s">
        <v>691</v>
      </c>
      <c r="U626" t="s">
        <v>691</v>
      </c>
      <c r="V626" t="s">
        <v>691</v>
      </c>
      <c r="W626" t="s">
        <v>691</v>
      </c>
      <c r="X626" t="s">
        <v>691</v>
      </c>
      <c r="Y626" t="s">
        <v>691</v>
      </c>
      <c r="Z626" t="s">
        <v>691</v>
      </c>
      <c r="AA626" t="s">
        <v>691</v>
      </c>
      <c r="AB626" t="s">
        <v>691</v>
      </c>
      <c r="AC626" t="s">
        <v>691</v>
      </c>
      <c r="AD626" t="s">
        <v>691</v>
      </c>
      <c r="AE626" t="s">
        <v>691</v>
      </c>
      <c r="AF626" t="s">
        <v>691</v>
      </c>
      <c r="AG626" t="s">
        <v>691</v>
      </c>
      <c r="AH626" t="s">
        <v>691</v>
      </c>
      <c r="AI626" t="s">
        <v>691</v>
      </c>
      <c r="AJ626" t="s">
        <v>691</v>
      </c>
      <c r="AK626" t="s">
        <v>691</v>
      </c>
      <c r="AL626" t="s">
        <v>691</v>
      </c>
      <c r="AM626" t="s">
        <v>691</v>
      </c>
      <c r="AW626"/>
      <c r="AY626">
        <v>0</v>
      </c>
      <c r="AZ626" s="269"/>
      <c r="BA626" s="269"/>
      <c r="BB626" s="269"/>
      <c r="BC626" s="269"/>
      <c r="BD626" s="269"/>
      <c r="BE626" s="269"/>
    </row>
    <row r="627" spans="1:57" ht="14.4" x14ac:dyDescent="0.3">
      <c r="A627">
        <v>526749</v>
      </c>
      <c r="B627" t="s">
        <v>473</v>
      </c>
      <c r="C627" t="s">
        <v>691</v>
      </c>
      <c r="D627" t="s">
        <v>691</v>
      </c>
      <c r="E627" t="s">
        <v>691</v>
      </c>
      <c r="F627" t="s">
        <v>691</v>
      </c>
      <c r="G627" t="s">
        <v>691</v>
      </c>
      <c r="H627" t="s">
        <v>691</v>
      </c>
      <c r="I627" t="s">
        <v>691</v>
      </c>
      <c r="J627" t="s">
        <v>691</v>
      </c>
      <c r="K627" t="s">
        <v>691</v>
      </c>
      <c r="L627" t="s">
        <v>691</v>
      </c>
      <c r="M627" t="s">
        <v>691</v>
      </c>
      <c r="N627" t="s">
        <v>691</v>
      </c>
      <c r="O627" t="s">
        <v>691</v>
      </c>
      <c r="P627" t="s">
        <v>691</v>
      </c>
      <c r="Q627" t="s">
        <v>691</v>
      </c>
      <c r="R627" t="s">
        <v>691</v>
      </c>
      <c r="S627" t="s">
        <v>691</v>
      </c>
      <c r="T627" t="s">
        <v>691</v>
      </c>
      <c r="U627" t="s">
        <v>691</v>
      </c>
      <c r="V627" t="s">
        <v>691</v>
      </c>
      <c r="W627" t="s">
        <v>691</v>
      </c>
      <c r="X627" t="s">
        <v>691</v>
      </c>
      <c r="Y627" t="s">
        <v>691</v>
      </c>
      <c r="Z627" t="s">
        <v>691</v>
      </c>
      <c r="AA627" t="s">
        <v>691</v>
      </c>
      <c r="AB627" t="s">
        <v>691</v>
      </c>
      <c r="AC627" t="s">
        <v>691</v>
      </c>
      <c r="AD627" t="s">
        <v>691</v>
      </c>
      <c r="AE627" t="s">
        <v>691</v>
      </c>
      <c r="AF627" t="s">
        <v>691</v>
      </c>
      <c r="AG627" t="s">
        <v>691</v>
      </c>
      <c r="AH627" t="s">
        <v>691</v>
      </c>
      <c r="AI627" t="s">
        <v>691</v>
      </c>
      <c r="AJ627" t="s">
        <v>691</v>
      </c>
      <c r="AK627" t="s">
        <v>691</v>
      </c>
      <c r="AL627" t="s">
        <v>691</v>
      </c>
      <c r="AM627" t="s">
        <v>691</v>
      </c>
      <c r="AW627"/>
      <c r="AY627">
        <v>0</v>
      </c>
      <c r="AZ627" s="269"/>
      <c r="BA627" s="269"/>
      <c r="BB627" s="269"/>
      <c r="BC627" s="269"/>
      <c r="BD627" s="269"/>
      <c r="BE627" s="269"/>
    </row>
    <row r="628" spans="1:57" ht="14.4" x14ac:dyDescent="0.3">
      <c r="A628">
        <v>526760</v>
      </c>
      <c r="B628" t="s">
        <v>474</v>
      </c>
      <c r="C628" t="s">
        <v>691</v>
      </c>
      <c r="D628" t="s">
        <v>691</v>
      </c>
      <c r="E628" t="s">
        <v>691</v>
      </c>
      <c r="F628" t="s">
        <v>691</v>
      </c>
      <c r="G628" t="s">
        <v>691</v>
      </c>
      <c r="H628" t="s">
        <v>691</v>
      </c>
      <c r="I628" t="s">
        <v>691</v>
      </c>
      <c r="J628" t="s">
        <v>691</v>
      </c>
      <c r="K628" t="s">
        <v>691</v>
      </c>
      <c r="L628" t="s">
        <v>691</v>
      </c>
      <c r="M628" t="s">
        <v>691</v>
      </c>
      <c r="N628" t="s">
        <v>691</v>
      </c>
      <c r="O628" t="s">
        <v>691</v>
      </c>
      <c r="P628" t="s">
        <v>691</v>
      </c>
      <c r="Q628" t="s">
        <v>691</v>
      </c>
      <c r="R628" t="s">
        <v>691</v>
      </c>
      <c r="S628" t="s">
        <v>691</v>
      </c>
      <c r="T628" t="s">
        <v>691</v>
      </c>
      <c r="U628" t="s">
        <v>691</v>
      </c>
      <c r="V628" t="s">
        <v>691</v>
      </c>
      <c r="W628" t="s">
        <v>691</v>
      </c>
      <c r="X628" t="s">
        <v>691</v>
      </c>
      <c r="Y628" t="s">
        <v>691</v>
      </c>
      <c r="Z628" t="s">
        <v>691</v>
      </c>
      <c r="AA628" t="s">
        <v>691</v>
      </c>
      <c r="AB628" t="s">
        <v>691</v>
      </c>
      <c r="AC628" t="s">
        <v>691</v>
      </c>
      <c r="AD628" t="s">
        <v>691</v>
      </c>
      <c r="AE628" t="s">
        <v>691</v>
      </c>
      <c r="AF628" t="s">
        <v>691</v>
      </c>
      <c r="AG628" t="s">
        <v>691</v>
      </c>
      <c r="AW628"/>
      <c r="AY628" t="s">
        <v>1462</v>
      </c>
      <c r="AZ628" s="269"/>
      <c r="BA628" s="269"/>
      <c r="BB628" s="269"/>
      <c r="BC628" s="269"/>
      <c r="BD628" s="269"/>
      <c r="BE628" s="269"/>
    </row>
    <row r="629" spans="1:57" ht="14.4" x14ac:dyDescent="0.3">
      <c r="A629">
        <v>526771</v>
      </c>
      <c r="B629" t="s">
        <v>474</v>
      </c>
      <c r="C629" t="s">
        <v>691</v>
      </c>
      <c r="D629" t="s">
        <v>691</v>
      </c>
      <c r="E629" t="s">
        <v>691</v>
      </c>
      <c r="F629" t="s">
        <v>691</v>
      </c>
      <c r="G629" t="s">
        <v>691</v>
      </c>
      <c r="H629" t="s">
        <v>691</v>
      </c>
      <c r="I629" t="s">
        <v>691</v>
      </c>
      <c r="J629" t="s">
        <v>691</v>
      </c>
      <c r="K629" t="s">
        <v>691</v>
      </c>
      <c r="L629" t="s">
        <v>691</v>
      </c>
      <c r="M629" t="s">
        <v>691</v>
      </c>
      <c r="N629" t="s">
        <v>691</v>
      </c>
      <c r="O629" t="s">
        <v>691</v>
      </c>
      <c r="P629" t="s">
        <v>691</v>
      </c>
      <c r="Q629" t="s">
        <v>691</v>
      </c>
      <c r="R629" t="s">
        <v>691</v>
      </c>
      <c r="S629" t="s">
        <v>691</v>
      </c>
      <c r="T629" t="s">
        <v>691</v>
      </c>
      <c r="U629" t="s">
        <v>691</v>
      </c>
      <c r="V629" t="s">
        <v>691</v>
      </c>
      <c r="W629" t="s">
        <v>691</v>
      </c>
      <c r="X629" t="s">
        <v>691</v>
      </c>
      <c r="Y629" t="s">
        <v>691</v>
      </c>
      <c r="Z629" t="s">
        <v>691</v>
      </c>
      <c r="AA629" t="s">
        <v>691</v>
      </c>
      <c r="AB629" t="s">
        <v>691</v>
      </c>
      <c r="AC629" t="s">
        <v>691</v>
      </c>
      <c r="AD629" t="s">
        <v>691</v>
      </c>
      <c r="AE629" t="s">
        <v>691</v>
      </c>
      <c r="AF629" t="s">
        <v>691</v>
      </c>
      <c r="AG629" t="s">
        <v>691</v>
      </c>
      <c r="AW629"/>
      <c r="AY629" t="s">
        <v>1462</v>
      </c>
      <c r="AZ629" s="269"/>
      <c r="BA629" s="269"/>
      <c r="BB629" s="269"/>
      <c r="BC629" s="269"/>
      <c r="BD629" s="269"/>
      <c r="BE629" s="269"/>
    </row>
    <row r="630" spans="1:57" ht="14.4" x14ac:dyDescent="0.3">
      <c r="A630">
        <v>526779</v>
      </c>
      <c r="B630" t="s">
        <v>473</v>
      </c>
      <c r="C630" t="s">
        <v>691</v>
      </c>
      <c r="D630" t="s">
        <v>691</v>
      </c>
      <c r="E630" t="s">
        <v>691</v>
      </c>
      <c r="F630" t="s">
        <v>691</v>
      </c>
      <c r="G630" t="s">
        <v>691</v>
      </c>
      <c r="H630" t="s">
        <v>691</v>
      </c>
      <c r="I630" t="s">
        <v>691</v>
      </c>
      <c r="J630" t="s">
        <v>691</v>
      </c>
      <c r="K630" t="s">
        <v>691</v>
      </c>
      <c r="L630" t="s">
        <v>691</v>
      </c>
      <c r="M630" t="s">
        <v>691</v>
      </c>
      <c r="N630" t="s">
        <v>691</v>
      </c>
      <c r="O630" t="s">
        <v>691</v>
      </c>
      <c r="P630" t="s">
        <v>691</v>
      </c>
      <c r="Q630" t="s">
        <v>691</v>
      </c>
      <c r="R630" t="s">
        <v>691</v>
      </c>
      <c r="S630" t="s">
        <v>691</v>
      </c>
      <c r="T630" t="s">
        <v>691</v>
      </c>
      <c r="U630" t="s">
        <v>691</v>
      </c>
      <c r="V630" t="s">
        <v>691</v>
      </c>
      <c r="W630" t="s">
        <v>691</v>
      </c>
      <c r="X630" t="s">
        <v>691</v>
      </c>
      <c r="Y630" t="s">
        <v>691</v>
      </c>
      <c r="Z630" t="s">
        <v>691</v>
      </c>
      <c r="AA630" t="s">
        <v>691</v>
      </c>
      <c r="AB630" t="s">
        <v>691</v>
      </c>
      <c r="AC630" t="s">
        <v>691</v>
      </c>
      <c r="AD630" t="s">
        <v>691</v>
      </c>
      <c r="AE630" t="s">
        <v>691</v>
      </c>
      <c r="AF630" t="s">
        <v>691</v>
      </c>
      <c r="AG630" t="s">
        <v>691</v>
      </c>
      <c r="AH630" t="s">
        <v>691</v>
      </c>
      <c r="AI630" t="s">
        <v>691</v>
      </c>
      <c r="AJ630" t="s">
        <v>691</v>
      </c>
      <c r="AK630" t="s">
        <v>691</v>
      </c>
      <c r="AL630" t="s">
        <v>691</v>
      </c>
      <c r="AM630" t="s">
        <v>691</v>
      </c>
      <c r="AW630"/>
      <c r="AY630">
        <v>0</v>
      </c>
      <c r="AZ630" s="269"/>
      <c r="BA630" s="269"/>
      <c r="BB630" s="269"/>
      <c r="BC630" s="269"/>
      <c r="BD630" s="269"/>
      <c r="BE630" s="269"/>
    </row>
    <row r="631" spans="1:57" ht="14.4" x14ac:dyDescent="0.3">
      <c r="A631">
        <v>526784</v>
      </c>
      <c r="B631" t="s">
        <v>473</v>
      </c>
      <c r="C631" t="s">
        <v>691</v>
      </c>
      <c r="D631" t="s">
        <v>691</v>
      </c>
      <c r="E631" t="s">
        <v>691</v>
      </c>
      <c r="F631" t="s">
        <v>691</v>
      </c>
      <c r="G631" t="s">
        <v>691</v>
      </c>
      <c r="H631" t="s">
        <v>691</v>
      </c>
      <c r="I631" t="s">
        <v>691</v>
      </c>
      <c r="J631" t="s">
        <v>691</v>
      </c>
      <c r="K631" t="s">
        <v>691</v>
      </c>
      <c r="L631" t="s">
        <v>691</v>
      </c>
      <c r="M631" t="s">
        <v>691</v>
      </c>
      <c r="N631" t="s">
        <v>691</v>
      </c>
      <c r="O631" t="s">
        <v>691</v>
      </c>
      <c r="P631" t="s">
        <v>691</v>
      </c>
      <c r="Q631" t="s">
        <v>691</v>
      </c>
      <c r="R631" t="s">
        <v>691</v>
      </c>
      <c r="S631" t="s">
        <v>691</v>
      </c>
      <c r="T631" t="s">
        <v>691</v>
      </c>
      <c r="U631" t="s">
        <v>691</v>
      </c>
      <c r="V631" t="s">
        <v>691</v>
      </c>
      <c r="W631" t="s">
        <v>691</v>
      </c>
      <c r="X631" t="s">
        <v>691</v>
      </c>
      <c r="Y631" t="s">
        <v>691</v>
      </c>
      <c r="Z631" t="s">
        <v>691</v>
      </c>
      <c r="AA631" t="s">
        <v>691</v>
      </c>
      <c r="AB631" t="s">
        <v>691</v>
      </c>
      <c r="AC631" t="s">
        <v>691</v>
      </c>
      <c r="AD631" t="s">
        <v>691</v>
      </c>
      <c r="AE631" t="s">
        <v>691</v>
      </c>
      <c r="AF631" t="s">
        <v>691</v>
      </c>
      <c r="AG631" t="s">
        <v>691</v>
      </c>
      <c r="AH631" t="s">
        <v>691</v>
      </c>
      <c r="AI631" t="s">
        <v>691</v>
      </c>
      <c r="AJ631" t="s">
        <v>691</v>
      </c>
      <c r="AK631" t="s">
        <v>691</v>
      </c>
      <c r="AL631" t="s">
        <v>691</v>
      </c>
      <c r="AM631" t="s">
        <v>691</v>
      </c>
      <c r="AW631"/>
      <c r="AY631">
        <v>0</v>
      </c>
      <c r="AZ631" s="269"/>
      <c r="BA631" s="269"/>
      <c r="BB631" s="269"/>
      <c r="BC631" s="269"/>
      <c r="BD631" s="269"/>
      <c r="BE631" s="269"/>
    </row>
    <row r="632" spans="1:57" ht="14.4" x14ac:dyDescent="0.3">
      <c r="A632">
        <v>526787</v>
      </c>
      <c r="B632" t="s">
        <v>473</v>
      </c>
      <c r="C632" t="s">
        <v>691</v>
      </c>
      <c r="D632" t="s">
        <v>691</v>
      </c>
      <c r="E632" t="s">
        <v>691</v>
      </c>
      <c r="F632" t="s">
        <v>691</v>
      </c>
      <c r="G632" t="s">
        <v>691</v>
      </c>
      <c r="H632" t="s">
        <v>691</v>
      </c>
      <c r="I632" t="s">
        <v>691</v>
      </c>
      <c r="J632" t="s">
        <v>691</v>
      </c>
      <c r="K632" t="s">
        <v>691</v>
      </c>
      <c r="L632" t="s">
        <v>691</v>
      </c>
      <c r="M632" t="s">
        <v>691</v>
      </c>
      <c r="N632" t="s">
        <v>691</v>
      </c>
      <c r="O632" t="s">
        <v>691</v>
      </c>
      <c r="P632" t="s">
        <v>691</v>
      </c>
      <c r="Q632" t="s">
        <v>691</v>
      </c>
      <c r="R632" t="s">
        <v>691</v>
      </c>
      <c r="S632" t="s">
        <v>691</v>
      </c>
      <c r="T632" t="s">
        <v>691</v>
      </c>
      <c r="U632" t="s">
        <v>691</v>
      </c>
      <c r="V632" t="s">
        <v>691</v>
      </c>
      <c r="W632" t="s">
        <v>691</v>
      </c>
      <c r="X632" t="s">
        <v>691</v>
      </c>
      <c r="Y632" t="s">
        <v>691</v>
      </c>
      <c r="Z632" t="s">
        <v>691</v>
      </c>
      <c r="AA632" t="s">
        <v>691</v>
      </c>
      <c r="AB632" t="s">
        <v>691</v>
      </c>
      <c r="AC632" t="s">
        <v>691</v>
      </c>
      <c r="AD632" t="s">
        <v>691</v>
      </c>
      <c r="AE632" t="s">
        <v>691</v>
      </c>
      <c r="AF632" t="s">
        <v>691</v>
      </c>
      <c r="AG632" t="s">
        <v>691</v>
      </c>
      <c r="AH632" t="s">
        <v>691</v>
      </c>
      <c r="AI632" t="s">
        <v>691</v>
      </c>
      <c r="AJ632" t="s">
        <v>691</v>
      </c>
      <c r="AK632" t="s">
        <v>691</v>
      </c>
      <c r="AL632" t="s">
        <v>691</v>
      </c>
      <c r="AM632" t="s">
        <v>691</v>
      </c>
      <c r="AW632"/>
      <c r="AY632">
        <v>0</v>
      </c>
      <c r="AZ632" s="269"/>
      <c r="BA632" s="269"/>
      <c r="BB632" s="269"/>
      <c r="BC632" s="269"/>
      <c r="BD632" s="269"/>
      <c r="BE632" s="269"/>
    </row>
    <row r="633" spans="1:57" ht="14.4" x14ac:dyDescent="0.3">
      <c r="A633">
        <v>526789</v>
      </c>
      <c r="B633" t="s">
        <v>474</v>
      </c>
      <c r="C633" t="s">
        <v>691</v>
      </c>
      <c r="D633" t="s">
        <v>691</v>
      </c>
      <c r="E633" t="s">
        <v>691</v>
      </c>
      <c r="F633" t="s">
        <v>691</v>
      </c>
      <c r="G633" t="s">
        <v>691</v>
      </c>
      <c r="H633" t="s">
        <v>691</v>
      </c>
      <c r="I633" t="s">
        <v>691</v>
      </c>
      <c r="J633" t="s">
        <v>691</v>
      </c>
      <c r="K633" t="s">
        <v>691</v>
      </c>
      <c r="L633" t="s">
        <v>691</v>
      </c>
      <c r="M633" t="s">
        <v>691</v>
      </c>
      <c r="N633" t="s">
        <v>691</v>
      </c>
      <c r="O633" t="s">
        <v>691</v>
      </c>
      <c r="P633" t="s">
        <v>691</v>
      </c>
      <c r="Q633" t="s">
        <v>691</v>
      </c>
      <c r="R633" t="s">
        <v>691</v>
      </c>
      <c r="S633" t="s">
        <v>691</v>
      </c>
      <c r="T633" t="s">
        <v>691</v>
      </c>
      <c r="U633" t="s">
        <v>691</v>
      </c>
      <c r="V633" t="s">
        <v>691</v>
      </c>
      <c r="W633" t="s">
        <v>691</v>
      </c>
      <c r="X633" t="s">
        <v>691</v>
      </c>
      <c r="Y633" t="s">
        <v>691</v>
      </c>
      <c r="Z633" t="s">
        <v>691</v>
      </c>
      <c r="AA633" t="s">
        <v>691</v>
      </c>
      <c r="AB633" t="s">
        <v>691</v>
      </c>
      <c r="AC633" t="s">
        <v>691</v>
      </c>
      <c r="AD633" t="s">
        <v>691</v>
      </c>
      <c r="AE633" t="s">
        <v>691</v>
      </c>
      <c r="AF633" t="s">
        <v>691</v>
      </c>
      <c r="AG633" t="s">
        <v>691</v>
      </c>
      <c r="AW633"/>
      <c r="AY633" t="s">
        <v>1462</v>
      </c>
      <c r="AZ633" s="269"/>
      <c r="BA633" s="269"/>
      <c r="BB633" s="269"/>
      <c r="BC633" s="269"/>
      <c r="BD633" s="269"/>
      <c r="BE633" s="269"/>
    </row>
    <row r="634" spans="1:57" ht="14.4" x14ac:dyDescent="0.3">
      <c r="A634">
        <v>526793</v>
      </c>
      <c r="B634" t="s">
        <v>473</v>
      </c>
      <c r="C634" t="s">
        <v>691</v>
      </c>
      <c r="D634" t="s">
        <v>691</v>
      </c>
      <c r="E634" t="s">
        <v>691</v>
      </c>
      <c r="F634" t="s">
        <v>691</v>
      </c>
      <c r="G634" t="s">
        <v>691</v>
      </c>
      <c r="H634" t="s">
        <v>691</v>
      </c>
      <c r="I634" t="s">
        <v>691</v>
      </c>
      <c r="J634" t="s">
        <v>691</v>
      </c>
      <c r="K634" t="s">
        <v>691</v>
      </c>
      <c r="L634" t="s">
        <v>691</v>
      </c>
      <c r="M634" t="s">
        <v>691</v>
      </c>
      <c r="N634" t="s">
        <v>691</v>
      </c>
      <c r="O634" t="s">
        <v>691</v>
      </c>
      <c r="P634" t="s">
        <v>691</v>
      </c>
      <c r="Q634" t="s">
        <v>691</v>
      </c>
      <c r="R634" t="s">
        <v>691</v>
      </c>
      <c r="S634" t="s">
        <v>691</v>
      </c>
      <c r="T634" t="s">
        <v>691</v>
      </c>
      <c r="U634" t="s">
        <v>691</v>
      </c>
      <c r="V634" t="s">
        <v>691</v>
      </c>
      <c r="W634" t="s">
        <v>691</v>
      </c>
      <c r="X634" t="s">
        <v>691</v>
      </c>
      <c r="Y634" t="s">
        <v>691</v>
      </c>
      <c r="Z634" t="s">
        <v>691</v>
      </c>
      <c r="AA634" t="s">
        <v>691</v>
      </c>
      <c r="AB634" t="s">
        <v>691</v>
      </c>
      <c r="AC634" t="s">
        <v>691</v>
      </c>
      <c r="AD634" t="s">
        <v>691</v>
      </c>
      <c r="AE634" t="s">
        <v>691</v>
      </c>
      <c r="AF634" t="s">
        <v>691</v>
      </c>
      <c r="AG634" t="s">
        <v>691</v>
      </c>
      <c r="AH634" t="s">
        <v>691</v>
      </c>
      <c r="AI634" t="s">
        <v>691</v>
      </c>
      <c r="AJ634" t="s">
        <v>691</v>
      </c>
      <c r="AK634" t="s">
        <v>691</v>
      </c>
      <c r="AL634" t="s">
        <v>691</v>
      </c>
      <c r="AM634" t="s">
        <v>691</v>
      </c>
      <c r="AW634"/>
      <c r="AY634">
        <v>0</v>
      </c>
      <c r="AZ634" s="269"/>
      <c r="BA634" s="269"/>
      <c r="BB634" s="269"/>
      <c r="BC634" s="269"/>
      <c r="BD634" s="269"/>
      <c r="BE634" s="269"/>
    </row>
    <row r="635" spans="1:57" ht="14.4" x14ac:dyDescent="0.3">
      <c r="A635">
        <v>526800</v>
      </c>
      <c r="B635" t="s">
        <v>474</v>
      </c>
      <c r="C635" t="s">
        <v>691</v>
      </c>
      <c r="D635" t="s">
        <v>691</v>
      </c>
      <c r="E635" t="s">
        <v>691</v>
      </c>
      <c r="F635" t="s">
        <v>691</v>
      </c>
      <c r="G635" t="s">
        <v>691</v>
      </c>
      <c r="H635" t="s">
        <v>691</v>
      </c>
      <c r="I635" t="s">
        <v>691</v>
      </c>
      <c r="J635" t="s">
        <v>691</v>
      </c>
      <c r="K635" t="s">
        <v>691</v>
      </c>
      <c r="L635" t="s">
        <v>691</v>
      </c>
      <c r="M635" t="s">
        <v>691</v>
      </c>
      <c r="N635" t="s">
        <v>691</v>
      </c>
      <c r="O635" t="s">
        <v>691</v>
      </c>
      <c r="P635" t="s">
        <v>691</v>
      </c>
      <c r="Q635" t="s">
        <v>691</v>
      </c>
      <c r="R635" t="s">
        <v>691</v>
      </c>
      <c r="S635" t="s">
        <v>691</v>
      </c>
      <c r="T635" t="s">
        <v>691</v>
      </c>
      <c r="U635" t="s">
        <v>691</v>
      </c>
      <c r="V635" t="s">
        <v>691</v>
      </c>
      <c r="W635" t="s">
        <v>691</v>
      </c>
      <c r="X635" t="s">
        <v>691</v>
      </c>
      <c r="Y635" t="s">
        <v>691</v>
      </c>
      <c r="Z635" t="s">
        <v>691</v>
      </c>
      <c r="AA635" t="s">
        <v>691</v>
      </c>
      <c r="AB635" t="s">
        <v>691</v>
      </c>
      <c r="AC635" t="s">
        <v>691</v>
      </c>
      <c r="AD635" t="s">
        <v>691</v>
      </c>
      <c r="AE635" t="s">
        <v>691</v>
      </c>
      <c r="AF635" t="s">
        <v>691</v>
      </c>
      <c r="AG635" t="s">
        <v>691</v>
      </c>
      <c r="AW635"/>
      <c r="AY635" t="s">
        <v>1462</v>
      </c>
      <c r="AZ635" s="269"/>
      <c r="BA635" s="269"/>
      <c r="BB635" s="269"/>
      <c r="BC635" s="269"/>
      <c r="BD635" s="269"/>
      <c r="BE635" s="269"/>
    </row>
    <row r="636" spans="1:57" ht="14.4" x14ac:dyDescent="0.3">
      <c r="A636">
        <v>526804</v>
      </c>
      <c r="B636" t="s">
        <v>473</v>
      </c>
      <c r="C636" t="s">
        <v>691</v>
      </c>
      <c r="D636" t="s">
        <v>691</v>
      </c>
      <c r="E636" t="s">
        <v>691</v>
      </c>
      <c r="F636" t="s">
        <v>691</v>
      </c>
      <c r="G636" t="s">
        <v>691</v>
      </c>
      <c r="H636" t="s">
        <v>691</v>
      </c>
      <c r="I636" t="s">
        <v>691</v>
      </c>
      <c r="J636" t="s">
        <v>691</v>
      </c>
      <c r="K636" t="s">
        <v>691</v>
      </c>
      <c r="L636" t="s">
        <v>691</v>
      </c>
      <c r="M636" t="s">
        <v>691</v>
      </c>
      <c r="N636" t="s">
        <v>691</v>
      </c>
      <c r="O636" t="s">
        <v>691</v>
      </c>
      <c r="P636" t="s">
        <v>691</v>
      </c>
      <c r="Q636" t="s">
        <v>691</v>
      </c>
      <c r="R636" t="s">
        <v>691</v>
      </c>
      <c r="S636" t="s">
        <v>691</v>
      </c>
      <c r="T636" t="s">
        <v>691</v>
      </c>
      <c r="U636" t="s">
        <v>691</v>
      </c>
      <c r="V636" t="s">
        <v>691</v>
      </c>
      <c r="W636" t="s">
        <v>691</v>
      </c>
      <c r="X636" t="s">
        <v>691</v>
      </c>
      <c r="Y636" t="s">
        <v>691</v>
      </c>
      <c r="Z636" t="s">
        <v>691</v>
      </c>
      <c r="AA636" t="s">
        <v>691</v>
      </c>
      <c r="AB636" t="s">
        <v>691</v>
      </c>
      <c r="AC636" t="s">
        <v>691</v>
      </c>
      <c r="AD636" t="s">
        <v>691</v>
      </c>
      <c r="AE636" t="s">
        <v>691</v>
      </c>
      <c r="AF636" t="s">
        <v>691</v>
      </c>
      <c r="AG636" t="s">
        <v>691</v>
      </c>
      <c r="AH636" t="s">
        <v>691</v>
      </c>
      <c r="AI636" t="s">
        <v>691</v>
      </c>
      <c r="AJ636" t="s">
        <v>691</v>
      </c>
      <c r="AK636" t="s">
        <v>691</v>
      </c>
      <c r="AL636" t="s">
        <v>691</v>
      </c>
      <c r="AM636" t="s">
        <v>691</v>
      </c>
      <c r="AW636"/>
      <c r="AY636">
        <v>0</v>
      </c>
      <c r="AZ636" s="269"/>
      <c r="BA636" s="269"/>
      <c r="BB636" s="269"/>
      <c r="BC636" s="269"/>
      <c r="BD636" s="269"/>
      <c r="BE636" s="269"/>
    </row>
    <row r="637" spans="1:57" ht="14.4" x14ac:dyDescent="0.3">
      <c r="A637">
        <v>526806</v>
      </c>
      <c r="B637" t="s">
        <v>473</v>
      </c>
      <c r="C637" t="s">
        <v>691</v>
      </c>
      <c r="D637" t="s">
        <v>691</v>
      </c>
      <c r="E637" t="s">
        <v>691</v>
      </c>
      <c r="F637" t="s">
        <v>691</v>
      </c>
      <c r="G637" t="s">
        <v>691</v>
      </c>
      <c r="H637" t="s">
        <v>691</v>
      </c>
      <c r="I637" t="s">
        <v>691</v>
      </c>
      <c r="J637" t="s">
        <v>691</v>
      </c>
      <c r="K637" t="s">
        <v>691</v>
      </c>
      <c r="L637" t="s">
        <v>691</v>
      </c>
      <c r="M637" t="s">
        <v>691</v>
      </c>
      <c r="N637" t="s">
        <v>691</v>
      </c>
      <c r="O637" t="s">
        <v>691</v>
      </c>
      <c r="P637" t="s">
        <v>691</v>
      </c>
      <c r="Q637" t="s">
        <v>691</v>
      </c>
      <c r="R637" t="s">
        <v>691</v>
      </c>
      <c r="S637" t="s">
        <v>691</v>
      </c>
      <c r="T637" t="s">
        <v>691</v>
      </c>
      <c r="U637" t="s">
        <v>691</v>
      </c>
      <c r="V637" t="s">
        <v>691</v>
      </c>
      <c r="W637" t="s">
        <v>691</v>
      </c>
      <c r="X637" t="s">
        <v>691</v>
      </c>
      <c r="Y637" t="s">
        <v>691</v>
      </c>
      <c r="Z637" t="s">
        <v>691</v>
      </c>
      <c r="AA637" t="s">
        <v>691</v>
      </c>
      <c r="AB637" t="s">
        <v>691</v>
      </c>
      <c r="AC637" t="s">
        <v>691</v>
      </c>
      <c r="AD637" t="s">
        <v>691</v>
      </c>
      <c r="AE637" t="s">
        <v>691</v>
      </c>
      <c r="AF637" t="s">
        <v>691</v>
      </c>
      <c r="AG637" t="s">
        <v>691</v>
      </c>
      <c r="AH637" t="s">
        <v>691</v>
      </c>
      <c r="AI637" t="s">
        <v>691</v>
      </c>
      <c r="AJ637" t="s">
        <v>691</v>
      </c>
      <c r="AK637" t="s">
        <v>691</v>
      </c>
      <c r="AL637" t="s">
        <v>691</v>
      </c>
      <c r="AM637" t="s">
        <v>691</v>
      </c>
      <c r="AW637"/>
      <c r="AY637">
        <v>0</v>
      </c>
      <c r="AZ637" s="269"/>
      <c r="BA637" s="269"/>
      <c r="BB637" s="269"/>
      <c r="BC637" s="269"/>
      <c r="BD637" s="269"/>
      <c r="BE637" s="269"/>
    </row>
    <row r="638" spans="1:57" ht="14.4" x14ac:dyDescent="0.3">
      <c r="A638">
        <v>526834</v>
      </c>
      <c r="B638" t="s">
        <v>473</v>
      </c>
      <c r="C638" t="s">
        <v>691</v>
      </c>
      <c r="D638" t="s">
        <v>691</v>
      </c>
      <c r="E638" t="s">
        <v>691</v>
      </c>
      <c r="F638" t="s">
        <v>691</v>
      </c>
      <c r="G638" t="s">
        <v>691</v>
      </c>
      <c r="H638" t="s">
        <v>691</v>
      </c>
      <c r="I638" t="s">
        <v>691</v>
      </c>
      <c r="J638" t="s">
        <v>691</v>
      </c>
      <c r="K638" t="s">
        <v>691</v>
      </c>
      <c r="L638" t="s">
        <v>691</v>
      </c>
      <c r="M638" t="s">
        <v>691</v>
      </c>
      <c r="N638" t="s">
        <v>691</v>
      </c>
      <c r="O638" t="s">
        <v>691</v>
      </c>
      <c r="P638" t="s">
        <v>691</v>
      </c>
      <c r="Q638" t="s">
        <v>691</v>
      </c>
      <c r="R638" t="s">
        <v>691</v>
      </c>
      <c r="S638" t="s">
        <v>691</v>
      </c>
      <c r="T638" t="s">
        <v>691</v>
      </c>
      <c r="U638" t="s">
        <v>691</v>
      </c>
      <c r="V638" t="s">
        <v>691</v>
      </c>
      <c r="W638" t="s">
        <v>691</v>
      </c>
      <c r="X638" t="s">
        <v>691</v>
      </c>
      <c r="Y638" t="s">
        <v>691</v>
      </c>
      <c r="Z638" t="s">
        <v>691</v>
      </c>
      <c r="AA638" t="s">
        <v>691</v>
      </c>
      <c r="AB638" t="s">
        <v>691</v>
      </c>
      <c r="AC638" t="s">
        <v>691</v>
      </c>
      <c r="AD638" t="s">
        <v>691</v>
      </c>
      <c r="AE638" t="s">
        <v>691</v>
      </c>
      <c r="AF638" t="s">
        <v>691</v>
      </c>
      <c r="AG638" t="s">
        <v>691</v>
      </c>
      <c r="AH638" t="s">
        <v>691</v>
      </c>
      <c r="AI638" t="s">
        <v>691</v>
      </c>
      <c r="AJ638" t="s">
        <v>691</v>
      </c>
      <c r="AK638" t="s">
        <v>691</v>
      </c>
      <c r="AL638" t="s">
        <v>691</v>
      </c>
      <c r="AM638" t="s">
        <v>691</v>
      </c>
      <c r="AW638"/>
      <c r="AY638">
        <v>0</v>
      </c>
      <c r="AZ638" s="269"/>
      <c r="BA638" s="269"/>
      <c r="BB638" s="269"/>
      <c r="BC638" s="269"/>
      <c r="BD638" s="269"/>
      <c r="BE638" s="269"/>
    </row>
    <row r="639" spans="1:57" ht="14.4" x14ac:dyDescent="0.3">
      <c r="A639">
        <v>526836</v>
      </c>
      <c r="B639" t="s">
        <v>474</v>
      </c>
      <c r="C639" t="s">
        <v>691</v>
      </c>
      <c r="D639" t="s">
        <v>691</v>
      </c>
      <c r="E639" t="s">
        <v>691</v>
      </c>
      <c r="F639" t="s">
        <v>691</v>
      </c>
      <c r="G639" t="s">
        <v>691</v>
      </c>
      <c r="H639" t="s">
        <v>691</v>
      </c>
      <c r="I639" t="s">
        <v>691</v>
      </c>
      <c r="J639" t="s">
        <v>691</v>
      </c>
      <c r="K639" t="s">
        <v>691</v>
      </c>
      <c r="L639" t="s">
        <v>691</v>
      </c>
      <c r="M639" t="s">
        <v>691</v>
      </c>
      <c r="N639" t="s">
        <v>691</v>
      </c>
      <c r="O639" t="s">
        <v>691</v>
      </c>
      <c r="P639" t="s">
        <v>691</v>
      </c>
      <c r="Q639" t="s">
        <v>691</v>
      </c>
      <c r="R639" t="s">
        <v>691</v>
      </c>
      <c r="S639" t="s">
        <v>691</v>
      </c>
      <c r="T639" t="s">
        <v>691</v>
      </c>
      <c r="U639" t="s">
        <v>691</v>
      </c>
      <c r="V639" t="s">
        <v>691</v>
      </c>
      <c r="W639" t="s">
        <v>691</v>
      </c>
      <c r="X639" t="s">
        <v>691</v>
      </c>
      <c r="Y639" t="s">
        <v>691</v>
      </c>
      <c r="Z639" t="s">
        <v>691</v>
      </c>
      <c r="AA639" t="s">
        <v>691</v>
      </c>
      <c r="AB639" t="s">
        <v>691</v>
      </c>
      <c r="AC639" t="s">
        <v>691</v>
      </c>
      <c r="AD639" t="s">
        <v>691</v>
      </c>
      <c r="AE639" t="s">
        <v>691</v>
      </c>
      <c r="AF639" t="s">
        <v>691</v>
      </c>
      <c r="AG639" t="s">
        <v>691</v>
      </c>
      <c r="AW639"/>
      <c r="AY639" t="s">
        <v>1462</v>
      </c>
      <c r="AZ639" s="269"/>
      <c r="BA639" s="269"/>
      <c r="BB639" s="269"/>
      <c r="BC639" s="269"/>
      <c r="BD639" s="269"/>
      <c r="BE639" s="269"/>
    </row>
    <row r="640" spans="1:57" ht="14.4" x14ac:dyDescent="0.3">
      <c r="A640">
        <v>526840</v>
      </c>
      <c r="B640" t="s">
        <v>473</v>
      </c>
      <c r="C640" t="s">
        <v>691</v>
      </c>
      <c r="D640" t="s">
        <v>691</v>
      </c>
      <c r="E640" t="s">
        <v>691</v>
      </c>
      <c r="F640" t="s">
        <v>691</v>
      </c>
      <c r="G640" t="s">
        <v>691</v>
      </c>
      <c r="H640" t="s">
        <v>691</v>
      </c>
      <c r="I640" t="s">
        <v>691</v>
      </c>
      <c r="J640" t="s">
        <v>691</v>
      </c>
      <c r="K640" t="s">
        <v>691</v>
      </c>
      <c r="L640" t="s">
        <v>691</v>
      </c>
      <c r="M640" t="s">
        <v>691</v>
      </c>
      <c r="N640" t="s">
        <v>691</v>
      </c>
      <c r="O640" t="s">
        <v>691</v>
      </c>
      <c r="P640" t="s">
        <v>691</v>
      </c>
      <c r="Q640" t="s">
        <v>691</v>
      </c>
      <c r="R640" t="s">
        <v>691</v>
      </c>
      <c r="S640" t="s">
        <v>691</v>
      </c>
      <c r="T640" t="s">
        <v>691</v>
      </c>
      <c r="U640" t="s">
        <v>691</v>
      </c>
      <c r="V640" t="s">
        <v>691</v>
      </c>
      <c r="W640" t="s">
        <v>691</v>
      </c>
      <c r="X640" t="s">
        <v>691</v>
      </c>
      <c r="Y640" t="s">
        <v>691</v>
      </c>
      <c r="Z640" t="s">
        <v>691</v>
      </c>
      <c r="AA640" t="s">
        <v>691</v>
      </c>
      <c r="AB640" t="s">
        <v>691</v>
      </c>
      <c r="AC640" t="s">
        <v>691</v>
      </c>
      <c r="AD640" t="s">
        <v>691</v>
      </c>
      <c r="AE640" t="s">
        <v>691</v>
      </c>
      <c r="AF640" t="s">
        <v>691</v>
      </c>
      <c r="AG640" t="s">
        <v>691</v>
      </c>
      <c r="AH640" t="s">
        <v>691</v>
      </c>
      <c r="AI640" t="s">
        <v>691</v>
      </c>
      <c r="AJ640" t="s">
        <v>691</v>
      </c>
      <c r="AK640" t="s">
        <v>691</v>
      </c>
      <c r="AL640" t="s">
        <v>691</v>
      </c>
      <c r="AM640" t="s">
        <v>691</v>
      </c>
      <c r="AW640"/>
      <c r="AY640">
        <v>0</v>
      </c>
      <c r="AZ640" s="269"/>
      <c r="BA640" s="269"/>
      <c r="BB640" s="269"/>
      <c r="BC640" s="269"/>
      <c r="BD640" s="269"/>
      <c r="BE640" s="269"/>
    </row>
    <row r="641" spans="1:83" ht="14.4" x14ac:dyDescent="0.3">
      <c r="A641">
        <v>526841</v>
      </c>
      <c r="B641" t="s">
        <v>473</v>
      </c>
      <c r="C641" t="s">
        <v>691</v>
      </c>
      <c r="D641" t="s">
        <v>691</v>
      </c>
      <c r="E641" t="s">
        <v>691</v>
      </c>
      <c r="F641" t="s">
        <v>691</v>
      </c>
      <c r="G641" t="s">
        <v>691</v>
      </c>
      <c r="H641" t="s">
        <v>691</v>
      </c>
      <c r="I641" t="s">
        <v>691</v>
      </c>
      <c r="J641" t="s">
        <v>691</v>
      </c>
      <c r="K641" t="s">
        <v>691</v>
      </c>
      <c r="L641" t="s">
        <v>691</v>
      </c>
      <c r="M641" t="s">
        <v>691</v>
      </c>
      <c r="N641" t="s">
        <v>691</v>
      </c>
      <c r="O641" t="s">
        <v>691</v>
      </c>
      <c r="P641" t="s">
        <v>691</v>
      </c>
      <c r="Q641" t="s">
        <v>691</v>
      </c>
      <c r="R641" t="s">
        <v>691</v>
      </c>
      <c r="S641" t="s">
        <v>691</v>
      </c>
      <c r="T641" t="s">
        <v>691</v>
      </c>
      <c r="U641" t="s">
        <v>691</v>
      </c>
      <c r="V641" t="s">
        <v>691</v>
      </c>
      <c r="W641" t="s">
        <v>691</v>
      </c>
      <c r="X641" t="s">
        <v>691</v>
      </c>
      <c r="Y641" t="s">
        <v>691</v>
      </c>
      <c r="Z641" t="s">
        <v>691</v>
      </c>
      <c r="AA641" t="s">
        <v>691</v>
      </c>
      <c r="AB641" t="s">
        <v>691</v>
      </c>
      <c r="AC641" t="s">
        <v>691</v>
      </c>
      <c r="AD641" t="s">
        <v>691</v>
      </c>
      <c r="AE641" t="s">
        <v>691</v>
      </c>
      <c r="AF641" t="s">
        <v>691</v>
      </c>
      <c r="AG641" t="s">
        <v>691</v>
      </c>
      <c r="AH641" t="s">
        <v>691</v>
      </c>
      <c r="AI641" t="s">
        <v>691</v>
      </c>
      <c r="AJ641" t="s">
        <v>691</v>
      </c>
      <c r="AK641" t="s">
        <v>691</v>
      </c>
      <c r="AL641" t="s">
        <v>691</v>
      </c>
      <c r="AM641" t="s">
        <v>691</v>
      </c>
      <c r="AW641"/>
      <c r="AY641">
        <v>0</v>
      </c>
      <c r="AZ641" s="269"/>
      <c r="BA641" s="269"/>
      <c r="BB641" s="269"/>
      <c r="BC641" s="269"/>
      <c r="BD641" s="269"/>
      <c r="BE641" s="269"/>
    </row>
    <row r="642" spans="1:83" ht="14.4" x14ac:dyDescent="0.3">
      <c r="A642">
        <v>526856</v>
      </c>
      <c r="B642" t="s">
        <v>474</v>
      </c>
      <c r="C642" t="s">
        <v>691</v>
      </c>
      <c r="D642" t="s">
        <v>691</v>
      </c>
      <c r="E642" t="s">
        <v>691</v>
      </c>
      <c r="F642" t="s">
        <v>691</v>
      </c>
      <c r="G642" t="s">
        <v>691</v>
      </c>
      <c r="H642" t="s">
        <v>691</v>
      </c>
      <c r="I642" t="s">
        <v>691</v>
      </c>
      <c r="J642" t="s">
        <v>691</v>
      </c>
      <c r="K642" t="s">
        <v>691</v>
      </c>
      <c r="L642" t="s">
        <v>691</v>
      </c>
      <c r="M642" t="s">
        <v>691</v>
      </c>
      <c r="N642" t="s">
        <v>691</v>
      </c>
      <c r="O642" t="s">
        <v>691</v>
      </c>
      <c r="P642" t="s">
        <v>691</v>
      </c>
      <c r="Q642" t="s">
        <v>691</v>
      </c>
      <c r="R642" t="s">
        <v>691</v>
      </c>
      <c r="S642" t="s">
        <v>691</v>
      </c>
      <c r="T642" t="s">
        <v>691</v>
      </c>
      <c r="U642" t="s">
        <v>691</v>
      </c>
      <c r="V642" t="s">
        <v>691</v>
      </c>
      <c r="W642" t="s">
        <v>691</v>
      </c>
      <c r="X642" t="s">
        <v>691</v>
      </c>
      <c r="Y642" t="s">
        <v>691</v>
      </c>
      <c r="Z642" t="s">
        <v>691</v>
      </c>
      <c r="AA642" t="s">
        <v>691</v>
      </c>
      <c r="AB642" t="s">
        <v>691</v>
      </c>
      <c r="AC642" t="s">
        <v>691</v>
      </c>
      <c r="AD642" t="s">
        <v>691</v>
      </c>
      <c r="AE642" t="s">
        <v>691</v>
      </c>
      <c r="AF642" t="s">
        <v>691</v>
      </c>
      <c r="AG642" t="s">
        <v>691</v>
      </c>
      <c r="AW642"/>
      <c r="AY642" t="s">
        <v>1462</v>
      </c>
      <c r="AZ642" s="269"/>
      <c r="BA642" s="269"/>
      <c r="BB642" s="269"/>
      <c r="BC642" s="269"/>
      <c r="BD642" s="269"/>
      <c r="BE642" s="269"/>
    </row>
    <row r="643" spans="1:83" ht="14.4" x14ac:dyDescent="0.3">
      <c r="A643">
        <v>526857</v>
      </c>
      <c r="B643" t="s">
        <v>473</v>
      </c>
      <c r="C643" t="s">
        <v>691</v>
      </c>
      <c r="D643" t="s">
        <v>691</v>
      </c>
      <c r="E643" t="s">
        <v>691</v>
      </c>
      <c r="F643" t="s">
        <v>691</v>
      </c>
      <c r="G643" t="s">
        <v>691</v>
      </c>
      <c r="H643" t="s">
        <v>691</v>
      </c>
      <c r="I643" t="s">
        <v>691</v>
      </c>
      <c r="J643" t="s">
        <v>691</v>
      </c>
      <c r="K643" t="s">
        <v>691</v>
      </c>
      <c r="L643" t="s">
        <v>691</v>
      </c>
      <c r="M643" t="s">
        <v>691</v>
      </c>
      <c r="N643" t="s">
        <v>691</v>
      </c>
      <c r="O643" t="s">
        <v>691</v>
      </c>
      <c r="P643" t="s">
        <v>691</v>
      </c>
      <c r="Q643" t="s">
        <v>691</v>
      </c>
      <c r="R643" t="s">
        <v>691</v>
      </c>
      <c r="S643" t="s">
        <v>691</v>
      </c>
      <c r="T643" t="s">
        <v>691</v>
      </c>
      <c r="U643" t="s">
        <v>691</v>
      </c>
      <c r="V643" t="s">
        <v>691</v>
      </c>
      <c r="W643" t="s">
        <v>691</v>
      </c>
      <c r="X643" t="s">
        <v>691</v>
      </c>
      <c r="Y643" t="s">
        <v>691</v>
      </c>
      <c r="Z643" t="s">
        <v>691</v>
      </c>
      <c r="AA643" t="s">
        <v>691</v>
      </c>
      <c r="AB643" t="s">
        <v>691</v>
      </c>
      <c r="AC643" t="s">
        <v>691</v>
      </c>
      <c r="AD643" t="s">
        <v>691</v>
      </c>
      <c r="AE643" t="s">
        <v>691</v>
      </c>
      <c r="AF643" t="s">
        <v>691</v>
      </c>
      <c r="AG643" t="s">
        <v>691</v>
      </c>
      <c r="AH643" t="s">
        <v>691</v>
      </c>
      <c r="AI643" t="s">
        <v>691</v>
      </c>
      <c r="AJ643" t="s">
        <v>691</v>
      </c>
      <c r="AK643" t="s">
        <v>691</v>
      </c>
      <c r="AL643" t="s">
        <v>691</v>
      </c>
      <c r="AM643" t="s">
        <v>691</v>
      </c>
      <c r="AW643"/>
      <c r="AY643">
        <v>0</v>
      </c>
      <c r="AZ643" s="269"/>
      <c r="BA643" s="269"/>
      <c r="BB643" s="269"/>
      <c r="BC643" s="269"/>
      <c r="BD643" s="269"/>
      <c r="BE643" s="269"/>
    </row>
    <row r="644" spans="1:83" ht="14.4" x14ac:dyDescent="0.3">
      <c r="A644">
        <v>526859</v>
      </c>
      <c r="B644" t="s">
        <v>473</v>
      </c>
      <c r="C644" t="s">
        <v>691</v>
      </c>
      <c r="D644" t="s">
        <v>691</v>
      </c>
      <c r="E644" t="s">
        <v>691</v>
      </c>
      <c r="F644" t="s">
        <v>691</v>
      </c>
      <c r="G644" t="s">
        <v>691</v>
      </c>
      <c r="H644" t="s">
        <v>691</v>
      </c>
      <c r="I644" t="s">
        <v>691</v>
      </c>
      <c r="J644" t="s">
        <v>691</v>
      </c>
      <c r="K644" t="s">
        <v>691</v>
      </c>
      <c r="L644" t="s">
        <v>691</v>
      </c>
      <c r="M644" t="s">
        <v>691</v>
      </c>
      <c r="N644" t="s">
        <v>691</v>
      </c>
      <c r="O644" t="s">
        <v>691</v>
      </c>
      <c r="P644" t="s">
        <v>691</v>
      </c>
      <c r="Q644" t="s">
        <v>691</v>
      </c>
      <c r="R644" t="s">
        <v>691</v>
      </c>
      <c r="S644" t="s">
        <v>691</v>
      </c>
      <c r="T644" t="s">
        <v>691</v>
      </c>
      <c r="U644" t="s">
        <v>691</v>
      </c>
      <c r="V644" t="s">
        <v>691</v>
      </c>
      <c r="W644" t="s">
        <v>691</v>
      </c>
      <c r="X644" t="s">
        <v>691</v>
      </c>
      <c r="Y644" t="s">
        <v>691</v>
      </c>
      <c r="Z644" t="s">
        <v>691</v>
      </c>
      <c r="AA644" t="s">
        <v>691</v>
      </c>
      <c r="AB644" t="s">
        <v>691</v>
      </c>
      <c r="AC644" t="s">
        <v>691</v>
      </c>
      <c r="AD644" t="s">
        <v>691</v>
      </c>
      <c r="AE644" t="s">
        <v>691</v>
      </c>
      <c r="AF644" t="s">
        <v>691</v>
      </c>
      <c r="AG644" t="s">
        <v>691</v>
      </c>
      <c r="AH644" t="s">
        <v>691</v>
      </c>
      <c r="AI644" t="s">
        <v>691</v>
      </c>
      <c r="AJ644" t="s">
        <v>691</v>
      </c>
      <c r="AK644" t="s">
        <v>691</v>
      </c>
      <c r="AL644" t="s">
        <v>691</v>
      </c>
      <c r="AM644" t="s">
        <v>691</v>
      </c>
      <c r="AW644"/>
      <c r="AY644">
        <v>0</v>
      </c>
      <c r="AZ644" s="269"/>
      <c r="BA644" s="269"/>
      <c r="BB644" s="269"/>
      <c r="BC644" s="269"/>
      <c r="BD644" s="269"/>
      <c r="BE644" s="269"/>
      <c r="BH644" s="249"/>
      <c r="BI644" s="249"/>
      <c r="BJ644" s="249"/>
      <c r="BK644" s="249"/>
      <c r="BL644" s="249"/>
      <c r="BM644" s="249"/>
      <c r="BN644" s="249"/>
      <c r="BO644" s="249"/>
      <c r="BP644" s="249"/>
      <c r="BQ644" s="249"/>
      <c r="BR644" s="249"/>
      <c r="BS644" s="249"/>
      <c r="BT644" s="249"/>
      <c r="BU644" s="249"/>
      <c r="BV644" s="248"/>
      <c r="BW644" s="249"/>
      <c r="BX644" s="249"/>
      <c r="BY644" s="249"/>
      <c r="BZ644" s="249"/>
      <c r="CA644" s="251"/>
      <c r="CB644" s="242"/>
      <c r="CC644" s="242"/>
      <c r="CD644" s="242"/>
      <c r="CE644" s="249"/>
    </row>
    <row r="645" spans="1:83" ht="14.4" x14ac:dyDescent="0.3">
      <c r="A645">
        <v>526865</v>
      </c>
      <c r="B645" t="s">
        <v>474</v>
      </c>
      <c r="C645" t="s">
        <v>691</v>
      </c>
      <c r="D645" t="s">
        <v>691</v>
      </c>
      <c r="E645" t="s">
        <v>691</v>
      </c>
      <c r="F645" t="s">
        <v>691</v>
      </c>
      <c r="G645" t="s">
        <v>691</v>
      </c>
      <c r="H645" t="s">
        <v>691</v>
      </c>
      <c r="I645" t="s">
        <v>691</v>
      </c>
      <c r="J645" t="s">
        <v>691</v>
      </c>
      <c r="K645" t="s">
        <v>691</v>
      </c>
      <c r="L645" t="s">
        <v>691</v>
      </c>
      <c r="M645" t="s">
        <v>691</v>
      </c>
      <c r="N645" t="s">
        <v>691</v>
      </c>
      <c r="O645" t="s">
        <v>691</v>
      </c>
      <c r="P645" t="s">
        <v>691</v>
      </c>
      <c r="Q645" t="s">
        <v>691</v>
      </c>
      <c r="R645" t="s">
        <v>691</v>
      </c>
      <c r="S645" t="s">
        <v>691</v>
      </c>
      <c r="T645" t="s">
        <v>691</v>
      </c>
      <c r="U645" t="s">
        <v>691</v>
      </c>
      <c r="V645" t="s">
        <v>691</v>
      </c>
      <c r="W645" t="s">
        <v>691</v>
      </c>
      <c r="X645" t="s">
        <v>691</v>
      </c>
      <c r="Y645" t="s">
        <v>691</v>
      </c>
      <c r="Z645" t="s">
        <v>691</v>
      </c>
      <c r="AA645" t="s">
        <v>691</v>
      </c>
      <c r="AB645" t="s">
        <v>691</v>
      </c>
      <c r="AC645" t="s">
        <v>691</v>
      </c>
      <c r="AD645" t="s">
        <v>691</v>
      </c>
      <c r="AE645" t="s">
        <v>691</v>
      </c>
      <c r="AF645" t="s">
        <v>691</v>
      </c>
      <c r="AG645" t="s">
        <v>691</v>
      </c>
      <c r="AW645"/>
      <c r="AY645" t="s">
        <v>1462</v>
      </c>
      <c r="AZ645" s="269"/>
      <c r="BA645" s="269"/>
      <c r="BB645" s="269"/>
      <c r="BC645" s="269"/>
      <c r="BD645" s="269"/>
      <c r="BE645" s="269"/>
    </row>
    <row r="646" spans="1:83" ht="14.4" x14ac:dyDescent="0.3">
      <c r="A646">
        <v>526866</v>
      </c>
      <c r="B646" t="s">
        <v>473</v>
      </c>
      <c r="C646" t="s">
        <v>691</v>
      </c>
      <c r="D646" t="s">
        <v>691</v>
      </c>
      <c r="E646" t="s">
        <v>691</v>
      </c>
      <c r="F646" t="s">
        <v>691</v>
      </c>
      <c r="G646" t="s">
        <v>691</v>
      </c>
      <c r="H646" t="s">
        <v>691</v>
      </c>
      <c r="I646" t="s">
        <v>691</v>
      </c>
      <c r="J646" t="s">
        <v>691</v>
      </c>
      <c r="K646" t="s">
        <v>691</v>
      </c>
      <c r="L646" t="s">
        <v>691</v>
      </c>
      <c r="M646" t="s">
        <v>691</v>
      </c>
      <c r="N646" t="s">
        <v>691</v>
      </c>
      <c r="O646" t="s">
        <v>691</v>
      </c>
      <c r="P646" t="s">
        <v>691</v>
      </c>
      <c r="Q646" t="s">
        <v>691</v>
      </c>
      <c r="R646" t="s">
        <v>691</v>
      </c>
      <c r="S646" t="s">
        <v>691</v>
      </c>
      <c r="T646" t="s">
        <v>691</v>
      </c>
      <c r="U646" t="s">
        <v>691</v>
      </c>
      <c r="V646" t="s">
        <v>691</v>
      </c>
      <c r="W646" t="s">
        <v>691</v>
      </c>
      <c r="X646" t="s">
        <v>691</v>
      </c>
      <c r="Y646" t="s">
        <v>691</v>
      </c>
      <c r="Z646" t="s">
        <v>691</v>
      </c>
      <c r="AA646" t="s">
        <v>691</v>
      </c>
      <c r="AB646" t="s">
        <v>691</v>
      </c>
      <c r="AC646" t="s">
        <v>691</v>
      </c>
      <c r="AD646" t="s">
        <v>691</v>
      </c>
      <c r="AE646" t="s">
        <v>691</v>
      </c>
      <c r="AF646" t="s">
        <v>691</v>
      </c>
      <c r="AG646" t="s">
        <v>691</v>
      </c>
      <c r="AH646" t="s">
        <v>691</v>
      </c>
      <c r="AI646" t="s">
        <v>691</v>
      </c>
      <c r="AJ646" t="s">
        <v>691</v>
      </c>
      <c r="AK646" t="s">
        <v>691</v>
      </c>
      <c r="AL646" t="s">
        <v>691</v>
      </c>
      <c r="AM646" t="s">
        <v>691</v>
      </c>
      <c r="AW646"/>
      <c r="AY646">
        <v>0</v>
      </c>
      <c r="AZ646" s="269"/>
      <c r="BA646" s="269"/>
      <c r="BB646" s="269"/>
      <c r="BC646" s="269"/>
      <c r="BD646" s="269"/>
      <c r="BE646" s="269"/>
    </row>
    <row r="647" spans="1:83" ht="14.4" x14ac:dyDescent="0.3">
      <c r="A647">
        <v>526869</v>
      </c>
      <c r="B647" t="s">
        <v>473</v>
      </c>
      <c r="C647" t="s">
        <v>691</v>
      </c>
      <c r="D647" t="s">
        <v>691</v>
      </c>
      <c r="E647" t="s">
        <v>691</v>
      </c>
      <c r="F647" t="s">
        <v>691</v>
      </c>
      <c r="G647" t="s">
        <v>691</v>
      </c>
      <c r="H647" t="s">
        <v>691</v>
      </c>
      <c r="I647" t="s">
        <v>691</v>
      </c>
      <c r="J647" t="s">
        <v>691</v>
      </c>
      <c r="K647" t="s">
        <v>691</v>
      </c>
      <c r="L647" t="s">
        <v>691</v>
      </c>
      <c r="M647" t="s">
        <v>691</v>
      </c>
      <c r="N647" t="s">
        <v>691</v>
      </c>
      <c r="O647" t="s">
        <v>691</v>
      </c>
      <c r="P647" t="s">
        <v>691</v>
      </c>
      <c r="Q647" t="s">
        <v>691</v>
      </c>
      <c r="R647" t="s">
        <v>691</v>
      </c>
      <c r="S647" t="s">
        <v>691</v>
      </c>
      <c r="T647" t="s">
        <v>691</v>
      </c>
      <c r="U647" t="s">
        <v>691</v>
      </c>
      <c r="V647" t="s">
        <v>691</v>
      </c>
      <c r="W647" t="s">
        <v>691</v>
      </c>
      <c r="X647" t="s">
        <v>691</v>
      </c>
      <c r="Y647" t="s">
        <v>691</v>
      </c>
      <c r="Z647" t="s">
        <v>691</v>
      </c>
      <c r="AA647" t="s">
        <v>691</v>
      </c>
      <c r="AB647" t="s">
        <v>691</v>
      </c>
      <c r="AC647" t="s">
        <v>691</v>
      </c>
      <c r="AD647" t="s">
        <v>691</v>
      </c>
      <c r="AE647" t="s">
        <v>691</v>
      </c>
      <c r="AF647" t="s">
        <v>691</v>
      </c>
      <c r="AG647" t="s">
        <v>691</v>
      </c>
      <c r="AH647" t="s">
        <v>691</v>
      </c>
      <c r="AI647" t="s">
        <v>691</v>
      </c>
      <c r="AJ647" t="s">
        <v>691</v>
      </c>
      <c r="AK647" t="s">
        <v>691</v>
      </c>
      <c r="AL647" t="s">
        <v>691</v>
      </c>
      <c r="AM647" t="s">
        <v>691</v>
      </c>
      <c r="AW647"/>
      <c r="AY647">
        <v>0</v>
      </c>
      <c r="AZ647" s="269"/>
      <c r="BA647" s="269"/>
      <c r="BB647" s="269"/>
      <c r="BC647" s="269"/>
      <c r="BD647" s="269"/>
      <c r="BE647" s="269"/>
    </row>
    <row r="648" spans="1:83" ht="14.4" x14ac:dyDescent="0.3">
      <c r="A648">
        <v>526875</v>
      </c>
      <c r="B648" t="s">
        <v>473</v>
      </c>
      <c r="C648" t="s">
        <v>691</v>
      </c>
      <c r="D648" t="s">
        <v>691</v>
      </c>
      <c r="E648" t="s">
        <v>691</v>
      </c>
      <c r="F648" t="s">
        <v>691</v>
      </c>
      <c r="G648" t="s">
        <v>691</v>
      </c>
      <c r="H648" t="s">
        <v>691</v>
      </c>
      <c r="I648" t="s">
        <v>691</v>
      </c>
      <c r="J648" t="s">
        <v>691</v>
      </c>
      <c r="K648" t="s">
        <v>691</v>
      </c>
      <c r="L648" t="s">
        <v>691</v>
      </c>
      <c r="M648" t="s">
        <v>691</v>
      </c>
      <c r="N648" t="s">
        <v>691</v>
      </c>
      <c r="O648" t="s">
        <v>691</v>
      </c>
      <c r="P648" t="s">
        <v>691</v>
      </c>
      <c r="Q648" t="s">
        <v>691</v>
      </c>
      <c r="R648" t="s">
        <v>691</v>
      </c>
      <c r="S648" t="s">
        <v>691</v>
      </c>
      <c r="T648" t="s">
        <v>691</v>
      </c>
      <c r="U648" t="s">
        <v>691</v>
      </c>
      <c r="V648" t="s">
        <v>691</v>
      </c>
      <c r="W648" t="s">
        <v>691</v>
      </c>
      <c r="X648" t="s">
        <v>691</v>
      </c>
      <c r="Y648" t="s">
        <v>691</v>
      </c>
      <c r="Z648" t="s">
        <v>691</v>
      </c>
      <c r="AA648" t="s">
        <v>691</v>
      </c>
      <c r="AB648" t="s">
        <v>691</v>
      </c>
      <c r="AC648" t="s">
        <v>691</v>
      </c>
      <c r="AD648" t="s">
        <v>691</v>
      </c>
      <c r="AE648" t="s">
        <v>691</v>
      </c>
      <c r="AF648" t="s">
        <v>691</v>
      </c>
      <c r="AG648" t="s">
        <v>691</v>
      </c>
      <c r="AH648" t="s">
        <v>691</v>
      </c>
      <c r="AI648" t="s">
        <v>691</v>
      </c>
      <c r="AJ648" t="s">
        <v>691</v>
      </c>
      <c r="AK648" t="s">
        <v>691</v>
      </c>
      <c r="AL648" t="s">
        <v>691</v>
      </c>
      <c r="AM648" t="s">
        <v>691</v>
      </c>
      <c r="AW648"/>
      <c r="AY648">
        <v>0</v>
      </c>
      <c r="AZ648" s="269"/>
      <c r="BA648" s="269"/>
      <c r="BB648" s="269"/>
      <c r="BC648" s="269"/>
      <c r="BD648" s="269"/>
      <c r="BE648" s="269"/>
      <c r="BH648" s="249"/>
      <c r="BI648" s="249"/>
      <c r="BJ648" s="249"/>
      <c r="BK648" s="249"/>
      <c r="BL648" s="249"/>
      <c r="BM648" s="249"/>
      <c r="BN648" s="249"/>
      <c r="BO648" s="249"/>
      <c r="BP648" s="249"/>
      <c r="BQ648" s="249"/>
      <c r="BR648" s="249"/>
      <c r="BS648" s="249"/>
      <c r="BT648" s="249"/>
      <c r="BU648" s="249"/>
      <c r="BV648" s="248"/>
      <c r="BW648" s="249"/>
      <c r="BX648" s="249"/>
      <c r="BY648" s="249"/>
      <c r="BZ648" s="249"/>
      <c r="CA648" s="242"/>
      <c r="CB648" s="242"/>
      <c r="CC648" s="242"/>
      <c r="CD648" s="242"/>
      <c r="CE648" s="249"/>
    </row>
    <row r="649" spans="1:83" ht="14.4" x14ac:dyDescent="0.3">
      <c r="A649">
        <v>526886</v>
      </c>
      <c r="B649" t="s">
        <v>473</v>
      </c>
      <c r="C649" t="s">
        <v>691</v>
      </c>
      <c r="D649" t="s">
        <v>691</v>
      </c>
      <c r="E649" t="s">
        <v>691</v>
      </c>
      <c r="F649" t="s">
        <v>691</v>
      </c>
      <c r="G649" t="s">
        <v>691</v>
      </c>
      <c r="H649" t="s">
        <v>691</v>
      </c>
      <c r="I649" t="s">
        <v>691</v>
      </c>
      <c r="J649" t="s">
        <v>691</v>
      </c>
      <c r="K649" t="s">
        <v>691</v>
      </c>
      <c r="L649" t="s">
        <v>691</v>
      </c>
      <c r="M649" t="s">
        <v>691</v>
      </c>
      <c r="N649" t="s">
        <v>691</v>
      </c>
      <c r="O649" t="s">
        <v>691</v>
      </c>
      <c r="P649" t="s">
        <v>691</v>
      </c>
      <c r="Q649" t="s">
        <v>691</v>
      </c>
      <c r="R649" t="s">
        <v>691</v>
      </c>
      <c r="S649" t="s">
        <v>691</v>
      </c>
      <c r="T649" t="s">
        <v>691</v>
      </c>
      <c r="U649" t="s">
        <v>691</v>
      </c>
      <c r="V649" t="s">
        <v>691</v>
      </c>
      <c r="W649" t="s">
        <v>691</v>
      </c>
      <c r="X649" t="s">
        <v>691</v>
      </c>
      <c r="Y649" t="s">
        <v>691</v>
      </c>
      <c r="Z649" t="s">
        <v>691</v>
      </c>
      <c r="AA649" t="s">
        <v>691</v>
      </c>
      <c r="AB649" t="s">
        <v>691</v>
      </c>
      <c r="AC649" t="s">
        <v>691</v>
      </c>
      <c r="AD649" t="s">
        <v>691</v>
      </c>
      <c r="AE649" t="s">
        <v>691</v>
      </c>
      <c r="AF649" t="s">
        <v>691</v>
      </c>
      <c r="AG649" t="s">
        <v>691</v>
      </c>
      <c r="AH649" t="s">
        <v>691</v>
      </c>
      <c r="AI649" t="s">
        <v>691</v>
      </c>
      <c r="AJ649" t="s">
        <v>691</v>
      </c>
      <c r="AK649" t="s">
        <v>691</v>
      </c>
      <c r="AL649" t="s">
        <v>691</v>
      </c>
      <c r="AM649" t="s">
        <v>691</v>
      </c>
      <c r="AW649"/>
      <c r="AY649">
        <v>0</v>
      </c>
      <c r="AZ649" s="269"/>
      <c r="BA649" s="269"/>
      <c r="BB649" s="269"/>
      <c r="BC649" s="269"/>
      <c r="BD649" s="269"/>
      <c r="BE649" s="269"/>
    </row>
    <row r="650" spans="1:83" ht="14.4" x14ac:dyDescent="0.3">
      <c r="A650">
        <v>526889</v>
      </c>
      <c r="B650" t="s">
        <v>473</v>
      </c>
      <c r="C650" t="s">
        <v>691</v>
      </c>
      <c r="D650" t="s">
        <v>691</v>
      </c>
      <c r="E650" t="s">
        <v>691</v>
      </c>
      <c r="F650" t="s">
        <v>691</v>
      </c>
      <c r="G650" t="s">
        <v>691</v>
      </c>
      <c r="H650" t="s">
        <v>691</v>
      </c>
      <c r="I650" t="s">
        <v>691</v>
      </c>
      <c r="J650" t="s">
        <v>691</v>
      </c>
      <c r="K650" t="s">
        <v>691</v>
      </c>
      <c r="L650" t="s">
        <v>691</v>
      </c>
      <c r="M650" t="s">
        <v>691</v>
      </c>
      <c r="N650" t="s">
        <v>691</v>
      </c>
      <c r="O650" t="s">
        <v>691</v>
      </c>
      <c r="P650" t="s">
        <v>691</v>
      </c>
      <c r="Q650" t="s">
        <v>691</v>
      </c>
      <c r="R650" t="s">
        <v>691</v>
      </c>
      <c r="S650" t="s">
        <v>691</v>
      </c>
      <c r="T650" t="s">
        <v>691</v>
      </c>
      <c r="U650" t="s">
        <v>691</v>
      </c>
      <c r="V650" t="s">
        <v>691</v>
      </c>
      <c r="W650" t="s">
        <v>691</v>
      </c>
      <c r="X650" t="s">
        <v>691</v>
      </c>
      <c r="Y650" t="s">
        <v>691</v>
      </c>
      <c r="Z650" t="s">
        <v>691</v>
      </c>
      <c r="AA650" t="s">
        <v>691</v>
      </c>
      <c r="AB650" t="s">
        <v>691</v>
      </c>
      <c r="AC650" t="s">
        <v>691</v>
      </c>
      <c r="AD650" t="s">
        <v>691</v>
      </c>
      <c r="AE650" t="s">
        <v>691</v>
      </c>
      <c r="AF650" t="s">
        <v>691</v>
      </c>
      <c r="AG650" t="s">
        <v>691</v>
      </c>
      <c r="AH650" t="s">
        <v>691</v>
      </c>
      <c r="AI650" t="s">
        <v>691</v>
      </c>
      <c r="AJ650" t="s">
        <v>691</v>
      </c>
      <c r="AK650" t="s">
        <v>691</v>
      </c>
      <c r="AL650" t="s">
        <v>691</v>
      </c>
      <c r="AM650" t="s">
        <v>691</v>
      </c>
      <c r="AW650"/>
      <c r="AY650">
        <v>0</v>
      </c>
      <c r="AZ650" s="269"/>
      <c r="BA650" s="269"/>
      <c r="BB650" s="269"/>
      <c r="BC650" s="269"/>
      <c r="BD650" s="269"/>
      <c r="BE650" s="269"/>
    </row>
    <row r="651" spans="1:83" ht="14.4" x14ac:dyDescent="0.3">
      <c r="A651">
        <v>526894</v>
      </c>
      <c r="B651" t="s">
        <v>473</v>
      </c>
      <c r="C651" t="s">
        <v>691</v>
      </c>
      <c r="D651" t="s">
        <v>691</v>
      </c>
      <c r="E651" t="s">
        <v>691</v>
      </c>
      <c r="F651" t="s">
        <v>691</v>
      </c>
      <c r="G651" t="s">
        <v>691</v>
      </c>
      <c r="H651" t="s">
        <v>691</v>
      </c>
      <c r="I651" t="s">
        <v>691</v>
      </c>
      <c r="J651" t="s">
        <v>691</v>
      </c>
      <c r="K651" t="s">
        <v>691</v>
      </c>
      <c r="L651" t="s">
        <v>691</v>
      </c>
      <c r="M651" t="s">
        <v>691</v>
      </c>
      <c r="N651" t="s">
        <v>691</v>
      </c>
      <c r="O651" t="s">
        <v>691</v>
      </c>
      <c r="P651" t="s">
        <v>691</v>
      </c>
      <c r="Q651" t="s">
        <v>691</v>
      </c>
      <c r="R651" t="s">
        <v>691</v>
      </c>
      <c r="S651" t="s">
        <v>691</v>
      </c>
      <c r="T651" t="s">
        <v>691</v>
      </c>
      <c r="U651" t="s">
        <v>691</v>
      </c>
      <c r="V651" t="s">
        <v>691</v>
      </c>
      <c r="W651" t="s">
        <v>691</v>
      </c>
      <c r="X651" t="s">
        <v>691</v>
      </c>
      <c r="Y651" t="s">
        <v>691</v>
      </c>
      <c r="Z651" t="s">
        <v>691</v>
      </c>
      <c r="AA651" t="s">
        <v>691</v>
      </c>
      <c r="AB651" t="s">
        <v>691</v>
      </c>
      <c r="AC651" t="s">
        <v>691</v>
      </c>
      <c r="AD651" t="s">
        <v>691</v>
      </c>
      <c r="AE651" t="s">
        <v>691</v>
      </c>
      <c r="AF651" t="s">
        <v>691</v>
      </c>
      <c r="AG651" t="s">
        <v>691</v>
      </c>
      <c r="AH651" t="s">
        <v>691</v>
      </c>
      <c r="AI651" t="s">
        <v>691</v>
      </c>
      <c r="AJ651" t="s">
        <v>691</v>
      </c>
      <c r="AK651" t="s">
        <v>691</v>
      </c>
      <c r="AL651" t="s">
        <v>691</v>
      </c>
      <c r="AM651" t="s">
        <v>691</v>
      </c>
      <c r="AW651"/>
      <c r="AY651">
        <v>0</v>
      </c>
      <c r="AZ651" s="269"/>
      <c r="BA651" s="269"/>
      <c r="BB651" s="269"/>
      <c r="BC651" s="269"/>
      <c r="BD651" s="269"/>
      <c r="BE651" s="269"/>
    </row>
    <row r="652" spans="1:83" ht="14.4" x14ac:dyDescent="0.3">
      <c r="A652">
        <v>526900</v>
      </c>
      <c r="B652" t="s">
        <v>473</v>
      </c>
      <c r="C652" t="s">
        <v>691</v>
      </c>
      <c r="D652" t="s">
        <v>691</v>
      </c>
      <c r="E652" t="s">
        <v>691</v>
      </c>
      <c r="F652" t="s">
        <v>691</v>
      </c>
      <c r="G652" t="s">
        <v>691</v>
      </c>
      <c r="H652" t="s">
        <v>691</v>
      </c>
      <c r="I652" t="s">
        <v>691</v>
      </c>
      <c r="J652" t="s">
        <v>691</v>
      </c>
      <c r="K652" t="s">
        <v>691</v>
      </c>
      <c r="L652" t="s">
        <v>691</v>
      </c>
      <c r="M652" t="s">
        <v>691</v>
      </c>
      <c r="N652" t="s">
        <v>691</v>
      </c>
      <c r="O652" t="s">
        <v>691</v>
      </c>
      <c r="P652" t="s">
        <v>691</v>
      </c>
      <c r="Q652" t="s">
        <v>691</v>
      </c>
      <c r="R652" t="s">
        <v>691</v>
      </c>
      <c r="S652" t="s">
        <v>691</v>
      </c>
      <c r="T652" t="s">
        <v>691</v>
      </c>
      <c r="U652" t="s">
        <v>691</v>
      </c>
      <c r="V652" t="s">
        <v>691</v>
      </c>
      <c r="W652" t="s">
        <v>691</v>
      </c>
      <c r="X652" t="s">
        <v>691</v>
      </c>
      <c r="Y652" t="s">
        <v>691</v>
      </c>
      <c r="Z652" t="s">
        <v>691</v>
      </c>
      <c r="AA652" t="s">
        <v>691</v>
      </c>
      <c r="AB652" t="s">
        <v>691</v>
      </c>
      <c r="AC652" t="s">
        <v>691</v>
      </c>
      <c r="AD652" t="s">
        <v>691</v>
      </c>
      <c r="AE652" t="s">
        <v>691</v>
      </c>
      <c r="AF652" t="s">
        <v>691</v>
      </c>
      <c r="AG652" t="s">
        <v>691</v>
      </c>
      <c r="AH652" t="s">
        <v>691</v>
      </c>
      <c r="AI652" t="s">
        <v>691</v>
      </c>
      <c r="AJ652" t="s">
        <v>691</v>
      </c>
      <c r="AK652" t="s">
        <v>691</v>
      </c>
      <c r="AL652" t="s">
        <v>691</v>
      </c>
      <c r="AM652" t="s">
        <v>691</v>
      </c>
      <c r="AW652"/>
      <c r="AY652">
        <v>0</v>
      </c>
      <c r="AZ652" s="269"/>
      <c r="BA652" s="269"/>
      <c r="BB652" s="269"/>
      <c r="BC652" s="269"/>
      <c r="BD652" s="269"/>
      <c r="BE652" s="269"/>
      <c r="BH652" s="249"/>
      <c r="BI652" s="249"/>
      <c r="BJ652" s="249"/>
      <c r="BK652" s="249"/>
      <c r="BL652" s="249"/>
      <c r="BM652" s="249"/>
      <c r="BN652" s="249"/>
      <c r="BO652" s="249"/>
      <c r="BP652" s="249"/>
      <c r="BQ652" s="249"/>
      <c r="BR652" s="249"/>
      <c r="BS652" s="249"/>
      <c r="BT652" s="249"/>
      <c r="BU652" s="249"/>
      <c r="BV652" s="248"/>
      <c r="BW652" s="249"/>
      <c r="BX652" s="249"/>
      <c r="BY652" s="249"/>
      <c r="BZ652" s="249"/>
      <c r="CA652" s="242"/>
      <c r="CB652" s="242"/>
      <c r="CC652" s="242"/>
      <c r="CD652" s="242"/>
      <c r="CE652" s="249"/>
    </row>
    <row r="653" spans="1:83" ht="14.4" x14ac:dyDescent="0.3">
      <c r="A653">
        <v>526916</v>
      </c>
      <c r="B653" t="s">
        <v>473</v>
      </c>
      <c r="C653" t="s">
        <v>691</v>
      </c>
      <c r="D653" t="s">
        <v>691</v>
      </c>
      <c r="E653" t="s">
        <v>691</v>
      </c>
      <c r="F653" t="s">
        <v>691</v>
      </c>
      <c r="G653" t="s">
        <v>691</v>
      </c>
      <c r="H653" t="s">
        <v>691</v>
      </c>
      <c r="I653" t="s">
        <v>691</v>
      </c>
      <c r="J653" t="s">
        <v>691</v>
      </c>
      <c r="K653" t="s">
        <v>691</v>
      </c>
      <c r="L653" t="s">
        <v>691</v>
      </c>
      <c r="M653" t="s">
        <v>691</v>
      </c>
      <c r="N653" t="s">
        <v>691</v>
      </c>
      <c r="O653" t="s">
        <v>691</v>
      </c>
      <c r="P653" t="s">
        <v>691</v>
      </c>
      <c r="Q653" t="s">
        <v>691</v>
      </c>
      <c r="R653" t="s">
        <v>691</v>
      </c>
      <c r="S653" t="s">
        <v>691</v>
      </c>
      <c r="T653" t="s">
        <v>691</v>
      </c>
      <c r="U653" t="s">
        <v>691</v>
      </c>
      <c r="V653" t="s">
        <v>691</v>
      </c>
      <c r="W653" t="s">
        <v>691</v>
      </c>
      <c r="X653" t="s">
        <v>691</v>
      </c>
      <c r="Y653" t="s">
        <v>691</v>
      </c>
      <c r="Z653" t="s">
        <v>691</v>
      </c>
      <c r="AA653" t="s">
        <v>691</v>
      </c>
      <c r="AB653" t="s">
        <v>691</v>
      </c>
      <c r="AC653" t="s">
        <v>691</v>
      </c>
      <c r="AD653" t="s">
        <v>691</v>
      </c>
      <c r="AE653" t="s">
        <v>691</v>
      </c>
      <c r="AF653" t="s">
        <v>691</v>
      </c>
      <c r="AG653" t="s">
        <v>691</v>
      </c>
      <c r="AH653" t="s">
        <v>691</v>
      </c>
      <c r="AI653" t="s">
        <v>691</v>
      </c>
      <c r="AJ653" t="s">
        <v>691</v>
      </c>
      <c r="AK653" t="s">
        <v>691</v>
      </c>
      <c r="AL653" t="s">
        <v>691</v>
      </c>
      <c r="AM653" t="s">
        <v>691</v>
      </c>
      <c r="AW653"/>
      <c r="AY653">
        <v>0</v>
      </c>
      <c r="AZ653" s="269"/>
      <c r="BA653" s="269"/>
      <c r="BB653" s="269"/>
      <c r="BC653" s="269"/>
      <c r="BD653" s="269"/>
      <c r="BE653" s="269"/>
      <c r="BH653" s="249"/>
      <c r="BI653" s="249"/>
      <c r="BJ653" s="249"/>
      <c r="BK653" s="249"/>
      <c r="BL653" s="249"/>
      <c r="BM653" s="249"/>
      <c r="BN653" s="249"/>
      <c r="BO653" s="249"/>
      <c r="BP653" s="249"/>
      <c r="BQ653" s="249"/>
      <c r="BR653" s="249"/>
      <c r="BS653" s="249"/>
      <c r="BT653" s="249"/>
      <c r="BU653" s="249"/>
      <c r="BV653" s="248"/>
      <c r="BW653" s="249"/>
      <c r="BX653" s="249"/>
      <c r="BY653" s="249"/>
      <c r="BZ653" s="249"/>
      <c r="CA653" s="242"/>
      <c r="CB653" s="242"/>
      <c r="CC653" s="242"/>
      <c r="CD653" s="242"/>
      <c r="CE653" s="249"/>
    </row>
    <row r="654" spans="1:83" ht="14.4" x14ac:dyDescent="0.3">
      <c r="A654">
        <v>526919</v>
      </c>
      <c r="B654" t="s">
        <v>474</v>
      </c>
      <c r="C654" t="s">
        <v>691</v>
      </c>
      <c r="D654" t="s">
        <v>691</v>
      </c>
      <c r="E654" t="s">
        <v>691</v>
      </c>
      <c r="F654" t="s">
        <v>691</v>
      </c>
      <c r="G654" t="s">
        <v>691</v>
      </c>
      <c r="H654" t="s">
        <v>691</v>
      </c>
      <c r="I654" t="s">
        <v>691</v>
      </c>
      <c r="J654" t="s">
        <v>691</v>
      </c>
      <c r="K654" t="s">
        <v>691</v>
      </c>
      <c r="L654" t="s">
        <v>691</v>
      </c>
      <c r="M654" t="s">
        <v>691</v>
      </c>
      <c r="N654" t="s">
        <v>691</v>
      </c>
      <c r="O654" t="s">
        <v>691</v>
      </c>
      <c r="P654" t="s">
        <v>691</v>
      </c>
      <c r="Q654" t="s">
        <v>691</v>
      </c>
      <c r="R654" t="s">
        <v>691</v>
      </c>
      <c r="S654" t="s">
        <v>691</v>
      </c>
      <c r="T654" t="s">
        <v>691</v>
      </c>
      <c r="U654" t="s">
        <v>691</v>
      </c>
      <c r="V654" t="s">
        <v>691</v>
      </c>
      <c r="W654" t="s">
        <v>691</v>
      </c>
      <c r="X654" t="s">
        <v>691</v>
      </c>
      <c r="Y654" t="s">
        <v>691</v>
      </c>
      <c r="Z654" t="s">
        <v>691</v>
      </c>
      <c r="AA654" t="s">
        <v>691</v>
      </c>
      <c r="AB654" t="s">
        <v>691</v>
      </c>
      <c r="AC654" t="s">
        <v>691</v>
      </c>
      <c r="AD654" t="s">
        <v>691</v>
      </c>
      <c r="AE654" t="s">
        <v>691</v>
      </c>
      <c r="AF654" t="s">
        <v>691</v>
      </c>
      <c r="AG654" t="s">
        <v>691</v>
      </c>
      <c r="AW654"/>
      <c r="AY654" t="s">
        <v>1462</v>
      </c>
      <c r="AZ654" s="269"/>
      <c r="BA654" s="269"/>
      <c r="BB654" s="269"/>
      <c r="BC654" s="269"/>
      <c r="BD654" s="269"/>
      <c r="BE654" s="269"/>
    </row>
    <row r="655" spans="1:83" ht="14.4" x14ac:dyDescent="0.3">
      <c r="A655">
        <v>526922</v>
      </c>
      <c r="B655" t="s">
        <v>473</v>
      </c>
      <c r="C655" t="s">
        <v>691</v>
      </c>
      <c r="D655" t="s">
        <v>691</v>
      </c>
      <c r="E655" t="s">
        <v>691</v>
      </c>
      <c r="F655" t="s">
        <v>691</v>
      </c>
      <c r="G655" t="s">
        <v>691</v>
      </c>
      <c r="H655" t="s">
        <v>691</v>
      </c>
      <c r="I655" t="s">
        <v>691</v>
      </c>
      <c r="J655" t="s">
        <v>691</v>
      </c>
      <c r="K655" t="s">
        <v>691</v>
      </c>
      <c r="L655" t="s">
        <v>691</v>
      </c>
      <c r="M655" t="s">
        <v>691</v>
      </c>
      <c r="N655" t="s">
        <v>691</v>
      </c>
      <c r="O655" t="s">
        <v>691</v>
      </c>
      <c r="P655" t="s">
        <v>691</v>
      </c>
      <c r="Q655" t="s">
        <v>691</v>
      </c>
      <c r="R655" t="s">
        <v>691</v>
      </c>
      <c r="S655" t="s">
        <v>691</v>
      </c>
      <c r="T655" t="s">
        <v>691</v>
      </c>
      <c r="U655" t="s">
        <v>691</v>
      </c>
      <c r="V655" t="s">
        <v>691</v>
      </c>
      <c r="W655" t="s">
        <v>691</v>
      </c>
      <c r="X655" t="s">
        <v>691</v>
      </c>
      <c r="Y655" t="s">
        <v>691</v>
      </c>
      <c r="Z655" t="s">
        <v>691</v>
      </c>
      <c r="AA655" t="s">
        <v>691</v>
      </c>
      <c r="AB655" t="s">
        <v>691</v>
      </c>
      <c r="AC655" t="s">
        <v>691</v>
      </c>
      <c r="AD655" t="s">
        <v>691</v>
      </c>
      <c r="AE655" t="s">
        <v>691</v>
      </c>
      <c r="AF655" t="s">
        <v>691</v>
      </c>
      <c r="AG655" t="s">
        <v>691</v>
      </c>
      <c r="AH655" t="s">
        <v>691</v>
      </c>
      <c r="AI655" t="s">
        <v>691</v>
      </c>
      <c r="AJ655" t="s">
        <v>691</v>
      </c>
      <c r="AK655" t="s">
        <v>691</v>
      </c>
      <c r="AL655" t="s">
        <v>691</v>
      </c>
      <c r="AM655" t="s">
        <v>691</v>
      </c>
      <c r="AW655"/>
      <c r="AY655">
        <v>0</v>
      </c>
      <c r="AZ655" s="269"/>
      <c r="BA655" s="269"/>
      <c r="BB655" s="269"/>
      <c r="BC655" s="269"/>
      <c r="BD655" s="269"/>
      <c r="BE655" s="269"/>
    </row>
    <row r="656" spans="1:83" ht="14.4" x14ac:dyDescent="0.3">
      <c r="A656">
        <v>526923</v>
      </c>
      <c r="B656" t="s">
        <v>473</v>
      </c>
      <c r="C656" t="s">
        <v>691</v>
      </c>
      <c r="D656" t="s">
        <v>691</v>
      </c>
      <c r="E656" t="s">
        <v>691</v>
      </c>
      <c r="F656" t="s">
        <v>691</v>
      </c>
      <c r="G656" t="s">
        <v>691</v>
      </c>
      <c r="H656" t="s">
        <v>691</v>
      </c>
      <c r="I656" t="s">
        <v>691</v>
      </c>
      <c r="J656" t="s">
        <v>691</v>
      </c>
      <c r="K656" t="s">
        <v>691</v>
      </c>
      <c r="L656" t="s">
        <v>691</v>
      </c>
      <c r="M656" t="s">
        <v>691</v>
      </c>
      <c r="N656" t="s">
        <v>691</v>
      </c>
      <c r="O656" t="s">
        <v>691</v>
      </c>
      <c r="P656" t="s">
        <v>691</v>
      </c>
      <c r="Q656" t="s">
        <v>691</v>
      </c>
      <c r="R656" t="s">
        <v>691</v>
      </c>
      <c r="S656" t="s">
        <v>691</v>
      </c>
      <c r="T656" t="s">
        <v>691</v>
      </c>
      <c r="U656" t="s">
        <v>691</v>
      </c>
      <c r="V656" t="s">
        <v>691</v>
      </c>
      <c r="W656" t="s">
        <v>691</v>
      </c>
      <c r="X656" t="s">
        <v>691</v>
      </c>
      <c r="Y656" t="s">
        <v>691</v>
      </c>
      <c r="Z656" t="s">
        <v>691</v>
      </c>
      <c r="AA656" t="s">
        <v>691</v>
      </c>
      <c r="AB656" t="s">
        <v>691</v>
      </c>
      <c r="AC656" t="s">
        <v>691</v>
      </c>
      <c r="AD656" t="s">
        <v>691</v>
      </c>
      <c r="AE656" t="s">
        <v>691</v>
      </c>
      <c r="AF656" t="s">
        <v>691</v>
      </c>
      <c r="AG656" t="s">
        <v>691</v>
      </c>
      <c r="AH656" t="s">
        <v>691</v>
      </c>
      <c r="AI656" t="s">
        <v>691</v>
      </c>
      <c r="AJ656" t="s">
        <v>691</v>
      </c>
      <c r="AK656" t="s">
        <v>691</v>
      </c>
      <c r="AL656" t="s">
        <v>691</v>
      </c>
      <c r="AM656" t="s">
        <v>691</v>
      </c>
      <c r="AW656"/>
      <c r="AY656">
        <v>0</v>
      </c>
      <c r="AZ656" s="269"/>
      <c r="BA656" s="269"/>
      <c r="BB656" s="269"/>
      <c r="BC656" s="269"/>
      <c r="BD656" s="269"/>
      <c r="BE656" s="269"/>
    </row>
    <row r="657" spans="1:83" ht="14.4" x14ac:dyDescent="0.3">
      <c r="A657">
        <v>526939</v>
      </c>
      <c r="B657" t="s">
        <v>473</v>
      </c>
      <c r="C657" t="s">
        <v>691</v>
      </c>
      <c r="D657" t="s">
        <v>691</v>
      </c>
      <c r="E657" t="s">
        <v>691</v>
      </c>
      <c r="F657" t="s">
        <v>691</v>
      </c>
      <c r="G657" t="s">
        <v>691</v>
      </c>
      <c r="H657" t="s">
        <v>691</v>
      </c>
      <c r="I657" t="s">
        <v>691</v>
      </c>
      <c r="J657" t="s">
        <v>691</v>
      </c>
      <c r="K657" t="s">
        <v>691</v>
      </c>
      <c r="L657" t="s">
        <v>691</v>
      </c>
      <c r="M657" t="s">
        <v>691</v>
      </c>
      <c r="N657" t="s">
        <v>691</v>
      </c>
      <c r="O657" t="s">
        <v>691</v>
      </c>
      <c r="P657" t="s">
        <v>691</v>
      </c>
      <c r="Q657" t="s">
        <v>691</v>
      </c>
      <c r="R657" t="s">
        <v>691</v>
      </c>
      <c r="S657" t="s">
        <v>691</v>
      </c>
      <c r="T657" t="s">
        <v>691</v>
      </c>
      <c r="U657" t="s">
        <v>691</v>
      </c>
      <c r="V657" t="s">
        <v>691</v>
      </c>
      <c r="W657" t="s">
        <v>691</v>
      </c>
      <c r="X657" t="s">
        <v>691</v>
      </c>
      <c r="Y657" t="s">
        <v>691</v>
      </c>
      <c r="Z657" t="s">
        <v>691</v>
      </c>
      <c r="AA657" t="s">
        <v>691</v>
      </c>
      <c r="AB657" t="s">
        <v>691</v>
      </c>
      <c r="AC657" t="s">
        <v>691</v>
      </c>
      <c r="AD657" t="s">
        <v>691</v>
      </c>
      <c r="AE657" t="s">
        <v>691</v>
      </c>
      <c r="AF657" t="s">
        <v>691</v>
      </c>
      <c r="AG657" t="s">
        <v>691</v>
      </c>
      <c r="AH657" t="s">
        <v>691</v>
      </c>
      <c r="AI657" t="s">
        <v>691</v>
      </c>
      <c r="AJ657" t="s">
        <v>691</v>
      </c>
      <c r="AK657" t="s">
        <v>691</v>
      </c>
      <c r="AL657" t="s">
        <v>691</v>
      </c>
      <c r="AM657" t="s">
        <v>691</v>
      </c>
      <c r="AW657"/>
      <c r="AY657">
        <v>0</v>
      </c>
      <c r="AZ657" s="269"/>
      <c r="BA657" s="269"/>
      <c r="BB657" s="269"/>
      <c r="BC657" s="269"/>
      <c r="BD657" s="269"/>
      <c r="BE657" s="269"/>
    </row>
    <row r="658" spans="1:83" ht="14.4" x14ac:dyDescent="0.3">
      <c r="A658">
        <v>526949</v>
      </c>
      <c r="B658" t="s">
        <v>474</v>
      </c>
      <c r="C658" t="s">
        <v>691</v>
      </c>
      <c r="D658" t="s">
        <v>691</v>
      </c>
      <c r="E658" t="s">
        <v>691</v>
      </c>
      <c r="F658" t="s">
        <v>691</v>
      </c>
      <c r="G658" t="s">
        <v>691</v>
      </c>
      <c r="H658" t="s">
        <v>691</v>
      </c>
      <c r="I658" t="s">
        <v>691</v>
      </c>
      <c r="J658" t="s">
        <v>691</v>
      </c>
      <c r="K658" t="s">
        <v>691</v>
      </c>
      <c r="L658" t="s">
        <v>691</v>
      </c>
      <c r="M658" t="s">
        <v>691</v>
      </c>
      <c r="N658" t="s">
        <v>691</v>
      </c>
      <c r="O658" t="s">
        <v>691</v>
      </c>
      <c r="P658" t="s">
        <v>691</v>
      </c>
      <c r="Q658" t="s">
        <v>691</v>
      </c>
      <c r="R658" t="s">
        <v>691</v>
      </c>
      <c r="S658" t="s">
        <v>691</v>
      </c>
      <c r="T658" t="s">
        <v>691</v>
      </c>
      <c r="U658" t="s">
        <v>691</v>
      </c>
      <c r="V658" t="s">
        <v>691</v>
      </c>
      <c r="W658" t="s">
        <v>691</v>
      </c>
      <c r="X658" t="s">
        <v>691</v>
      </c>
      <c r="Y658" t="s">
        <v>691</v>
      </c>
      <c r="Z658" t="s">
        <v>691</v>
      </c>
      <c r="AA658" t="s">
        <v>691</v>
      </c>
      <c r="AB658" t="s">
        <v>691</v>
      </c>
      <c r="AC658" t="s">
        <v>691</v>
      </c>
      <c r="AD658" t="s">
        <v>691</v>
      </c>
      <c r="AE658" t="s">
        <v>691</v>
      </c>
      <c r="AF658" t="s">
        <v>691</v>
      </c>
      <c r="AG658" t="s">
        <v>691</v>
      </c>
      <c r="AW658"/>
      <c r="AY658" t="s">
        <v>1462</v>
      </c>
      <c r="AZ658" s="269"/>
      <c r="BA658" s="269"/>
      <c r="BB658" s="269"/>
      <c r="BC658" s="269"/>
      <c r="BD658" s="269"/>
      <c r="BE658" s="269"/>
    </row>
    <row r="659" spans="1:83" ht="14.4" x14ac:dyDescent="0.3">
      <c r="A659">
        <v>526950</v>
      </c>
      <c r="B659" t="s">
        <v>473</v>
      </c>
      <c r="C659" t="s">
        <v>691</v>
      </c>
      <c r="D659" t="s">
        <v>691</v>
      </c>
      <c r="E659" t="s">
        <v>691</v>
      </c>
      <c r="F659" t="s">
        <v>691</v>
      </c>
      <c r="G659" t="s">
        <v>691</v>
      </c>
      <c r="H659" t="s">
        <v>691</v>
      </c>
      <c r="I659" t="s">
        <v>691</v>
      </c>
      <c r="J659" t="s">
        <v>691</v>
      </c>
      <c r="K659" t="s">
        <v>691</v>
      </c>
      <c r="L659" t="s">
        <v>691</v>
      </c>
      <c r="M659" t="s">
        <v>691</v>
      </c>
      <c r="N659" t="s">
        <v>691</v>
      </c>
      <c r="O659" t="s">
        <v>691</v>
      </c>
      <c r="P659" t="s">
        <v>691</v>
      </c>
      <c r="Q659" t="s">
        <v>691</v>
      </c>
      <c r="R659" t="s">
        <v>691</v>
      </c>
      <c r="S659" t="s">
        <v>691</v>
      </c>
      <c r="T659" t="s">
        <v>691</v>
      </c>
      <c r="U659" t="s">
        <v>691</v>
      </c>
      <c r="V659" t="s">
        <v>691</v>
      </c>
      <c r="W659" t="s">
        <v>691</v>
      </c>
      <c r="X659" t="s">
        <v>691</v>
      </c>
      <c r="Y659" t="s">
        <v>691</v>
      </c>
      <c r="Z659" t="s">
        <v>691</v>
      </c>
      <c r="AA659" t="s">
        <v>691</v>
      </c>
      <c r="AB659" t="s">
        <v>691</v>
      </c>
      <c r="AC659" t="s">
        <v>691</v>
      </c>
      <c r="AD659" t="s">
        <v>691</v>
      </c>
      <c r="AE659" t="s">
        <v>691</v>
      </c>
      <c r="AF659" t="s">
        <v>691</v>
      </c>
      <c r="AG659" t="s">
        <v>691</v>
      </c>
      <c r="AH659" t="s">
        <v>691</v>
      </c>
      <c r="AI659" t="s">
        <v>691</v>
      </c>
      <c r="AJ659" t="s">
        <v>691</v>
      </c>
      <c r="AK659" t="s">
        <v>691</v>
      </c>
      <c r="AL659" t="s">
        <v>691</v>
      </c>
      <c r="AM659" t="s">
        <v>691</v>
      </c>
      <c r="AW659"/>
      <c r="AY659">
        <v>0</v>
      </c>
      <c r="AZ659" s="269"/>
      <c r="BA659" s="269"/>
      <c r="BB659" s="269"/>
      <c r="BC659" s="269"/>
      <c r="BD659" s="269"/>
      <c r="BE659" s="269"/>
    </row>
    <row r="660" spans="1:83" ht="14.4" x14ac:dyDescent="0.3">
      <c r="A660">
        <v>526951</v>
      </c>
      <c r="B660" t="s">
        <v>473</v>
      </c>
      <c r="C660" t="s">
        <v>691</v>
      </c>
      <c r="D660" t="s">
        <v>691</v>
      </c>
      <c r="E660" t="s">
        <v>691</v>
      </c>
      <c r="F660" t="s">
        <v>691</v>
      </c>
      <c r="G660" t="s">
        <v>691</v>
      </c>
      <c r="H660" t="s">
        <v>691</v>
      </c>
      <c r="I660" t="s">
        <v>691</v>
      </c>
      <c r="J660" t="s">
        <v>691</v>
      </c>
      <c r="K660" t="s">
        <v>691</v>
      </c>
      <c r="L660" t="s">
        <v>691</v>
      </c>
      <c r="M660" t="s">
        <v>691</v>
      </c>
      <c r="N660" t="s">
        <v>691</v>
      </c>
      <c r="O660" t="s">
        <v>691</v>
      </c>
      <c r="P660" t="s">
        <v>691</v>
      </c>
      <c r="Q660" t="s">
        <v>691</v>
      </c>
      <c r="R660" t="s">
        <v>691</v>
      </c>
      <c r="S660" t="s">
        <v>691</v>
      </c>
      <c r="T660" t="s">
        <v>691</v>
      </c>
      <c r="U660" t="s">
        <v>691</v>
      </c>
      <c r="V660" t="s">
        <v>691</v>
      </c>
      <c r="W660" t="s">
        <v>691</v>
      </c>
      <c r="X660" t="s">
        <v>691</v>
      </c>
      <c r="Y660" t="s">
        <v>691</v>
      </c>
      <c r="Z660" t="s">
        <v>691</v>
      </c>
      <c r="AA660" t="s">
        <v>691</v>
      </c>
      <c r="AB660" t="s">
        <v>691</v>
      </c>
      <c r="AC660" t="s">
        <v>691</v>
      </c>
      <c r="AD660" t="s">
        <v>691</v>
      </c>
      <c r="AE660" t="s">
        <v>691</v>
      </c>
      <c r="AF660" t="s">
        <v>691</v>
      </c>
      <c r="AG660" t="s">
        <v>691</v>
      </c>
      <c r="AH660" t="s">
        <v>691</v>
      </c>
      <c r="AI660" t="s">
        <v>691</v>
      </c>
      <c r="AJ660" t="s">
        <v>691</v>
      </c>
      <c r="AK660" t="s">
        <v>691</v>
      </c>
      <c r="AL660" t="s">
        <v>691</v>
      </c>
      <c r="AM660" t="s">
        <v>691</v>
      </c>
      <c r="AW660"/>
      <c r="AY660">
        <v>0</v>
      </c>
      <c r="AZ660" s="269"/>
      <c r="BA660" s="269"/>
      <c r="BB660" s="269"/>
      <c r="BC660" s="269"/>
      <c r="BD660" s="269"/>
      <c r="BE660" s="269"/>
    </row>
    <row r="661" spans="1:83" ht="14.4" x14ac:dyDescent="0.3">
      <c r="A661">
        <v>526965</v>
      </c>
      <c r="B661" t="s">
        <v>473</v>
      </c>
      <c r="C661" t="s">
        <v>691</v>
      </c>
      <c r="D661" t="s">
        <v>691</v>
      </c>
      <c r="E661" t="s">
        <v>691</v>
      </c>
      <c r="F661" t="s">
        <v>691</v>
      </c>
      <c r="G661" t="s">
        <v>691</v>
      </c>
      <c r="H661" t="s">
        <v>691</v>
      </c>
      <c r="I661" t="s">
        <v>691</v>
      </c>
      <c r="J661" t="s">
        <v>691</v>
      </c>
      <c r="K661" t="s">
        <v>691</v>
      </c>
      <c r="L661" t="s">
        <v>691</v>
      </c>
      <c r="M661" t="s">
        <v>691</v>
      </c>
      <c r="N661" t="s">
        <v>691</v>
      </c>
      <c r="O661" t="s">
        <v>691</v>
      </c>
      <c r="P661" t="s">
        <v>691</v>
      </c>
      <c r="Q661" t="s">
        <v>691</v>
      </c>
      <c r="R661" t="s">
        <v>691</v>
      </c>
      <c r="S661" t="s">
        <v>691</v>
      </c>
      <c r="T661" t="s">
        <v>691</v>
      </c>
      <c r="U661" t="s">
        <v>691</v>
      </c>
      <c r="V661" t="s">
        <v>691</v>
      </c>
      <c r="W661" t="s">
        <v>691</v>
      </c>
      <c r="X661" t="s">
        <v>691</v>
      </c>
      <c r="Y661" t="s">
        <v>691</v>
      </c>
      <c r="Z661" t="s">
        <v>691</v>
      </c>
      <c r="AA661" t="s">
        <v>691</v>
      </c>
      <c r="AB661" t="s">
        <v>691</v>
      </c>
      <c r="AC661" t="s">
        <v>691</v>
      </c>
      <c r="AD661" t="s">
        <v>691</v>
      </c>
      <c r="AE661" t="s">
        <v>691</v>
      </c>
      <c r="AF661" t="s">
        <v>691</v>
      </c>
      <c r="AG661" t="s">
        <v>691</v>
      </c>
      <c r="AH661" t="s">
        <v>691</v>
      </c>
      <c r="AI661" t="s">
        <v>691</v>
      </c>
      <c r="AJ661" t="s">
        <v>691</v>
      </c>
      <c r="AK661" t="s">
        <v>691</v>
      </c>
      <c r="AL661" t="s">
        <v>691</v>
      </c>
      <c r="AM661" t="s">
        <v>691</v>
      </c>
      <c r="AW661"/>
      <c r="AY661">
        <v>0</v>
      </c>
      <c r="AZ661" s="269"/>
      <c r="BA661" s="269"/>
      <c r="BB661" s="269"/>
      <c r="BC661" s="269"/>
      <c r="BD661" s="269"/>
      <c r="BE661" s="269"/>
    </row>
    <row r="662" spans="1:83" ht="14.4" x14ac:dyDescent="0.3">
      <c r="A662">
        <v>526966</v>
      </c>
      <c r="B662" t="s">
        <v>473</v>
      </c>
      <c r="C662" t="s">
        <v>691</v>
      </c>
      <c r="D662" t="s">
        <v>691</v>
      </c>
      <c r="E662" t="s">
        <v>691</v>
      </c>
      <c r="F662" t="s">
        <v>691</v>
      </c>
      <c r="G662" t="s">
        <v>691</v>
      </c>
      <c r="H662" t="s">
        <v>691</v>
      </c>
      <c r="I662" t="s">
        <v>691</v>
      </c>
      <c r="J662" t="s">
        <v>691</v>
      </c>
      <c r="K662" t="s">
        <v>691</v>
      </c>
      <c r="L662" t="s">
        <v>691</v>
      </c>
      <c r="M662" t="s">
        <v>691</v>
      </c>
      <c r="N662" t="s">
        <v>691</v>
      </c>
      <c r="O662" t="s">
        <v>691</v>
      </c>
      <c r="P662" t="s">
        <v>691</v>
      </c>
      <c r="Q662" t="s">
        <v>691</v>
      </c>
      <c r="R662" t="s">
        <v>691</v>
      </c>
      <c r="S662" t="s">
        <v>691</v>
      </c>
      <c r="T662" t="s">
        <v>691</v>
      </c>
      <c r="U662" t="s">
        <v>691</v>
      </c>
      <c r="V662" t="s">
        <v>691</v>
      </c>
      <c r="W662" t="s">
        <v>691</v>
      </c>
      <c r="X662" t="s">
        <v>691</v>
      </c>
      <c r="Y662" t="s">
        <v>691</v>
      </c>
      <c r="Z662" t="s">
        <v>691</v>
      </c>
      <c r="AA662" t="s">
        <v>691</v>
      </c>
      <c r="AB662" t="s">
        <v>691</v>
      </c>
      <c r="AC662" t="s">
        <v>691</v>
      </c>
      <c r="AD662" t="s">
        <v>691</v>
      </c>
      <c r="AE662" t="s">
        <v>691</v>
      </c>
      <c r="AF662" t="s">
        <v>691</v>
      </c>
      <c r="AG662" t="s">
        <v>691</v>
      </c>
      <c r="AH662" t="s">
        <v>691</v>
      </c>
      <c r="AI662" t="s">
        <v>691</v>
      </c>
      <c r="AJ662" t="s">
        <v>691</v>
      </c>
      <c r="AK662" t="s">
        <v>691</v>
      </c>
      <c r="AL662" t="s">
        <v>691</v>
      </c>
      <c r="AM662" t="s">
        <v>691</v>
      </c>
      <c r="AW662"/>
      <c r="AY662">
        <v>0</v>
      </c>
      <c r="AZ662" s="269"/>
      <c r="BA662" s="269"/>
      <c r="BB662" s="269"/>
      <c r="BC662" s="269"/>
      <c r="BD662" s="269"/>
      <c r="BE662" s="269"/>
    </row>
    <row r="663" spans="1:83" ht="14.4" x14ac:dyDescent="0.3">
      <c r="A663">
        <v>526968</v>
      </c>
      <c r="B663" t="s">
        <v>474</v>
      </c>
      <c r="C663" t="s">
        <v>691</v>
      </c>
      <c r="D663" t="s">
        <v>691</v>
      </c>
      <c r="E663" t="s">
        <v>691</v>
      </c>
      <c r="F663" t="s">
        <v>691</v>
      </c>
      <c r="G663" t="s">
        <v>691</v>
      </c>
      <c r="H663" t="s">
        <v>691</v>
      </c>
      <c r="I663" t="s">
        <v>691</v>
      </c>
      <c r="J663" t="s">
        <v>691</v>
      </c>
      <c r="K663" t="s">
        <v>691</v>
      </c>
      <c r="L663" t="s">
        <v>691</v>
      </c>
      <c r="M663" t="s">
        <v>691</v>
      </c>
      <c r="N663" t="s">
        <v>691</v>
      </c>
      <c r="O663" t="s">
        <v>691</v>
      </c>
      <c r="P663" t="s">
        <v>691</v>
      </c>
      <c r="Q663" t="s">
        <v>691</v>
      </c>
      <c r="R663" t="s">
        <v>691</v>
      </c>
      <c r="S663" t="s">
        <v>691</v>
      </c>
      <c r="T663" t="s">
        <v>691</v>
      </c>
      <c r="U663" t="s">
        <v>691</v>
      </c>
      <c r="V663" t="s">
        <v>691</v>
      </c>
      <c r="W663" t="s">
        <v>691</v>
      </c>
      <c r="X663" t="s">
        <v>691</v>
      </c>
      <c r="Y663" t="s">
        <v>691</v>
      </c>
      <c r="Z663" t="s">
        <v>691</v>
      </c>
      <c r="AA663" t="s">
        <v>691</v>
      </c>
      <c r="AB663" t="s">
        <v>691</v>
      </c>
      <c r="AC663" t="s">
        <v>691</v>
      </c>
      <c r="AD663" t="s">
        <v>691</v>
      </c>
      <c r="AE663" t="s">
        <v>691</v>
      </c>
      <c r="AF663" t="s">
        <v>691</v>
      </c>
      <c r="AG663" t="s">
        <v>691</v>
      </c>
      <c r="AW663"/>
      <c r="AY663" t="s">
        <v>1462</v>
      </c>
      <c r="AZ663" s="269"/>
      <c r="BA663" s="269"/>
      <c r="BB663" s="269"/>
      <c r="BC663" s="269"/>
      <c r="BD663" s="269"/>
      <c r="BE663" s="269"/>
    </row>
    <row r="664" spans="1:83" ht="14.4" x14ac:dyDescent="0.3">
      <c r="A664">
        <v>526971</v>
      </c>
      <c r="B664" t="s">
        <v>474</v>
      </c>
      <c r="C664" t="s">
        <v>691</v>
      </c>
      <c r="D664" t="s">
        <v>691</v>
      </c>
      <c r="E664" t="s">
        <v>691</v>
      </c>
      <c r="F664" t="s">
        <v>691</v>
      </c>
      <c r="G664" t="s">
        <v>691</v>
      </c>
      <c r="H664" t="s">
        <v>691</v>
      </c>
      <c r="I664" t="s">
        <v>691</v>
      </c>
      <c r="J664" t="s">
        <v>691</v>
      </c>
      <c r="K664" t="s">
        <v>691</v>
      </c>
      <c r="L664" t="s">
        <v>691</v>
      </c>
      <c r="M664" t="s">
        <v>691</v>
      </c>
      <c r="N664" t="s">
        <v>691</v>
      </c>
      <c r="O664" t="s">
        <v>691</v>
      </c>
      <c r="P664" t="s">
        <v>691</v>
      </c>
      <c r="Q664" t="s">
        <v>691</v>
      </c>
      <c r="R664" t="s">
        <v>691</v>
      </c>
      <c r="S664" t="s">
        <v>691</v>
      </c>
      <c r="T664" t="s">
        <v>691</v>
      </c>
      <c r="U664" t="s">
        <v>691</v>
      </c>
      <c r="V664" t="s">
        <v>691</v>
      </c>
      <c r="W664" t="s">
        <v>691</v>
      </c>
      <c r="X664" t="s">
        <v>691</v>
      </c>
      <c r="Y664" t="s">
        <v>691</v>
      </c>
      <c r="Z664" t="s">
        <v>691</v>
      </c>
      <c r="AA664" t="s">
        <v>691</v>
      </c>
      <c r="AB664" t="s">
        <v>691</v>
      </c>
      <c r="AC664" t="s">
        <v>691</v>
      </c>
      <c r="AD664" t="s">
        <v>691</v>
      </c>
      <c r="AE664" t="s">
        <v>691</v>
      </c>
      <c r="AF664" t="s">
        <v>691</v>
      </c>
      <c r="AG664" t="s">
        <v>691</v>
      </c>
      <c r="AW664"/>
      <c r="AY664" t="s">
        <v>1462</v>
      </c>
      <c r="AZ664" s="269"/>
      <c r="BA664" s="269"/>
      <c r="BB664" s="269"/>
      <c r="BC664" s="269"/>
      <c r="BD664" s="269"/>
      <c r="BE664" s="269"/>
    </row>
    <row r="665" spans="1:83" ht="14.4" x14ac:dyDescent="0.3">
      <c r="A665">
        <v>526972</v>
      </c>
      <c r="B665" t="s">
        <v>473</v>
      </c>
      <c r="C665" t="s">
        <v>691</v>
      </c>
      <c r="D665" t="s">
        <v>691</v>
      </c>
      <c r="E665" t="s">
        <v>691</v>
      </c>
      <c r="F665" t="s">
        <v>691</v>
      </c>
      <c r="G665" t="s">
        <v>691</v>
      </c>
      <c r="H665" t="s">
        <v>691</v>
      </c>
      <c r="I665" t="s">
        <v>691</v>
      </c>
      <c r="J665" t="s">
        <v>691</v>
      </c>
      <c r="K665" t="s">
        <v>691</v>
      </c>
      <c r="L665" t="s">
        <v>691</v>
      </c>
      <c r="M665" t="s">
        <v>691</v>
      </c>
      <c r="N665" t="s">
        <v>691</v>
      </c>
      <c r="O665" t="s">
        <v>691</v>
      </c>
      <c r="P665" t="s">
        <v>691</v>
      </c>
      <c r="Q665" t="s">
        <v>691</v>
      </c>
      <c r="R665" t="s">
        <v>691</v>
      </c>
      <c r="S665" t="s">
        <v>691</v>
      </c>
      <c r="T665" t="s">
        <v>691</v>
      </c>
      <c r="U665" t="s">
        <v>691</v>
      </c>
      <c r="V665" t="s">
        <v>691</v>
      </c>
      <c r="W665" t="s">
        <v>691</v>
      </c>
      <c r="X665" t="s">
        <v>691</v>
      </c>
      <c r="Y665" t="s">
        <v>691</v>
      </c>
      <c r="Z665" t="s">
        <v>691</v>
      </c>
      <c r="AA665" t="s">
        <v>691</v>
      </c>
      <c r="AB665" t="s">
        <v>691</v>
      </c>
      <c r="AC665" t="s">
        <v>691</v>
      </c>
      <c r="AD665" t="s">
        <v>691</v>
      </c>
      <c r="AE665" t="s">
        <v>691</v>
      </c>
      <c r="AF665" t="s">
        <v>691</v>
      </c>
      <c r="AG665" t="s">
        <v>691</v>
      </c>
      <c r="AH665" t="s">
        <v>691</v>
      </c>
      <c r="AI665" t="s">
        <v>691</v>
      </c>
      <c r="AJ665" t="s">
        <v>691</v>
      </c>
      <c r="AK665" t="s">
        <v>691</v>
      </c>
      <c r="AL665" t="s">
        <v>691</v>
      </c>
      <c r="AM665" t="s">
        <v>691</v>
      </c>
      <c r="AW665"/>
      <c r="AY665">
        <v>0</v>
      </c>
      <c r="AZ665" s="269"/>
      <c r="BA665" s="269"/>
      <c r="BB665" s="269"/>
      <c r="BC665" s="269"/>
      <c r="BD665" s="269"/>
      <c r="BE665" s="269"/>
    </row>
    <row r="666" spans="1:83" ht="14.4" x14ac:dyDescent="0.3">
      <c r="A666">
        <v>526977</v>
      </c>
      <c r="B666" t="s">
        <v>474</v>
      </c>
      <c r="C666" t="s">
        <v>691</v>
      </c>
      <c r="D666" t="s">
        <v>691</v>
      </c>
      <c r="E666" t="s">
        <v>691</v>
      </c>
      <c r="F666" t="s">
        <v>691</v>
      </c>
      <c r="G666" t="s">
        <v>691</v>
      </c>
      <c r="H666" t="s">
        <v>691</v>
      </c>
      <c r="I666" t="s">
        <v>691</v>
      </c>
      <c r="J666" t="s">
        <v>691</v>
      </c>
      <c r="K666" t="s">
        <v>691</v>
      </c>
      <c r="L666" t="s">
        <v>691</v>
      </c>
      <c r="M666" t="s">
        <v>691</v>
      </c>
      <c r="N666" t="s">
        <v>691</v>
      </c>
      <c r="O666" t="s">
        <v>691</v>
      </c>
      <c r="P666" t="s">
        <v>691</v>
      </c>
      <c r="Q666" t="s">
        <v>691</v>
      </c>
      <c r="R666" t="s">
        <v>691</v>
      </c>
      <c r="S666" t="s">
        <v>691</v>
      </c>
      <c r="T666" t="s">
        <v>691</v>
      </c>
      <c r="U666" t="s">
        <v>691</v>
      </c>
      <c r="V666" t="s">
        <v>691</v>
      </c>
      <c r="W666" t="s">
        <v>691</v>
      </c>
      <c r="X666" t="s">
        <v>691</v>
      </c>
      <c r="Y666" t="s">
        <v>691</v>
      </c>
      <c r="Z666" t="s">
        <v>691</v>
      </c>
      <c r="AA666" t="s">
        <v>691</v>
      </c>
      <c r="AB666" t="s">
        <v>691</v>
      </c>
      <c r="AC666" t="s">
        <v>691</v>
      </c>
      <c r="AD666" t="s">
        <v>691</v>
      </c>
      <c r="AE666" t="s">
        <v>691</v>
      </c>
      <c r="AF666" t="s">
        <v>691</v>
      </c>
      <c r="AG666" t="s">
        <v>691</v>
      </c>
      <c r="AW666"/>
      <c r="AY666" t="s">
        <v>1462</v>
      </c>
      <c r="AZ666" s="269"/>
      <c r="BA666" s="269"/>
      <c r="BB666" s="269"/>
      <c r="BC666" s="269"/>
      <c r="BD666" s="269"/>
      <c r="BE666" s="269"/>
      <c r="BH666" s="249"/>
      <c r="BI666" s="249"/>
      <c r="BJ666" s="249"/>
      <c r="BK666" s="249"/>
      <c r="BL666" s="249"/>
      <c r="BM666" s="249"/>
      <c r="BN666" s="249"/>
      <c r="BO666" s="249"/>
      <c r="BP666" s="249"/>
      <c r="BQ666" s="249"/>
      <c r="BR666" s="249"/>
      <c r="BS666" s="249"/>
      <c r="BT666" s="249"/>
      <c r="BU666" s="249"/>
      <c r="BV666" s="248"/>
      <c r="BW666" s="249"/>
      <c r="BX666" s="249"/>
      <c r="BY666" s="249"/>
      <c r="BZ666" s="249"/>
      <c r="CA666" s="242"/>
      <c r="CB666" s="242"/>
      <c r="CC666" s="242"/>
      <c r="CD666" s="242"/>
      <c r="CE666" s="249"/>
    </row>
    <row r="667" spans="1:83" ht="14.4" x14ac:dyDescent="0.3">
      <c r="A667">
        <v>526978</v>
      </c>
      <c r="B667" t="s">
        <v>473</v>
      </c>
      <c r="C667" t="s">
        <v>691</v>
      </c>
      <c r="D667" t="s">
        <v>691</v>
      </c>
      <c r="E667" t="s">
        <v>691</v>
      </c>
      <c r="F667" t="s">
        <v>691</v>
      </c>
      <c r="G667" t="s">
        <v>691</v>
      </c>
      <c r="H667" t="s">
        <v>691</v>
      </c>
      <c r="I667" t="s">
        <v>691</v>
      </c>
      <c r="J667" t="s">
        <v>691</v>
      </c>
      <c r="K667" t="s">
        <v>691</v>
      </c>
      <c r="L667" t="s">
        <v>691</v>
      </c>
      <c r="M667" t="s">
        <v>691</v>
      </c>
      <c r="N667" t="s">
        <v>691</v>
      </c>
      <c r="O667" t="s">
        <v>691</v>
      </c>
      <c r="P667" t="s">
        <v>691</v>
      </c>
      <c r="Q667" t="s">
        <v>691</v>
      </c>
      <c r="R667" t="s">
        <v>691</v>
      </c>
      <c r="S667" t="s">
        <v>691</v>
      </c>
      <c r="T667" t="s">
        <v>691</v>
      </c>
      <c r="U667" t="s">
        <v>691</v>
      </c>
      <c r="V667" t="s">
        <v>691</v>
      </c>
      <c r="W667" t="s">
        <v>691</v>
      </c>
      <c r="X667" t="s">
        <v>691</v>
      </c>
      <c r="Y667" t="s">
        <v>691</v>
      </c>
      <c r="Z667" t="s">
        <v>691</v>
      </c>
      <c r="AA667" t="s">
        <v>691</v>
      </c>
      <c r="AB667" t="s">
        <v>691</v>
      </c>
      <c r="AC667" t="s">
        <v>691</v>
      </c>
      <c r="AD667" t="s">
        <v>691</v>
      </c>
      <c r="AE667" t="s">
        <v>691</v>
      </c>
      <c r="AF667" t="s">
        <v>691</v>
      </c>
      <c r="AG667" t="s">
        <v>691</v>
      </c>
      <c r="AH667" t="s">
        <v>691</v>
      </c>
      <c r="AI667" t="s">
        <v>691</v>
      </c>
      <c r="AJ667" t="s">
        <v>691</v>
      </c>
      <c r="AK667" t="s">
        <v>691</v>
      </c>
      <c r="AL667" t="s">
        <v>691</v>
      </c>
      <c r="AM667" t="s">
        <v>691</v>
      </c>
      <c r="AW667"/>
      <c r="AY667">
        <v>0</v>
      </c>
      <c r="AZ667" s="269"/>
      <c r="BA667" s="269"/>
      <c r="BB667" s="269"/>
      <c r="BC667" s="269"/>
      <c r="BD667" s="269"/>
      <c r="BE667" s="269"/>
    </row>
    <row r="668" spans="1:83" ht="14.4" x14ac:dyDescent="0.3">
      <c r="A668">
        <v>526981</v>
      </c>
      <c r="B668" t="s">
        <v>474</v>
      </c>
      <c r="C668" t="s">
        <v>691</v>
      </c>
      <c r="D668" t="s">
        <v>691</v>
      </c>
      <c r="E668" t="s">
        <v>691</v>
      </c>
      <c r="F668" t="s">
        <v>691</v>
      </c>
      <c r="G668" t="s">
        <v>691</v>
      </c>
      <c r="H668" t="s">
        <v>691</v>
      </c>
      <c r="I668" t="s">
        <v>691</v>
      </c>
      <c r="J668" t="s">
        <v>691</v>
      </c>
      <c r="K668" t="s">
        <v>691</v>
      </c>
      <c r="L668" t="s">
        <v>691</v>
      </c>
      <c r="M668" t="s">
        <v>691</v>
      </c>
      <c r="N668" t="s">
        <v>691</v>
      </c>
      <c r="O668" t="s">
        <v>691</v>
      </c>
      <c r="P668" t="s">
        <v>691</v>
      </c>
      <c r="Q668" t="s">
        <v>691</v>
      </c>
      <c r="R668" t="s">
        <v>691</v>
      </c>
      <c r="S668" t="s">
        <v>691</v>
      </c>
      <c r="T668" t="s">
        <v>691</v>
      </c>
      <c r="U668" t="s">
        <v>691</v>
      </c>
      <c r="V668" t="s">
        <v>691</v>
      </c>
      <c r="W668" t="s">
        <v>691</v>
      </c>
      <c r="X668" t="s">
        <v>691</v>
      </c>
      <c r="Y668" t="s">
        <v>691</v>
      </c>
      <c r="Z668" t="s">
        <v>691</v>
      </c>
      <c r="AA668" t="s">
        <v>691</v>
      </c>
      <c r="AB668" t="s">
        <v>691</v>
      </c>
      <c r="AC668" t="s">
        <v>691</v>
      </c>
      <c r="AD668" t="s">
        <v>691</v>
      </c>
      <c r="AE668" t="s">
        <v>691</v>
      </c>
      <c r="AF668" t="s">
        <v>691</v>
      </c>
      <c r="AG668" t="s">
        <v>691</v>
      </c>
      <c r="AW668"/>
      <c r="AY668" t="s">
        <v>1462</v>
      </c>
      <c r="AZ668" s="269"/>
      <c r="BA668" s="269"/>
      <c r="BB668" s="269"/>
      <c r="BC668" s="269"/>
      <c r="BD668" s="269"/>
      <c r="BE668" s="269"/>
    </row>
    <row r="669" spans="1:83" ht="14.4" x14ac:dyDescent="0.3">
      <c r="A669">
        <v>526983</v>
      </c>
      <c r="B669" t="s">
        <v>473</v>
      </c>
      <c r="C669" t="s">
        <v>691</v>
      </c>
      <c r="D669" t="s">
        <v>691</v>
      </c>
      <c r="E669" t="s">
        <v>691</v>
      </c>
      <c r="F669" t="s">
        <v>691</v>
      </c>
      <c r="G669" t="s">
        <v>691</v>
      </c>
      <c r="H669" t="s">
        <v>691</v>
      </c>
      <c r="I669" t="s">
        <v>691</v>
      </c>
      <c r="J669" t="s">
        <v>691</v>
      </c>
      <c r="K669" t="s">
        <v>691</v>
      </c>
      <c r="L669" t="s">
        <v>691</v>
      </c>
      <c r="M669" t="s">
        <v>691</v>
      </c>
      <c r="N669" t="s">
        <v>691</v>
      </c>
      <c r="O669" t="s">
        <v>691</v>
      </c>
      <c r="P669" t="s">
        <v>691</v>
      </c>
      <c r="Q669" t="s">
        <v>691</v>
      </c>
      <c r="R669" t="s">
        <v>691</v>
      </c>
      <c r="S669" t="s">
        <v>691</v>
      </c>
      <c r="T669" t="s">
        <v>691</v>
      </c>
      <c r="U669" t="s">
        <v>691</v>
      </c>
      <c r="V669" t="s">
        <v>691</v>
      </c>
      <c r="W669" t="s">
        <v>691</v>
      </c>
      <c r="X669" t="s">
        <v>691</v>
      </c>
      <c r="Y669" t="s">
        <v>691</v>
      </c>
      <c r="Z669" t="s">
        <v>691</v>
      </c>
      <c r="AA669" t="s">
        <v>691</v>
      </c>
      <c r="AB669" t="s">
        <v>691</v>
      </c>
      <c r="AC669" t="s">
        <v>691</v>
      </c>
      <c r="AD669" t="s">
        <v>691</v>
      </c>
      <c r="AE669" t="s">
        <v>691</v>
      </c>
      <c r="AF669" t="s">
        <v>691</v>
      </c>
      <c r="AG669" t="s">
        <v>691</v>
      </c>
      <c r="AH669" t="s">
        <v>691</v>
      </c>
      <c r="AI669" t="s">
        <v>691</v>
      </c>
      <c r="AJ669" t="s">
        <v>691</v>
      </c>
      <c r="AK669" t="s">
        <v>691</v>
      </c>
      <c r="AL669" t="s">
        <v>691</v>
      </c>
      <c r="AM669" t="s">
        <v>691</v>
      </c>
      <c r="AW669"/>
      <c r="AY669">
        <v>0</v>
      </c>
      <c r="AZ669" s="269"/>
      <c r="BA669" s="269"/>
      <c r="BB669" s="269"/>
      <c r="BC669" s="269"/>
      <c r="BD669" s="269"/>
      <c r="BE669" s="269"/>
    </row>
    <row r="670" spans="1:83" ht="14.4" x14ac:dyDescent="0.3">
      <c r="A670">
        <v>526985</v>
      </c>
      <c r="B670" t="s">
        <v>473</v>
      </c>
      <c r="C670" t="s">
        <v>691</v>
      </c>
      <c r="D670" t="s">
        <v>691</v>
      </c>
      <c r="E670" t="s">
        <v>691</v>
      </c>
      <c r="F670" t="s">
        <v>691</v>
      </c>
      <c r="G670" t="s">
        <v>691</v>
      </c>
      <c r="H670" t="s">
        <v>691</v>
      </c>
      <c r="I670" t="s">
        <v>691</v>
      </c>
      <c r="J670" t="s">
        <v>691</v>
      </c>
      <c r="K670" t="s">
        <v>691</v>
      </c>
      <c r="L670" t="s">
        <v>691</v>
      </c>
      <c r="M670" t="s">
        <v>691</v>
      </c>
      <c r="N670" t="s">
        <v>691</v>
      </c>
      <c r="O670" t="s">
        <v>691</v>
      </c>
      <c r="P670" t="s">
        <v>691</v>
      </c>
      <c r="Q670" t="s">
        <v>691</v>
      </c>
      <c r="R670" t="s">
        <v>691</v>
      </c>
      <c r="S670" t="s">
        <v>691</v>
      </c>
      <c r="T670" t="s">
        <v>691</v>
      </c>
      <c r="U670" t="s">
        <v>691</v>
      </c>
      <c r="V670" t="s">
        <v>691</v>
      </c>
      <c r="W670" t="s">
        <v>691</v>
      </c>
      <c r="X670" t="s">
        <v>691</v>
      </c>
      <c r="Y670" t="s">
        <v>691</v>
      </c>
      <c r="Z670" t="s">
        <v>691</v>
      </c>
      <c r="AA670" t="s">
        <v>691</v>
      </c>
      <c r="AB670" t="s">
        <v>691</v>
      </c>
      <c r="AC670" t="s">
        <v>691</v>
      </c>
      <c r="AD670" t="s">
        <v>691</v>
      </c>
      <c r="AE670" t="s">
        <v>691</v>
      </c>
      <c r="AF670" t="s">
        <v>691</v>
      </c>
      <c r="AG670" t="s">
        <v>691</v>
      </c>
      <c r="AH670" t="s">
        <v>691</v>
      </c>
      <c r="AI670" t="s">
        <v>691</v>
      </c>
      <c r="AJ670" t="s">
        <v>691</v>
      </c>
      <c r="AK670" t="s">
        <v>691</v>
      </c>
      <c r="AL670" t="s">
        <v>691</v>
      </c>
      <c r="AM670" t="s">
        <v>691</v>
      </c>
      <c r="AW670"/>
      <c r="AY670">
        <v>0</v>
      </c>
      <c r="AZ670" s="269"/>
      <c r="BA670" s="269"/>
      <c r="BB670" s="269"/>
      <c r="BC670" s="269"/>
      <c r="BD670" s="269"/>
      <c r="BE670" s="269"/>
    </row>
    <row r="671" spans="1:83" ht="14.4" x14ac:dyDescent="0.3">
      <c r="A671">
        <v>526989</v>
      </c>
      <c r="B671" t="s">
        <v>473</v>
      </c>
      <c r="C671" t="s">
        <v>691</v>
      </c>
      <c r="D671" t="s">
        <v>691</v>
      </c>
      <c r="E671" t="s">
        <v>691</v>
      </c>
      <c r="F671" t="s">
        <v>691</v>
      </c>
      <c r="G671" t="s">
        <v>691</v>
      </c>
      <c r="H671" t="s">
        <v>691</v>
      </c>
      <c r="I671" t="s">
        <v>691</v>
      </c>
      <c r="J671" t="s">
        <v>691</v>
      </c>
      <c r="K671" t="s">
        <v>691</v>
      </c>
      <c r="L671" t="s">
        <v>691</v>
      </c>
      <c r="M671" t="s">
        <v>691</v>
      </c>
      <c r="N671" t="s">
        <v>691</v>
      </c>
      <c r="O671" t="s">
        <v>691</v>
      </c>
      <c r="P671" t="s">
        <v>691</v>
      </c>
      <c r="Q671" t="s">
        <v>691</v>
      </c>
      <c r="R671" t="s">
        <v>691</v>
      </c>
      <c r="S671" t="s">
        <v>691</v>
      </c>
      <c r="T671" t="s">
        <v>691</v>
      </c>
      <c r="U671" t="s">
        <v>691</v>
      </c>
      <c r="V671" t="s">
        <v>691</v>
      </c>
      <c r="W671" t="s">
        <v>691</v>
      </c>
      <c r="X671" t="s">
        <v>691</v>
      </c>
      <c r="Y671" t="s">
        <v>691</v>
      </c>
      <c r="Z671" t="s">
        <v>691</v>
      </c>
      <c r="AA671" t="s">
        <v>691</v>
      </c>
      <c r="AB671" t="s">
        <v>691</v>
      </c>
      <c r="AC671" t="s">
        <v>691</v>
      </c>
      <c r="AD671" t="s">
        <v>691</v>
      </c>
      <c r="AE671" t="s">
        <v>691</v>
      </c>
      <c r="AF671" t="s">
        <v>691</v>
      </c>
      <c r="AG671" t="s">
        <v>691</v>
      </c>
      <c r="AH671" t="s">
        <v>691</v>
      </c>
      <c r="AI671" t="s">
        <v>691</v>
      </c>
      <c r="AJ671" t="s">
        <v>691</v>
      </c>
      <c r="AK671" t="s">
        <v>691</v>
      </c>
      <c r="AL671" t="s">
        <v>691</v>
      </c>
      <c r="AM671" t="s">
        <v>691</v>
      </c>
      <c r="AW671"/>
      <c r="AY671">
        <v>0</v>
      </c>
      <c r="AZ671" s="269"/>
      <c r="BA671" s="269"/>
      <c r="BB671" s="269"/>
      <c r="BC671" s="269"/>
      <c r="BD671" s="269"/>
      <c r="BE671" s="269"/>
    </row>
    <row r="672" spans="1:83" ht="14.4" x14ac:dyDescent="0.3">
      <c r="A672">
        <v>526996</v>
      </c>
      <c r="B672" t="s">
        <v>473</v>
      </c>
      <c r="C672" t="s">
        <v>691</v>
      </c>
      <c r="D672" t="s">
        <v>691</v>
      </c>
      <c r="E672" t="s">
        <v>691</v>
      </c>
      <c r="F672" t="s">
        <v>691</v>
      </c>
      <c r="G672" t="s">
        <v>691</v>
      </c>
      <c r="H672" t="s">
        <v>691</v>
      </c>
      <c r="I672" t="s">
        <v>691</v>
      </c>
      <c r="J672" t="s">
        <v>691</v>
      </c>
      <c r="K672" t="s">
        <v>691</v>
      </c>
      <c r="L672" t="s">
        <v>691</v>
      </c>
      <c r="M672" t="s">
        <v>691</v>
      </c>
      <c r="N672" t="s">
        <v>691</v>
      </c>
      <c r="O672" t="s">
        <v>691</v>
      </c>
      <c r="P672" t="s">
        <v>691</v>
      </c>
      <c r="Q672" t="s">
        <v>691</v>
      </c>
      <c r="R672" t="s">
        <v>691</v>
      </c>
      <c r="S672" t="s">
        <v>691</v>
      </c>
      <c r="T672" t="s">
        <v>691</v>
      </c>
      <c r="U672" t="s">
        <v>691</v>
      </c>
      <c r="V672" t="s">
        <v>691</v>
      </c>
      <c r="W672" t="s">
        <v>691</v>
      </c>
      <c r="X672" t="s">
        <v>691</v>
      </c>
      <c r="Y672" t="s">
        <v>691</v>
      </c>
      <c r="Z672" t="s">
        <v>691</v>
      </c>
      <c r="AA672" t="s">
        <v>691</v>
      </c>
      <c r="AB672" t="s">
        <v>691</v>
      </c>
      <c r="AC672" t="s">
        <v>691</v>
      </c>
      <c r="AD672" t="s">
        <v>691</v>
      </c>
      <c r="AE672" t="s">
        <v>691</v>
      </c>
      <c r="AF672" t="s">
        <v>691</v>
      </c>
      <c r="AG672" t="s">
        <v>691</v>
      </c>
      <c r="AH672" t="s">
        <v>691</v>
      </c>
      <c r="AI672" t="s">
        <v>691</v>
      </c>
      <c r="AJ672" t="s">
        <v>691</v>
      </c>
      <c r="AK672" t="s">
        <v>691</v>
      </c>
      <c r="AL672" t="s">
        <v>691</v>
      </c>
      <c r="AM672" t="s">
        <v>691</v>
      </c>
      <c r="AW672"/>
      <c r="AY672">
        <v>0</v>
      </c>
      <c r="AZ672" s="269"/>
      <c r="BA672" s="269"/>
      <c r="BB672" s="269"/>
      <c r="BC672" s="269"/>
      <c r="BD672" s="269"/>
      <c r="BE672" s="269"/>
    </row>
    <row r="673" spans="1:83" ht="14.4" x14ac:dyDescent="0.3">
      <c r="A673">
        <v>527000</v>
      </c>
      <c r="B673" t="s">
        <v>473</v>
      </c>
      <c r="C673" t="s">
        <v>691</v>
      </c>
      <c r="D673" t="s">
        <v>691</v>
      </c>
      <c r="E673" t="s">
        <v>691</v>
      </c>
      <c r="F673" t="s">
        <v>691</v>
      </c>
      <c r="G673" t="s">
        <v>691</v>
      </c>
      <c r="H673" t="s">
        <v>691</v>
      </c>
      <c r="I673" t="s">
        <v>691</v>
      </c>
      <c r="J673" t="s">
        <v>691</v>
      </c>
      <c r="K673" t="s">
        <v>691</v>
      </c>
      <c r="L673" t="s">
        <v>691</v>
      </c>
      <c r="M673" t="s">
        <v>691</v>
      </c>
      <c r="N673" t="s">
        <v>691</v>
      </c>
      <c r="O673" t="s">
        <v>691</v>
      </c>
      <c r="P673" t="s">
        <v>691</v>
      </c>
      <c r="Q673" t="s">
        <v>691</v>
      </c>
      <c r="R673" t="s">
        <v>691</v>
      </c>
      <c r="S673" t="s">
        <v>691</v>
      </c>
      <c r="T673" t="s">
        <v>691</v>
      </c>
      <c r="U673" t="s">
        <v>691</v>
      </c>
      <c r="V673" t="s">
        <v>691</v>
      </c>
      <c r="W673" t="s">
        <v>691</v>
      </c>
      <c r="X673" t="s">
        <v>691</v>
      </c>
      <c r="Y673" t="s">
        <v>691</v>
      </c>
      <c r="Z673" t="s">
        <v>691</v>
      </c>
      <c r="AA673" t="s">
        <v>691</v>
      </c>
      <c r="AB673" t="s">
        <v>691</v>
      </c>
      <c r="AC673" t="s">
        <v>691</v>
      </c>
      <c r="AD673" t="s">
        <v>691</v>
      </c>
      <c r="AE673" t="s">
        <v>691</v>
      </c>
      <c r="AF673" t="s">
        <v>691</v>
      </c>
      <c r="AG673" t="s">
        <v>691</v>
      </c>
      <c r="AH673" t="s">
        <v>691</v>
      </c>
      <c r="AI673" t="s">
        <v>691</v>
      </c>
      <c r="AJ673" t="s">
        <v>691</v>
      </c>
      <c r="AK673" t="s">
        <v>691</v>
      </c>
      <c r="AL673" t="s">
        <v>691</v>
      </c>
      <c r="AM673" t="s">
        <v>691</v>
      </c>
      <c r="AW673"/>
      <c r="AY673">
        <v>0</v>
      </c>
      <c r="AZ673" s="269"/>
      <c r="BA673" s="269"/>
      <c r="BB673" s="269"/>
      <c r="BC673" s="269"/>
      <c r="BD673" s="269"/>
      <c r="BE673" s="269"/>
    </row>
    <row r="674" spans="1:83" ht="14.4" x14ac:dyDescent="0.3">
      <c r="A674">
        <v>527002</v>
      </c>
      <c r="B674" t="s">
        <v>473</v>
      </c>
      <c r="C674" t="s">
        <v>691</v>
      </c>
      <c r="D674" t="s">
        <v>691</v>
      </c>
      <c r="E674" t="s">
        <v>691</v>
      </c>
      <c r="F674" t="s">
        <v>691</v>
      </c>
      <c r="G674" t="s">
        <v>691</v>
      </c>
      <c r="H674" t="s">
        <v>691</v>
      </c>
      <c r="I674" t="s">
        <v>691</v>
      </c>
      <c r="J674" t="s">
        <v>691</v>
      </c>
      <c r="K674" t="s">
        <v>691</v>
      </c>
      <c r="L674" t="s">
        <v>691</v>
      </c>
      <c r="M674" t="s">
        <v>691</v>
      </c>
      <c r="N674" t="s">
        <v>691</v>
      </c>
      <c r="O674" t="s">
        <v>691</v>
      </c>
      <c r="P674" t="s">
        <v>691</v>
      </c>
      <c r="Q674" t="s">
        <v>691</v>
      </c>
      <c r="R674" t="s">
        <v>691</v>
      </c>
      <c r="S674" t="s">
        <v>691</v>
      </c>
      <c r="T674" t="s">
        <v>691</v>
      </c>
      <c r="U674" t="s">
        <v>691</v>
      </c>
      <c r="V674" t="s">
        <v>691</v>
      </c>
      <c r="W674" t="s">
        <v>691</v>
      </c>
      <c r="X674" t="s">
        <v>691</v>
      </c>
      <c r="Y674" t="s">
        <v>691</v>
      </c>
      <c r="Z674" t="s">
        <v>691</v>
      </c>
      <c r="AA674" t="s">
        <v>691</v>
      </c>
      <c r="AB674" t="s">
        <v>691</v>
      </c>
      <c r="AC674" t="s">
        <v>691</v>
      </c>
      <c r="AD674" t="s">
        <v>691</v>
      </c>
      <c r="AE674" t="s">
        <v>691</v>
      </c>
      <c r="AF674" t="s">
        <v>691</v>
      </c>
      <c r="AG674" t="s">
        <v>691</v>
      </c>
      <c r="AH674" t="s">
        <v>691</v>
      </c>
      <c r="AI674" t="s">
        <v>691</v>
      </c>
      <c r="AJ674" t="s">
        <v>691</v>
      </c>
      <c r="AK674" t="s">
        <v>691</v>
      </c>
      <c r="AL674" t="s">
        <v>691</v>
      </c>
      <c r="AM674" t="s">
        <v>691</v>
      </c>
      <c r="AW674"/>
      <c r="AY674">
        <v>0</v>
      </c>
      <c r="AZ674" s="269"/>
      <c r="BA674" s="269"/>
      <c r="BB674" s="269"/>
      <c r="BC674" s="269"/>
      <c r="BD674" s="269"/>
      <c r="BE674" s="269"/>
    </row>
    <row r="675" spans="1:83" ht="14.4" x14ac:dyDescent="0.3">
      <c r="A675">
        <v>527004</v>
      </c>
      <c r="B675" t="s">
        <v>474</v>
      </c>
      <c r="C675" t="s">
        <v>691</v>
      </c>
      <c r="D675" t="s">
        <v>691</v>
      </c>
      <c r="E675" t="s">
        <v>691</v>
      </c>
      <c r="F675" t="s">
        <v>691</v>
      </c>
      <c r="G675" t="s">
        <v>691</v>
      </c>
      <c r="H675" t="s">
        <v>691</v>
      </c>
      <c r="I675" t="s">
        <v>691</v>
      </c>
      <c r="J675" t="s">
        <v>691</v>
      </c>
      <c r="K675" t="s">
        <v>691</v>
      </c>
      <c r="L675" t="s">
        <v>691</v>
      </c>
      <c r="M675" t="s">
        <v>691</v>
      </c>
      <c r="N675" t="s">
        <v>691</v>
      </c>
      <c r="O675" t="s">
        <v>691</v>
      </c>
      <c r="P675" t="s">
        <v>691</v>
      </c>
      <c r="Q675" t="s">
        <v>691</v>
      </c>
      <c r="R675" t="s">
        <v>691</v>
      </c>
      <c r="S675" t="s">
        <v>691</v>
      </c>
      <c r="T675" t="s">
        <v>691</v>
      </c>
      <c r="U675" t="s">
        <v>691</v>
      </c>
      <c r="V675" t="s">
        <v>691</v>
      </c>
      <c r="W675" t="s">
        <v>691</v>
      </c>
      <c r="X675" t="s">
        <v>691</v>
      </c>
      <c r="Y675" t="s">
        <v>691</v>
      </c>
      <c r="Z675" t="s">
        <v>691</v>
      </c>
      <c r="AA675" t="s">
        <v>691</v>
      </c>
      <c r="AB675" t="s">
        <v>691</v>
      </c>
      <c r="AC675" t="s">
        <v>691</v>
      </c>
      <c r="AD675" t="s">
        <v>691</v>
      </c>
      <c r="AE675" t="s">
        <v>691</v>
      </c>
      <c r="AF675" t="s">
        <v>691</v>
      </c>
      <c r="AG675" t="s">
        <v>691</v>
      </c>
      <c r="AW675"/>
      <c r="AY675" t="s">
        <v>1462</v>
      </c>
      <c r="AZ675" s="269"/>
      <c r="BA675" s="269"/>
      <c r="BB675" s="269"/>
      <c r="BC675" s="269"/>
      <c r="BD675" s="269"/>
      <c r="BE675" s="269"/>
    </row>
    <row r="676" spans="1:83" ht="14.4" x14ac:dyDescent="0.3">
      <c r="A676">
        <v>527018</v>
      </c>
      <c r="B676" t="s">
        <v>473</v>
      </c>
      <c r="C676" t="s">
        <v>691</v>
      </c>
      <c r="D676" t="s">
        <v>691</v>
      </c>
      <c r="E676" t="s">
        <v>691</v>
      </c>
      <c r="F676" t="s">
        <v>691</v>
      </c>
      <c r="G676" t="s">
        <v>691</v>
      </c>
      <c r="H676" t="s">
        <v>691</v>
      </c>
      <c r="I676" t="s">
        <v>691</v>
      </c>
      <c r="J676" t="s">
        <v>691</v>
      </c>
      <c r="K676" t="s">
        <v>691</v>
      </c>
      <c r="L676" t="s">
        <v>691</v>
      </c>
      <c r="M676" t="s">
        <v>691</v>
      </c>
      <c r="N676" t="s">
        <v>691</v>
      </c>
      <c r="O676" t="s">
        <v>691</v>
      </c>
      <c r="P676" t="s">
        <v>691</v>
      </c>
      <c r="Q676" t="s">
        <v>691</v>
      </c>
      <c r="R676" t="s">
        <v>691</v>
      </c>
      <c r="S676" t="s">
        <v>691</v>
      </c>
      <c r="T676" t="s">
        <v>691</v>
      </c>
      <c r="U676" t="s">
        <v>691</v>
      </c>
      <c r="V676" t="s">
        <v>691</v>
      </c>
      <c r="W676" t="s">
        <v>691</v>
      </c>
      <c r="X676" t="s">
        <v>691</v>
      </c>
      <c r="Y676" t="s">
        <v>691</v>
      </c>
      <c r="Z676" t="s">
        <v>691</v>
      </c>
      <c r="AA676" t="s">
        <v>691</v>
      </c>
      <c r="AB676" t="s">
        <v>691</v>
      </c>
      <c r="AC676" t="s">
        <v>691</v>
      </c>
      <c r="AD676" t="s">
        <v>691</v>
      </c>
      <c r="AE676" t="s">
        <v>691</v>
      </c>
      <c r="AF676" t="s">
        <v>691</v>
      </c>
      <c r="AG676" t="s">
        <v>691</v>
      </c>
      <c r="AH676" t="s">
        <v>691</v>
      </c>
      <c r="AI676" t="s">
        <v>691</v>
      </c>
      <c r="AJ676" t="s">
        <v>691</v>
      </c>
      <c r="AK676" t="s">
        <v>691</v>
      </c>
      <c r="AL676" t="s">
        <v>691</v>
      </c>
      <c r="AM676" t="s">
        <v>691</v>
      </c>
      <c r="AW676"/>
      <c r="AY676">
        <v>0</v>
      </c>
      <c r="AZ676" s="269"/>
      <c r="BA676" s="269"/>
      <c r="BB676" s="269"/>
      <c r="BC676" s="269"/>
      <c r="BD676" s="269"/>
      <c r="BE676" s="269"/>
      <c r="BH676" s="249"/>
      <c r="BI676" s="249"/>
      <c r="BJ676" s="249"/>
      <c r="BK676" s="249"/>
      <c r="BL676" s="249"/>
      <c r="BM676" s="249"/>
      <c r="BN676" s="249"/>
      <c r="BO676" s="249"/>
      <c r="BP676" s="249"/>
      <c r="BQ676" s="249"/>
      <c r="BR676" s="249"/>
      <c r="BS676" s="249"/>
      <c r="BT676" s="249"/>
      <c r="BU676" s="249"/>
      <c r="BV676" s="248"/>
      <c r="BW676" s="249"/>
      <c r="BX676" s="249"/>
      <c r="BY676" s="249"/>
      <c r="BZ676" s="249"/>
      <c r="CA676" s="242"/>
      <c r="CB676" s="242"/>
      <c r="CC676" s="242"/>
      <c r="CD676" s="242"/>
      <c r="CE676" s="249"/>
    </row>
    <row r="677" spans="1:83" ht="14.4" x14ac:dyDescent="0.3">
      <c r="A677">
        <v>527020</v>
      </c>
      <c r="B677" t="s">
        <v>473</v>
      </c>
      <c r="C677" t="s">
        <v>691</v>
      </c>
      <c r="D677" t="s">
        <v>691</v>
      </c>
      <c r="E677" t="s">
        <v>691</v>
      </c>
      <c r="F677" t="s">
        <v>691</v>
      </c>
      <c r="G677" t="s">
        <v>691</v>
      </c>
      <c r="H677" t="s">
        <v>691</v>
      </c>
      <c r="I677" t="s">
        <v>691</v>
      </c>
      <c r="J677" t="s">
        <v>691</v>
      </c>
      <c r="K677" t="s">
        <v>691</v>
      </c>
      <c r="L677" t="s">
        <v>691</v>
      </c>
      <c r="M677" t="s">
        <v>691</v>
      </c>
      <c r="N677" t="s">
        <v>691</v>
      </c>
      <c r="O677" t="s">
        <v>691</v>
      </c>
      <c r="P677" t="s">
        <v>691</v>
      </c>
      <c r="Q677" t="s">
        <v>691</v>
      </c>
      <c r="R677" t="s">
        <v>691</v>
      </c>
      <c r="S677" t="s">
        <v>691</v>
      </c>
      <c r="T677" t="s">
        <v>691</v>
      </c>
      <c r="U677" t="s">
        <v>691</v>
      </c>
      <c r="V677" t="s">
        <v>691</v>
      </c>
      <c r="W677" t="s">
        <v>691</v>
      </c>
      <c r="X677" t="s">
        <v>691</v>
      </c>
      <c r="Y677" t="s">
        <v>691</v>
      </c>
      <c r="Z677" t="s">
        <v>691</v>
      </c>
      <c r="AA677" t="s">
        <v>691</v>
      </c>
      <c r="AB677" t="s">
        <v>691</v>
      </c>
      <c r="AC677" t="s">
        <v>691</v>
      </c>
      <c r="AD677" t="s">
        <v>691</v>
      </c>
      <c r="AE677" t="s">
        <v>691</v>
      </c>
      <c r="AF677" t="s">
        <v>691</v>
      </c>
      <c r="AG677" t="s">
        <v>691</v>
      </c>
      <c r="AH677" t="s">
        <v>691</v>
      </c>
      <c r="AI677" t="s">
        <v>691</v>
      </c>
      <c r="AJ677" t="s">
        <v>691</v>
      </c>
      <c r="AK677" t="s">
        <v>691</v>
      </c>
      <c r="AL677" t="s">
        <v>691</v>
      </c>
      <c r="AM677" t="s">
        <v>691</v>
      </c>
      <c r="AW677"/>
      <c r="AY677">
        <v>0</v>
      </c>
      <c r="AZ677" s="269"/>
      <c r="BA677" s="269"/>
      <c r="BB677" s="269"/>
      <c r="BC677" s="269"/>
      <c r="BD677" s="269"/>
      <c r="BE677" s="269"/>
    </row>
    <row r="678" spans="1:83" ht="14.4" x14ac:dyDescent="0.3">
      <c r="A678">
        <v>527038</v>
      </c>
      <c r="B678" t="s">
        <v>474</v>
      </c>
      <c r="C678" t="s">
        <v>691</v>
      </c>
      <c r="D678" t="s">
        <v>691</v>
      </c>
      <c r="E678" t="s">
        <v>691</v>
      </c>
      <c r="F678" t="s">
        <v>691</v>
      </c>
      <c r="G678" t="s">
        <v>691</v>
      </c>
      <c r="H678" t="s">
        <v>691</v>
      </c>
      <c r="I678" t="s">
        <v>691</v>
      </c>
      <c r="J678" t="s">
        <v>691</v>
      </c>
      <c r="K678" t="s">
        <v>691</v>
      </c>
      <c r="L678" t="s">
        <v>691</v>
      </c>
      <c r="M678" t="s">
        <v>691</v>
      </c>
      <c r="N678" t="s">
        <v>691</v>
      </c>
      <c r="O678" t="s">
        <v>691</v>
      </c>
      <c r="P678" t="s">
        <v>691</v>
      </c>
      <c r="Q678" t="s">
        <v>691</v>
      </c>
      <c r="R678" t="s">
        <v>691</v>
      </c>
      <c r="S678" t="s">
        <v>691</v>
      </c>
      <c r="T678" t="s">
        <v>691</v>
      </c>
      <c r="U678" t="s">
        <v>691</v>
      </c>
      <c r="V678" t="s">
        <v>691</v>
      </c>
      <c r="W678" t="s">
        <v>691</v>
      </c>
      <c r="X678" t="s">
        <v>691</v>
      </c>
      <c r="Y678" t="s">
        <v>691</v>
      </c>
      <c r="Z678" t="s">
        <v>691</v>
      </c>
      <c r="AA678" t="s">
        <v>691</v>
      </c>
      <c r="AB678" t="s">
        <v>691</v>
      </c>
      <c r="AC678" t="s">
        <v>691</v>
      </c>
      <c r="AD678" t="s">
        <v>691</v>
      </c>
      <c r="AE678" t="s">
        <v>691</v>
      </c>
      <c r="AF678" t="s">
        <v>691</v>
      </c>
      <c r="AG678" t="s">
        <v>691</v>
      </c>
      <c r="AW678"/>
      <c r="AY678" t="s">
        <v>1462</v>
      </c>
      <c r="AZ678" s="269"/>
      <c r="BA678" s="269"/>
      <c r="BB678" s="269"/>
      <c r="BC678" s="269"/>
      <c r="BD678" s="269"/>
      <c r="BE678" s="269"/>
    </row>
    <row r="679" spans="1:83" ht="14.4" x14ac:dyDescent="0.3">
      <c r="A679">
        <v>527055</v>
      </c>
      <c r="B679" t="s">
        <v>474</v>
      </c>
      <c r="C679" t="s">
        <v>691</v>
      </c>
      <c r="D679" t="s">
        <v>691</v>
      </c>
      <c r="E679" t="s">
        <v>691</v>
      </c>
      <c r="F679" t="s">
        <v>691</v>
      </c>
      <c r="G679" t="s">
        <v>691</v>
      </c>
      <c r="H679" t="s">
        <v>691</v>
      </c>
      <c r="I679" t="s">
        <v>691</v>
      </c>
      <c r="J679" t="s">
        <v>691</v>
      </c>
      <c r="K679" t="s">
        <v>691</v>
      </c>
      <c r="L679" t="s">
        <v>691</v>
      </c>
      <c r="M679" t="s">
        <v>691</v>
      </c>
      <c r="N679" t="s">
        <v>691</v>
      </c>
      <c r="O679" t="s">
        <v>691</v>
      </c>
      <c r="P679" t="s">
        <v>691</v>
      </c>
      <c r="Q679" t="s">
        <v>691</v>
      </c>
      <c r="R679" t="s">
        <v>691</v>
      </c>
      <c r="S679" t="s">
        <v>691</v>
      </c>
      <c r="T679" t="s">
        <v>691</v>
      </c>
      <c r="U679" t="s">
        <v>691</v>
      </c>
      <c r="V679" t="s">
        <v>691</v>
      </c>
      <c r="W679" t="s">
        <v>691</v>
      </c>
      <c r="X679" t="s">
        <v>691</v>
      </c>
      <c r="Y679" t="s">
        <v>691</v>
      </c>
      <c r="Z679" t="s">
        <v>691</v>
      </c>
      <c r="AA679" t="s">
        <v>691</v>
      </c>
      <c r="AB679" t="s">
        <v>691</v>
      </c>
      <c r="AC679" t="s">
        <v>691</v>
      </c>
      <c r="AD679" t="s">
        <v>691</v>
      </c>
      <c r="AE679" t="s">
        <v>691</v>
      </c>
      <c r="AF679" t="s">
        <v>691</v>
      </c>
      <c r="AG679" t="s">
        <v>691</v>
      </c>
      <c r="AW679"/>
      <c r="AY679" t="s">
        <v>1462</v>
      </c>
      <c r="AZ679" s="269"/>
      <c r="BA679" s="269"/>
      <c r="BB679" s="269"/>
      <c r="BC679" s="269"/>
      <c r="BD679" s="269"/>
      <c r="BE679" s="269"/>
      <c r="BH679" s="249"/>
      <c r="BI679" s="249"/>
      <c r="BJ679" s="249"/>
      <c r="BK679" s="249"/>
      <c r="BL679" s="249"/>
      <c r="BM679" s="249"/>
      <c r="BN679" s="249"/>
      <c r="BO679" s="249"/>
      <c r="BP679" s="249"/>
      <c r="BQ679" s="249"/>
      <c r="BR679" s="249"/>
      <c r="BS679" s="249"/>
      <c r="BT679" s="249"/>
      <c r="BU679" s="249"/>
      <c r="BV679" s="248"/>
      <c r="BW679" s="249"/>
      <c r="BX679" s="249"/>
      <c r="BY679" s="249"/>
      <c r="BZ679" s="249"/>
      <c r="CA679" s="242"/>
      <c r="CB679" s="242"/>
      <c r="CC679" s="242"/>
      <c r="CD679" s="242"/>
      <c r="CE679" s="249"/>
    </row>
    <row r="680" spans="1:83" ht="14.4" x14ac:dyDescent="0.3">
      <c r="A680">
        <v>527057</v>
      </c>
      <c r="B680" t="s">
        <v>473</v>
      </c>
      <c r="C680" t="s">
        <v>691</v>
      </c>
      <c r="D680" t="s">
        <v>691</v>
      </c>
      <c r="E680" t="s">
        <v>691</v>
      </c>
      <c r="F680" t="s">
        <v>691</v>
      </c>
      <c r="G680" t="s">
        <v>691</v>
      </c>
      <c r="H680" t="s">
        <v>691</v>
      </c>
      <c r="I680" t="s">
        <v>691</v>
      </c>
      <c r="J680" t="s">
        <v>691</v>
      </c>
      <c r="K680" t="s">
        <v>691</v>
      </c>
      <c r="L680" t="s">
        <v>691</v>
      </c>
      <c r="M680" t="s">
        <v>691</v>
      </c>
      <c r="N680" t="s">
        <v>691</v>
      </c>
      <c r="O680" t="s">
        <v>691</v>
      </c>
      <c r="P680" t="s">
        <v>691</v>
      </c>
      <c r="Q680" t="s">
        <v>691</v>
      </c>
      <c r="R680" t="s">
        <v>691</v>
      </c>
      <c r="S680" t="s">
        <v>691</v>
      </c>
      <c r="T680" t="s">
        <v>691</v>
      </c>
      <c r="U680" t="s">
        <v>691</v>
      </c>
      <c r="V680" t="s">
        <v>691</v>
      </c>
      <c r="W680" t="s">
        <v>691</v>
      </c>
      <c r="X680" t="s">
        <v>691</v>
      </c>
      <c r="Y680" t="s">
        <v>691</v>
      </c>
      <c r="Z680" t="s">
        <v>691</v>
      </c>
      <c r="AA680" t="s">
        <v>691</v>
      </c>
      <c r="AB680" t="s">
        <v>691</v>
      </c>
      <c r="AC680" t="s">
        <v>691</v>
      </c>
      <c r="AD680" t="s">
        <v>691</v>
      </c>
      <c r="AE680" t="s">
        <v>691</v>
      </c>
      <c r="AF680" t="s">
        <v>691</v>
      </c>
      <c r="AG680" t="s">
        <v>691</v>
      </c>
      <c r="AH680" t="s">
        <v>691</v>
      </c>
      <c r="AI680" t="s">
        <v>691</v>
      </c>
      <c r="AJ680" t="s">
        <v>691</v>
      </c>
      <c r="AK680" t="s">
        <v>691</v>
      </c>
      <c r="AL680" t="s">
        <v>691</v>
      </c>
      <c r="AM680" t="s">
        <v>691</v>
      </c>
      <c r="AW680"/>
      <c r="AY680">
        <v>0</v>
      </c>
      <c r="AZ680" s="269"/>
      <c r="BA680" s="269"/>
      <c r="BB680" s="269"/>
      <c r="BC680" s="269"/>
      <c r="BD680" s="269"/>
      <c r="BE680" s="269"/>
    </row>
    <row r="681" spans="1:83" ht="14.4" x14ac:dyDescent="0.3">
      <c r="A681">
        <v>527059</v>
      </c>
      <c r="B681" t="s">
        <v>473</v>
      </c>
      <c r="C681" t="s">
        <v>691</v>
      </c>
      <c r="D681" t="s">
        <v>691</v>
      </c>
      <c r="E681" t="s">
        <v>691</v>
      </c>
      <c r="F681" t="s">
        <v>691</v>
      </c>
      <c r="G681" t="s">
        <v>691</v>
      </c>
      <c r="H681" t="s">
        <v>691</v>
      </c>
      <c r="I681" t="s">
        <v>691</v>
      </c>
      <c r="J681" t="s">
        <v>691</v>
      </c>
      <c r="K681" t="s">
        <v>691</v>
      </c>
      <c r="L681" t="s">
        <v>691</v>
      </c>
      <c r="M681" t="s">
        <v>691</v>
      </c>
      <c r="N681" t="s">
        <v>691</v>
      </c>
      <c r="O681" t="s">
        <v>691</v>
      </c>
      <c r="P681" t="s">
        <v>691</v>
      </c>
      <c r="Q681" t="s">
        <v>691</v>
      </c>
      <c r="R681" t="s">
        <v>691</v>
      </c>
      <c r="S681" t="s">
        <v>691</v>
      </c>
      <c r="T681" t="s">
        <v>691</v>
      </c>
      <c r="U681" t="s">
        <v>691</v>
      </c>
      <c r="V681" t="s">
        <v>691</v>
      </c>
      <c r="W681" t="s">
        <v>691</v>
      </c>
      <c r="X681" t="s">
        <v>691</v>
      </c>
      <c r="Y681" t="s">
        <v>691</v>
      </c>
      <c r="Z681" t="s">
        <v>691</v>
      </c>
      <c r="AA681" t="s">
        <v>691</v>
      </c>
      <c r="AB681" t="s">
        <v>691</v>
      </c>
      <c r="AC681" t="s">
        <v>691</v>
      </c>
      <c r="AD681" t="s">
        <v>691</v>
      </c>
      <c r="AE681" t="s">
        <v>691</v>
      </c>
      <c r="AF681" t="s">
        <v>691</v>
      </c>
      <c r="AG681" t="s">
        <v>691</v>
      </c>
      <c r="AH681" t="s">
        <v>691</v>
      </c>
      <c r="AI681" t="s">
        <v>691</v>
      </c>
      <c r="AJ681" t="s">
        <v>691</v>
      </c>
      <c r="AK681" t="s">
        <v>691</v>
      </c>
      <c r="AL681" t="s">
        <v>691</v>
      </c>
      <c r="AM681" t="s">
        <v>691</v>
      </c>
      <c r="AW681"/>
      <c r="AY681">
        <v>0</v>
      </c>
      <c r="AZ681" s="269"/>
      <c r="BA681" s="269"/>
      <c r="BB681" s="269"/>
      <c r="BC681" s="269"/>
      <c r="BD681" s="269"/>
      <c r="BE681" s="269"/>
    </row>
    <row r="682" spans="1:83" ht="14.4" x14ac:dyDescent="0.3">
      <c r="A682">
        <v>527060</v>
      </c>
      <c r="B682" t="s">
        <v>473</v>
      </c>
      <c r="C682" t="s">
        <v>691</v>
      </c>
      <c r="D682" t="s">
        <v>691</v>
      </c>
      <c r="E682" t="s">
        <v>691</v>
      </c>
      <c r="F682" t="s">
        <v>691</v>
      </c>
      <c r="G682" t="s">
        <v>691</v>
      </c>
      <c r="H682" t="s">
        <v>691</v>
      </c>
      <c r="I682" t="s">
        <v>691</v>
      </c>
      <c r="J682" t="s">
        <v>691</v>
      </c>
      <c r="K682" t="s">
        <v>691</v>
      </c>
      <c r="L682" t="s">
        <v>691</v>
      </c>
      <c r="M682" t="s">
        <v>691</v>
      </c>
      <c r="N682" t="s">
        <v>691</v>
      </c>
      <c r="O682" t="s">
        <v>691</v>
      </c>
      <c r="P682" t="s">
        <v>691</v>
      </c>
      <c r="Q682" t="s">
        <v>691</v>
      </c>
      <c r="R682" t="s">
        <v>691</v>
      </c>
      <c r="S682" t="s">
        <v>691</v>
      </c>
      <c r="T682" t="s">
        <v>691</v>
      </c>
      <c r="U682" t="s">
        <v>691</v>
      </c>
      <c r="V682" t="s">
        <v>691</v>
      </c>
      <c r="W682" t="s">
        <v>691</v>
      </c>
      <c r="X682" t="s">
        <v>691</v>
      </c>
      <c r="Y682" t="s">
        <v>691</v>
      </c>
      <c r="Z682" t="s">
        <v>691</v>
      </c>
      <c r="AA682" t="s">
        <v>691</v>
      </c>
      <c r="AB682" t="s">
        <v>691</v>
      </c>
      <c r="AC682" t="s">
        <v>691</v>
      </c>
      <c r="AD682" t="s">
        <v>691</v>
      </c>
      <c r="AE682" t="s">
        <v>691</v>
      </c>
      <c r="AF682" t="s">
        <v>691</v>
      </c>
      <c r="AG682" t="s">
        <v>691</v>
      </c>
      <c r="AH682" t="s">
        <v>691</v>
      </c>
      <c r="AI682" t="s">
        <v>691</v>
      </c>
      <c r="AJ682" t="s">
        <v>691</v>
      </c>
      <c r="AK682" t="s">
        <v>691</v>
      </c>
      <c r="AL682" t="s">
        <v>691</v>
      </c>
      <c r="AM682" t="s">
        <v>691</v>
      </c>
      <c r="AW682"/>
      <c r="AY682">
        <v>0</v>
      </c>
      <c r="AZ682" s="269"/>
      <c r="BA682" s="269"/>
      <c r="BB682" s="269"/>
      <c r="BC682" s="269"/>
      <c r="BD682" s="269"/>
      <c r="BE682" s="269"/>
    </row>
    <row r="683" spans="1:83" ht="14.4" x14ac:dyDescent="0.3">
      <c r="A683">
        <v>527062</v>
      </c>
      <c r="B683" t="s">
        <v>473</v>
      </c>
      <c r="C683" t="s">
        <v>691</v>
      </c>
      <c r="D683" t="s">
        <v>691</v>
      </c>
      <c r="E683" t="s">
        <v>691</v>
      </c>
      <c r="F683" t="s">
        <v>691</v>
      </c>
      <c r="G683" t="s">
        <v>691</v>
      </c>
      <c r="H683" t="s">
        <v>691</v>
      </c>
      <c r="I683" t="s">
        <v>691</v>
      </c>
      <c r="J683" t="s">
        <v>691</v>
      </c>
      <c r="K683" t="s">
        <v>691</v>
      </c>
      <c r="L683" t="s">
        <v>691</v>
      </c>
      <c r="M683" t="s">
        <v>691</v>
      </c>
      <c r="N683" t="s">
        <v>691</v>
      </c>
      <c r="O683" t="s">
        <v>691</v>
      </c>
      <c r="P683" t="s">
        <v>691</v>
      </c>
      <c r="Q683" t="s">
        <v>691</v>
      </c>
      <c r="R683" t="s">
        <v>691</v>
      </c>
      <c r="S683" t="s">
        <v>691</v>
      </c>
      <c r="T683" t="s">
        <v>691</v>
      </c>
      <c r="U683" t="s">
        <v>691</v>
      </c>
      <c r="V683" t="s">
        <v>691</v>
      </c>
      <c r="W683" t="s">
        <v>691</v>
      </c>
      <c r="X683" t="s">
        <v>691</v>
      </c>
      <c r="Y683" t="s">
        <v>691</v>
      </c>
      <c r="Z683" t="s">
        <v>691</v>
      </c>
      <c r="AA683" t="s">
        <v>691</v>
      </c>
      <c r="AB683" t="s">
        <v>691</v>
      </c>
      <c r="AC683" t="s">
        <v>691</v>
      </c>
      <c r="AD683" t="s">
        <v>691</v>
      </c>
      <c r="AE683" t="s">
        <v>691</v>
      </c>
      <c r="AF683" t="s">
        <v>691</v>
      </c>
      <c r="AG683" t="s">
        <v>691</v>
      </c>
      <c r="AH683" t="s">
        <v>691</v>
      </c>
      <c r="AI683" t="s">
        <v>691</v>
      </c>
      <c r="AJ683" t="s">
        <v>691</v>
      </c>
      <c r="AK683" t="s">
        <v>691</v>
      </c>
      <c r="AL683" t="s">
        <v>691</v>
      </c>
      <c r="AM683" t="s">
        <v>691</v>
      </c>
      <c r="AW683"/>
      <c r="AY683">
        <v>0</v>
      </c>
      <c r="AZ683" s="269"/>
      <c r="BA683" s="269"/>
      <c r="BB683" s="269"/>
      <c r="BC683" s="269"/>
      <c r="BD683" s="269"/>
      <c r="BE683" s="269"/>
    </row>
    <row r="684" spans="1:83" ht="14.4" x14ac:dyDescent="0.3">
      <c r="A684">
        <v>527063</v>
      </c>
      <c r="B684" t="s">
        <v>473</v>
      </c>
      <c r="C684" t="s">
        <v>691</v>
      </c>
      <c r="D684" t="s">
        <v>691</v>
      </c>
      <c r="E684" t="s">
        <v>691</v>
      </c>
      <c r="F684" t="s">
        <v>691</v>
      </c>
      <c r="G684" t="s">
        <v>691</v>
      </c>
      <c r="H684" t="s">
        <v>691</v>
      </c>
      <c r="I684" t="s">
        <v>691</v>
      </c>
      <c r="J684" t="s">
        <v>691</v>
      </c>
      <c r="K684" t="s">
        <v>691</v>
      </c>
      <c r="L684" t="s">
        <v>691</v>
      </c>
      <c r="M684" t="s">
        <v>691</v>
      </c>
      <c r="N684" t="s">
        <v>691</v>
      </c>
      <c r="O684" t="s">
        <v>691</v>
      </c>
      <c r="P684" t="s">
        <v>691</v>
      </c>
      <c r="Q684" t="s">
        <v>691</v>
      </c>
      <c r="R684" t="s">
        <v>691</v>
      </c>
      <c r="S684" t="s">
        <v>691</v>
      </c>
      <c r="T684" t="s">
        <v>691</v>
      </c>
      <c r="U684" t="s">
        <v>691</v>
      </c>
      <c r="V684" t="s">
        <v>691</v>
      </c>
      <c r="W684" t="s">
        <v>691</v>
      </c>
      <c r="X684" t="s">
        <v>691</v>
      </c>
      <c r="Y684" t="s">
        <v>691</v>
      </c>
      <c r="Z684" t="s">
        <v>691</v>
      </c>
      <c r="AA684" t="s">
        <v>691</v>
      </c>
      <c r="AB684" t="s">
        <v>691</v>
      </c>
      <c r="AC684" t="s">
        <v>691</v>
      </c>
      <c r="AD684" t="s">
        <v>691</v>
      </c>
      <c r="AE684" t="s">
        <v>691</v>
      </c>
      <c r="AF684" t="s">
        <v>691</v>
      </c>
      <c r="AG684" t="s">
        <v>691</v>
      </c>
      <c r="AH684" t="s">
        <v>691</v>
      </c>
      <c r="AI684" t="s">
        <v>691</v>
      </c>
      <c r="AJ684" t="s">
        <v>691</v>
      </c>
      <c r="AK684" t="s">
        <v>691</v>
      </c>
      <c r="AL684" t="s">
        <v>691</v>
      </c>
      <c r="AM684" t="s">
        <v>691</v>
      </c>
      <c r="AW684"/>
      <c r="AY684">
        <v>0</v>
      </c>
      <c r="AZ684" s="269"/>
      <c r="BA684" s="269"/>
      <c r="BB684" s="269"/>
      <c r="BC684" s="269"/>
      <c r="BD684" s="269"/>
      <c r="BE684" s="269"/>
    </row>
    <row r="685" spans="1:83" ht="14.4" x14ac:dyDescent="0.3">
      <c r="A685">
        <v>527070</v>
      </c>
      <c r="B685" t="s">
        <v>473</v>
      </c>
      <c r="C685" t="s">
        <v>691</v>
      </c>
      <c r="D685" t="s">
        <v>691</v>
      </c>
      <c r="E685" t="s">
        <v>691</v>
      </c>
      <c r="F685" t="s">
        <v>691</v>
      </c>
      <c r="G685" t="s">
        <v>691</v>
      </c>
      <c r="H685" t="s">
        <v>691</v>
      </c>
      <c r="I685" t="s">
        <v>691</v>
      </c>
      <c r="J685" t="s">
        <v>691</v>
      </c>
      <c r="K685" t="s">
        <v>691</v>
      </c>
      <c r="L685" t="s">
        <v>691</v>
      </c>
      <c r="M685" t="s">
        <v>691</v>
      </c>
      <c r="N685" t="s">
        <v>691</v>
      </c>
      <c r="O685" t="s">
        <v>691</v>
      </c>
      <c r="P685" t="s">
        <v>691</v>
      </c>
      <c r="Q685" t="s">
        <v>691</v>
      </c>
      <c r="R685" t="s">
        <v>691</v>
      </c>
      <c r="S685" t="s">
        <v>691</v>
      </c>
      <c r="T685" t="s">
        <v>691</v>
      </c>
      <c r="U685" t="s">
        <v>691</v>
      </c>
      <c r="V685" t="s">
        <v>691</v>
      </c>
      <c r="W685" t="s">
        <v>691</v>
      </c>
      <c r="X685" t="s">
        <v>691</v>
      </c>
      <c r="Y685" t="s">
        <v>691</v>
      </c>
      <c r="Z685" t="s">
        <v>691</v>
      </c>
      <c r="AA685" t="s">
        <v>691</v>
      </c>
      <c r="AB685" t="s">
        <v>691</v>
      </c>
      <c r="AC685" t="s">
        <v>691</v>
      </c>
      <c r="AD685" t="s">
        <v>691</v>
      </c>
      <c r="AE685" t="s">
        <v>691</v>
      </c>
      <c r="AF685" t="s">
        <v>691</v>
      </c>
      <c r="AG685" t="s">
        <v>691</v>
      </c>
      <c r="AH685" t="s">
        <v>691</v>
      </c>
      <c r="AI685" t="s">
        <v>691</v>
      </c>
      <c r="AJ685" t="s">
        <v>691</v>
      </c>
      <c r="AK685" t="s">
        <v>691</v>
      </c>
      <c r="AL685" t="s">
        <v>691</v>
      </c>
      <c r="AM685" t="s">
        <v>691</v>
      </c>
      <c r="AW685"/>
      <c r="AY685">
        <v>0</v>
      </c>
      <c r="AZ685" s="269"/>
      <c r="BA685" s="269"/>
      <c r="BB685" s="269"/>
      <c r="BC685" s="269"/>
      <c r="BD685" s="269"/>
      <c r="BE685" s="269"/>
    </row>
    <row r="686" spans="1:83" ht="14.4" x14ac:dyDescent="0.3">
      <c r="A686">
        <v>527071</v>
      </c>
      <c r="B686" t="s">
        <v>473</v>
      </c>
      <c r="C686" t="s">
        <v>691</v>
      </c>
      <c r="D686" t="s">
        <v>691</v>
      </c>
      <c r="E686" t="s">
        <v>691</v>
      </c>
      <c r="F686" t="s">
        <v>691</v>
      </c>
      <c r="G686" t="s">
        <v>691</v>
      </c>
      <c r="H686" t="s">
        <v>691</v>
      </c>
      <c r="I686" t="s">
        <v>691</v>
      </c>
      <c r="J686" t="s">
        <v>691</v>
      </c>
      <c r="K686" t="s">
        <v>691</v>
      </c>
      <c r="L686" t="s">
        <v>691</v>
      </c>
      <c r="M686" t="s">
        <v>691</v>
      </c>
      <c r="N686" t="s">
        <v>691</v>
      </c>
      <c r="O686" t="s">
        <v>691</v>
      </c>
      <c r="P686" t="s">
        <v>691</v>
      </c>
      <c r="Q686" t="s">
        <v>691</v>
      </c>
      <c r="R686" t="s">
        <v>691</v>
      </c>
      <c r="S686" t="s">
        <v>691</v>
      </c>
      <c r="T686" t="s">
        <v>691</v>
      </c>
      <c r="U686" t="s">
        <v>691</v>
      </c>
      <c r="V686" t="s">
        <v>691</v>
      </c>
      <c r="W686" t="s">
        <v>691</v>
      </c>
      <c r="X686" t="s">
        <v>691</v>
      </c>
      <c r="Y686" t="s">
        <v>691</v>
      </c>
      <c r="Z686" t="s">
        <v>691</v>
      </c>
      <c r="AA686" t="s">
        <v>691</v>
      </c>
      <c r="AB686" t="s">
        <v>691</v>
      </c>
      <c r="AC686" t="s">
        <v>691</v>
      </c>
      <c r="AD686" t="s">
        <v>691</v>
      </c>
      <c r="AE686" t="s">
        <v>691</v>
      </c>
      <c r="AF686" t="s">
        <v>691</v>
      </c>
      <c r="AG686" t="s">
        <v>691</v>
      </c>
      <c r="AH686" t="s">
        <v>691</v>
      </c>
      <c r="AI686" t="s">
        <v>691</v>
      </c>
      <c r="AJ686" t="s">
        <v>691</v>
      </c>
      <c r="AK686" t="s">
        <v>691</v>
      </c>
      <c r="AL686" t="s">
        <v>691</v>
      </c>
      <c r="AM686" t="s">
        <v>691</v>
      </c>
      <c r="AW686"/>
      <c r="AY686">
        <v>0</v>
      </c>
      <c r="AZ686" s="269"/>
      <c r="BA686" s="269"/>
      <c r="BB686" s="269"/>
      <c r="BC686" s="269"/>
      <c r="BD686" s="269"/>
      <c r="BE686" s="269"/>
    </row>
    <row r="687" spans="1:83" ht="14.4" x14ac:dyDescent="0.3">
      <c r="A687">
        <v>527076</v>
      </c>
      <c r="B687" t="s">
        <v>473</v>
      </c>
      <c r="C687" t="s">
        <v>691</v>
      </c>
      <c r="D687" t="s">
        <v>691</v>
      </c>
      <c r="E687" t="s">
        <v>691</v>
      </c>
      <c r="F687" t="s">
        <v>691</v>
      </c>
      <c r="G687" t="s">
        <v>691</v>
      </c>
      <c r="H687" t="s">
        <v>691</v>
      </c>
      <c r="I687" t="s">
        <v>691</v>
      </c>
      <c r="J687" t="s">
        <v>691</v>
      </c>
      <c r="K687" t="s">
        <v>691</v>
      </c>
      <c r="L687" t="s">
        <v>691</v>
      </c>
      <c r="M687" t="s">
        <v>691</v>
      </c>
      <c r="N687" t="s">
        <v>691</v>
      </c>
      <c r="O687" t="s">
        <v>691</v>
      </c>
      <c r="P687" t="s">
        <v>691</v>
      </c>
      <c r="Q687" t="s">
        <v>691</v>
      </c>
      <c r="R687" t="s">
        <v>691</v>
      </c>
      <c r="S687" t="s">
        <v>691</v>
      </c>
      <c r="T687" t="s">
        <v>691</v>
      </c>
      <c r="U687" t="s">
        <v>691</v>
      </c>
      <c r="V687" t="s">
        <v>691</v>
      </c>
      <c r="W687" t="s">
        <v>691</v>
      </c>
      <c r="X687" t="s">
        <v>691</v>
      </c>
      <c r="Y687" t="s">
        <v>691</v>
      </c>
      <c r="Z687" t="s">
        <v>691</v>
      </c>
      <c r="AA687" t="s">
        <v>691</v>
      </c>
      <c r="AB687" t="s">
        <v>691</v>
      </c>
      <c r="AC687" t="s">
        <v>691</v>
      </c>
      <c r="AD687" t="s">
        <v>691</v>
      </c>
      <c r="AE687" t="s">
        <v>691</v>
      </c>
      <c r="AF687" t="s">
        <v>691</v>
      </c>
      <c r="AG687" t="s">
        <v>691</v>
      </c>
      <c r="AH687" t="s">
        <v>691</v>
      </c>
      <c r="AI687" t="s">
        <v>691</v>
      </c>
      <c r="AJ687" t="s">
        <v>691</v>
      </c>
      <c r="AK687" t="s">
        <v>691</v>
      </c>
      <c r="AL687" t="s">
        <v>691</v>
      </c>
      <c r="AM687" t="s">
        <v>691</v>
      </c>
      <c r="AW687"/>
      <c r="AY687">
        <v>0</v>
      </c>
      <c r="AZ687" s="269"/>
      <c r="BA687" s="269"/>
      <c r="BB687" s="269"/>
      <c r="BC687" s="269"/>
      <c r="BD687" s="269"/>
      <c r="BE687" s="269"/>
    </row>
    <row r="688" spans="1:83" ht="14.4" x14ac:dyDescent="0.3">
      <c r="A688">
        <v>527082</v>
      </c>
      <c r="B688" t="s">
        <v>473</v>
      </c>
      <c r="C688" t="s">
        <v>691</v>
      </c>
      <c r="D688" t="s">
        <v>691</v>
      </c>
      <c r="E688" t="s">
        <v>691</v>
      </c>
      <c r="F688" t="s">
        <v>691</v>
      </c>
      <c r="G688" t="s">
        <v>691</v>
      </c>
      <c r="H688" t="s">
        <v>691</v>
      </c>
      <c r="I688" t="s">
        <v>691</v>
      </c>
      <c r="J688" t="s">
        <v>691</v>
      </c>
      <c r="K688" t="s">
        <v>691</v>
      </c>
      <c r="L688" t="s">
        <v>691</v>
      </c>
      <c r="M688" t="s">
        <v>691</v>
      </c>
      <c r="N688" t="s">
        <v>691</v>
      </c>
      <c r="O688" t="s">
        <v>691</v>
      </c>
      <c r="P688" t="s">
        <v>691</v>
      </c>
      <c r="Q688" t="s">
        <v>691</v>
      </c>
      <c r="R688" t="s">
        <v>691</v>
      </c>
      <c r="S688" t="s">
        <v>691</v>
      </c>
      <c r="T688" t="s">
        <v>691</v>
      </c>
      <c r="U688" t="s">
        <v>691</v>
      </c>
      <c r="V688" t="s">
        <v>691</v>
      </c>
      <c r="W688" t="s">
        <v>691</v>
      </c>
      <c r="X688" t="s">
        <v>691</v>
      </c>
      <c r="Y688" t="s">
        <v>691</v>
      </c>
      <c r="Z688" t="s">
        <v>691</v>
      </c>
      <c r="AA688" t="s">
        <v>691</v>
      </c>
      <c r="AB688" t="s">
        <v>691</v>
      </c>
      <c r="AC688" t="s">
        <v>691</v>
      </c>
      <c r="AD688" t="s">
        <v>691</v>
      </c>
      <c r="AE688" t="s">
        <v>691</v>
      </c>
      <c r="AF688" t="s">
        <v>691</v>
      </c>
      <c r="AG688" t="s">
        <v>691</v>
      </c>
      <c r="AH688" t="s">
        <v>691</v>
      </c>
      <c r="AI688" t="s">
        <v>691</v>
      </c>
      <c r="AJ688" t="s">
        <v>691</v>
      </c>
      <c r="AK688" t="s">
        <v>691</v>
      </c>
      <c r="AL688" t="s">
        <v>691</v>
      </c>
      <c r="AM688" t="s">
        <v>691</v>
      </c>
      <c r="AW688"/>
      <c r="AY688">
        <v>0</v>
      </c>
      <c r="AZ688" s="269"/>
      <c r="BA688" s="269"/>
      <c r="BB688" s="269"/>
      <c r="BC688" s="269"/>
      <c r="BD688" s="269"/>
      <c r="BE688" s="269"/>
    </row>
    <row r="689" spans="1:83" ht="14.4" x14ac:dyDescent="0.3">
      <c r="A689">
        <v>527083</v>
      </c>
      <c r="B689" t="s">
        <v>473</v>
      </c>
      <c r="C689" t="s">
        <v>691</v>
      </c>
      <c r="D689" t="s">
        <v>691</v>
      </c>
      <c r="E689" t="s">
        <v>691</v>
      </c>
      <c r="F689" t="s">
        <v>691</v>
      </c>
      <c r="G689" t="s">
        <v>691</v>
      </c>
      <c r="H689" t="s">
        <v>691</v>
      </c>
      <c r="I689" t="s">
        <v>691</v>
      </c>
      <c r="J689" t="s">
        <v>691</v>
      </c>
      <c r="K689" t="s">
        <v>691</v>
      </c>
      <c r="L689" t="s">
        <v>691</v>
      </c>
      <c r="M689" t="s">
        <v>691</v>
      </c>
      <c r="N689" t="s">
        <v>691</v>
      </c>
      <c r="O689" t="s">
        <v>691</v>
      </c>
      <c r="P689" t="s">
        <v>691</v>
      </c>
      <c r="Q689" t="s">
        <v>691</v>
      </c>
      <c r="R689" t="s">
        <v>691</v>
      </c>
      <c r="S689" t="s">
        <v>691</v>
      </c>
      <c r="T689" t="s">
        <v>691</v>
      </c>
      <c r="U689" t="s">
        <v>691</v>
      </c>
      <c r="V689" t="s">
        <v>691</v>
      </c>
      <c r="W689" t="s">
        <v>691</v>
      </c>
      <c r="X689" t="s">
        <v>691</v>
      </c>
      <c r="Y689" t="s">
        <v>691</v>
      </c>
      <c r="Z689" t="s">
        <v>691</v>
      </c>
      <c r="AA689" t="s">
        <v>691</v>
      </c>
      <c r="AB689" t="s">
        <v>691</v>
      </c>
      <c r="AC689" t="s">
        <v>691</v>
      </c>
      <c r="AD689" t="s">
        <v>691</v>
      </c>
      <c r="AE689" t="s">
        <v>691</v>
      </c>
      <c r="AF689" t="s">
        <v>691</v>
      </c>
      <c r="AG689" t="s">
        <v>691</v>
      </c>
      <c r="AH689" t="s">
        <v>691</v>
      </c>
      <c r="AI689" t="s">
        <v>691</v>
      </c>
      <c r="AJ689" t="s">
        <v>691</v>
      </c>
      <c r="AK689" t="s">
        <v>691</v>
      </c>
      <c r="AL689" t="s">
        <v>691</v>
      </c>
      <c r="AM689" t="s">
        <v>691</v>
      </c>
      <c r="AW689"/>
      <c r="AY689">
        <v>0</v>
      </c>
      <c r="AZ689" s="269"/>
      <c r="BA689" s="269"/>
      <c r="BB689" s="269"/>
      <c r="BC689" s="269"/>
      <c r="BD689" s="269"/>
      <c r="BE689" s="269"/>
    </row>
    <row r="690" spans="1:83" ht="14.4" x14ac:dyDescent="0.3">
      <c r="A690">
        <v>527089</v>
      </c>
      <c r="B690" t="s">
        <v>473</v>
      </c>
      <c r="C690" t="s">
        <v>691</v>
      </c>
      <c r="D690" t="s">
        <v>691</v>
      </c>
      <c r="E690" t="s">
        <v>691</v>
      </c>
      <c r="F690" t="s">
        <v>691</v>
      </c>
      <c r="G690" t="s">
        <v>691</v>
      </c>
      <c r="H690" t="s">
        <v>691</v>
      </c>
      <c r="I690" t="s">
        <v>691</v>
      </c>
      <c r="J690" t="s">
        <v>691</v>
      </c>
      <c r="K690" t="s">
        <v>691</v>
      </c>
      <c r="L690" t="s">
        <v>691</v>
      </c>
      <c r="M690" t="s">
        <v>691</v>
      </c>
      <c r="N690" t="s">
        <v>691</v>
      </c>
      <c r="O690" t="s">
        <v>691</v>
      </c>
      <c r="P690" t="s">
        <v>691</v>
      </c>
      <c r="Q690" t="s">
        <v>691</v>
      </c>
      <c r="R690" t="s">
        <v>691</v>
      </c>
      <c r="S690" t="s">
        <v>691</v>
      </c>
      <c r="T690" t="s">
        <v>691</v>
      </c>
      <c r="U690" t="s">
        <v>691</v>
      </c>
      <c r="V690" t="s">
        <v>691</v>
      </c>
      <c r="W690" t="s">
        <v>691</v>
      </c>
      <c r="X690" t="s">
        <v>691</v>
      </c>
      <c r="Y690" t="s">
        <v>691</v>
      </c>
      <c r="Z690" t="s">
        <v>691</v>
      </c>
      <c r="AA690" t="s">
        <v>691</v>
      </c>
      <c r="AB690" t="s">
        <v>691</v>
      </c>
      <c r="AC690" t="s">
        <v>691</v>
      </c>
      <c r="AD690" t="s">
        <v>691</v>
      </c>
      <c r="AE690" t="s">
        <v>691</v>
      </c>
      <c r="AF690" t="s">
        <v>691</v>
      </c>
      <c r="AG690" t="s">
        <v>691</v>
      </c>
      <c r="AH690" t="s">
        <v>691</v>
      </c>
      <c r="AI690" t="s">
        <v>691</v>
      </c>
      <c r="AJ690" t="s">
        <v>691</v>
      </c>
      <c r="AK690" t="s">
        <v>691</v>
      </c>
      <c r="AL690" t="s">
        <v>691</v>
      </c>
      <c r="AM690" t="s">
        <v>691</v>
      </c>
      <c r="AW690"/>
      <c r="AY690">
        <v>0</v>
      </c>
      <c r="AZ690" s="269"/>
      <c r="BA690" s="269"/>
      <c r="BB690" s="269"/>
      <c r="BC690" s="269"/>
      <c r="BD690" s="269"/>
      <c r="BE690" s="269"/>
    </row>
    <row r="691" spans="1:83" ht="14.4" x14ac:dyDescent="0.3">
      <c r="A691">
        <v>527092</v>
      </c>
      <c r="B691" t="s">
        <v>473</v>
      </c>
      <c r="C691" t="s">
        <v>691</v>
      </c>
      <c r="D691" t="s">
        <v>691</v>
      </c>
      <c r="E691" t="s">
        <v>691</v>
      </c>
      <c r="F691" t="s">
        <v>691</v>
      </c>
      <c r="G691" t="s">
        <v>691</v>
      </c>
      <c r="H691" t="s">
        <v>691</v>
      </c>
      <c r="I691" t="s">
        <v>691</v>
      </c>
      <c r="J691" t="s">
        <v>691</v>
      </c>
      <c r="K691" t="s">
        <v>691</v>
      </c>
      <c r="L691" t="s">
        <v>691</v>
      </c>
      <c r="M691" t="s">
        <v>691</v>
      </c>
      <c r="N691" t="s">
        <v>691</v>
      </c>
      <c r="O691" t="s">
        <v>691</v>
      </c>
      <c r="P691" t="s">
        <v>691</v>
      </c>
      <c r="Q691" t="s">
        <v>691</v>
      </c>
      <c r="R691" t="s">
        <v>691</v>
      </c>
      <c r="S691" t="s">
        <v>691</v>
      </c>
      <c r="T691" t="s">
        <v>691</v>
      </c>
      <c r="U691" t="s">
        <v>691</v>
      </c>
      <c r="V691" t="s">
        <v>691</v>
      </c>
      <c r="W691" t="s">
        <v>691</v>
      </c>
      <c r="X691" t="s">
        <v>691</v>
      </c>
      <c r="Y691" t="s">
        <v>691</v>
      </c>
      <c r="Z691" t="s">
        <v>691</v>
      </c>
      <c r="AA691" t="s">
        <v>691</v>
      </c>
      <c r="AB691" t="s">
        <v>691</v>
      </c>
      <c r="AC691" t="s">
        <v>691</v>
      </c>
      <c r="AD691" t="s">
        <v>691</v>
      </c>
      <c r="AE691" t="s">
        <v>691</v>
      </c>
      <c r="AF691" t="s">
        <v>691</v>
      </c>
      <c r="AG691" t="s">
        <v>691</v>
      </c>
      <c r="AH691" t="s">
        <v>691</v>
      </c>
      <c r="AI691" t="s">
        <v>691</v>
      </c>
      <c r="AJ691" t="s">
        <v>691</v>
      </c>
      <c r="AK691" t="s">
        <v>691</v>
      </c>
      <c r="AL691" t="s">
        <v>691</v>
      </c>
      <c r="AM691" t="s">
        <v>691</v>
      </c>
      <c r="AW691"/>
      <c r="AY691">
        <v>0</v>
      </c>
      <c r="AZ691" s="269"/>
      <c r="BA691" s="269"/>
      <c r="BB691" s="269"/>
      <c r="BC691" s="269"/>
      <c r="BD691" s="269"/>
      <c r="BE691" s="269"/>
    </row>
    <row r="692" spans="1:83" ht="14.4" x14ac:dyDescent="0.3">
      <c r="A692">
        <v>527094</v>
      </c>
      <c r="B692" t="s">
        <v>473</v>
      </c>
      <c r="C692" t="s">
        <v>691</v>
      </c>
      <c r="D692" t="s">
        <v>691</v>
      </c>
      <c r="E692" t="s">
        <v>691</v>
      </c>
      <c r="F692" t="s">
        <v>691</v>
      </c>
      <c r="G692" t="s">
        <v>691</v>
      </c>
      <c r="H692" t="s">
        <v>691</v>
      </c>
      <c r="I692" t="s">
        <v>691</v>
      </c>
      <c r="J692" t="s">
        <v>691</v>
      </c>
      <c r="K692" t="s">
        <v>691</v>
      </c>
      <c r="L692" t="s">
        <v>691</v>
      </c>
      <c r="M692" t="s">
        <v>691</v>
      </c>
      <c r="N692" t="s">
        <v>691</v>
      </c>
      <c r="O692" t="s">
        <v>691</v>
      </c>
      <c r="P692" t="s">
        <v>691</v>
      </c>
      <c r="Q692" t="s">
        <v>691</v>
      </c>
      <c r="R692" t="s">
        <v>691</v>
      </c>
      <c r="S692" t="s">
        <v>691</v>
      </c>
      <c r="T692" t="s">
        <v>691</v>
      </c>
      <c r="U692" t="s">
        <v>691</v>
      </c>
      <c r="V692" t="s">
        <v>691</v>
      </c>
      <c r="W692" t="s">
        <v>691</v>
      </c>
      <c r="X692" t="s">
        <v>691</v>
      </c>
      <c r="Y692" t="s">
        <v>691</v>
      </c>
      <c r="Z692" t="s">
        <v>691</v>
      </c>
      <c r="AA692" t="s">
        <v>691</v>
      </c>
      <c r="AB692" t="s">
        <v>691</v>
      </c>
      <c r="AC692" t="s">
        <v>691</v>
      </c>
      <c r="AD692" t="s">
        <v>691</v>
      </c>
      <c r="AE692" t="s">
        <v>691</v>
      </c>
      <c r="AF692" t="s">
        <v>691</v>
      </c>
      <c r="AG692" t="s">
        <v>691</v>
      </c>
      <c r="AH692" t="s">
        <v>691</v>
      </c>
      <c r="AI692" t="s">
        <v>691</v>
      </c>
      <c r="AJ692" t="s">
        <v>691</v>
      </c>
      <c r="AK692" t="s">
        <v>691</v>
      </c>
      <c r="AL692" t="s">
        <v>691</v>
      </c>
      <c r="AM692" t="s">
        <v>691</v>
      </c>
      <c r="AW692"/>
      <c r="AY692">
        <v>0</v>
      </c>
      <c r="AZ692" s="269"/>
      <c r="BA692" s="269"/>
      <c r="BB692" s="269"/>
      <c r="BC692" s="269"/>
      <c r="BD692" s="269"/>
      <c r="BE692" s="269"/>
    </row>
    <row r="693" spans="1:83" ht="14.4" x14ac:dyDescent="0.3">
      <c r="A693">
        <v>527099</v>
      </c>
      <c r="B693" t="s">
        <v>473</v>
      </c>
      <c r="C693" t="s">
        <v>691</v>
      </c>
      <c r="D693" t="s">
        <v>691</v>
      </c>
      <c r="E693" t="s">
        <v>691</v>
      </c>
      <c r="F693" t="s">
        <v>691</v>
      </c>
      <c r="G693" t="s">
        <v>691</v>
      </c>
      <c r="H693" t="s">
        <v>691</v>
      </c>
      <c r="I693" t="s">
        <v>691</v>
      </c>
      <c r="J693" t="s">
        <v>691</v>
      </c>
      <c r="K693" t="s">
        <v>691</v>
      </c>
      <c r="L693" t="s">
        <v>691</v>
      </c>
      <c r="M693" t="s">
        <v>691</v>
      </c>
      <c r="N693" t="s">
        <v>691</v>
      </c>
      <c r="O693" t="s">
        <v>691</v>
      </c>
      <c r="P693" t="s">
        <v>691</v>
      </c>
      <c r="Q693" t="s">
        <v>691</v>
      </c>
      <c r="R693" t="s">
        <v>691</v>
      </c>
      <c r="S693" t="s">
        <v>691</v>
      </c>
      <c r="T693" t="s">
        <v>691</v>
      </c>
      <c r="U693" t="s">
        <v>691</v>
      </c>
      <c r="V693" t="s">
        <v>691</v>
      </c>
      <c r="W693" t="s">
        <v>691</v>
      </c>
      <c r="X693" t="s">
        <v>691</v>
      </c>
      <c r="Y693" t="s">
        <v>691</v>
      </c>
      <c r="Z693" t="s">
        <v>691</v>
      </c>
      <c r="AA693" t="s">
        <v>691</v>
      </c>
      <c r="AB693" t="s">
        <v>691</v>
      </c>
      <c r="AC693" t="s">
        <v>691</v>
      </c>
      <c r="AD693" t="s">
        <v>691</v>
      </c>
      <c r="AE693" t="s">
        <v>691</v>
      </c>
      <c r="AF693" t="s">
        <v>691</v>
      </c>
      <c r="AG693" t="s">
        <v>691</v>
      </c>
      <c r="AH693" t="s">
        <v>691</v>
      </c>
      <c r="AI693" t="s">
        <v>691</v>
      </c>
      <c r="AJ693" t="s">
        <v>691</v>
      </c>
      <c r="AK693" t="s">
        <v>691</v>
      </c>
      <c r="AL693" t="s">
        <v>691</v>
      </c>
      <c r="AM693" t="s">
        <v>691</v>
      </c>
      <c r="AW693"/>
      <c r="AY693">
        <v>0</v>
      </c>
      <c r="AZ693" s="269"/>
      <c r="BA693" s="269"/>
      <c r="BB693" s="269"/>
      <c r="BC693" s="269"/>
      <c r="BD693" s="269"/>
      <c r="BE693" s="269"/>
    </row>
    <row r="694" spans="1:83" ht="14.4" x14ac:dyDescent="0.3">
      <c r="A694">
        <v>527103</v>
      </c>
      <c r="B694" t="s">
        <v>473</v>
      </c>
      <c r="C694" t="s">
        <v>691</v>
      </c>
      <c r="D694" t="s">
        <v>691</v>
      </c>
      <c r="E694" t="s">
        <v>691</v>
      </c>
      <c r="F694" t="s">
        <v>691</v>
      </c>
      <c r="G694" t="s">
        <v>691</v>
      </c>
      <c r="H694" t="s">
        <v>691</v>
      </c>
      <c r="I694" t="s">
        <v>691</v>
      </c>
      <c r="J694" t="s">
        <v>691</v>
      </c>
      <c r="K694" t="s">
        <v>691</v>
      </c>
      <c r="L694" t="s">
        <v>691</v>
      </c>
      <c r="M694" t="s">
        <v>691</v>
      </c>
      <c r="N694" t="s">
        <v>691</v>
      </c>
      <c r="O694" t="s">
        <v>691</v>
      </c>
      <c r="P694" t="s">
        <v>691</v>
      </c>
      <c r="Q694" t="s">
        <v>691</v>
      </c>
      <c r="R694" t="s">
        <v>691</v>
      </c>
      <c r="S694" t="s">
        <v>691</v>
      </c>
      <c r="T694" t="s">
        <v>691</v>
      </c>
      <c r="U694" t="s">
        <v>691</v>
      </c>
      <c r="V694" t="s">
        <v>691</v>
      </c>
      <c r="W694" t="s">
        <v>691</v>
      </c>
      <c r="X694" t="s">
        <v>691</v>
      </c>
      <c r="Y694" t="s">
        <v>691</v>
      </c>
      <c r="Z694" t="s">
        <v>691</v>
      </c>
      <c r="AA694" t="s">
        <v>691</v>
      </c>
      <c r="AB694" t="s">
        <v>691</v>
      </c>
      <c r="AC694" t="s">
        <v>691</v>
      </c>
      <c r="AD694" t="s">
        <v>691</v>
      </c>
      <c r="AE694" t="s">
        <v>691</v>
      </c>
      <c r="AF694" t="s">
        <v>691</v>
      </c>
      <c r="AG694" t="s">
        <v>691</v>
      </c>
      <c r="AH694" t="s">
        <v>691</v>
      </c>
      <c r="AI694" t="s">
        <v>691</v>
      </c>
      <c r="AJ694" t="s">
        <v>691</v>
      </c>
      <c r="AK694" t="s">
        <v>691</v>
      </c>
      <c r="AL694" t="s">
        <v>691</v>
      </c>
      <c r="AM694" t="s">
        <v>691</v>
      </c>
      <c r="AW694"/>
      <c r="AY694">
        <v>0</v>
      </c>
      <c r="AZ694" s="269"/>
      <c r="BA694" s="269"/>
      <c r="BB694" s="269"/>
      <c r="BC694" s="269"/>
      <c r="BD694" s="269"/>
      <c r="BE694" s="269"/>
    </row>
    <row r="695" spans="1:83" ht="14.4" x14ac:dyDescent="0.3">
      <c r="A695">
        <v>527105</v>
      </c>
      <c r="B695" t="s">
        <v>474</v>
      </c>
      <c r="C695" t="s">
        <v>691</v>
      </c>
      <c r="D695" t="s">
        <v>691</v>
      </c>
      <c r="E695" t="s">
        <v>691</v>
      </c>
      <c r="F695" t="s">
        <v>691</v>
      </c>
      <c r="G695" t="s">
        <v>691</v>
      </c>
      <c r="H695" t="s">
        <v>691</v>
      </c>
      <c r="I695" t="s">
        <v>691</v>
      </c>
      <c r="J695" t="s">
        <v>691</v>
      </c>
      <c r="K695" t="s">
        <v>691</v>
      </c>
      <c r="L695" t="s">
        <v>691</v>
      </c>
      <c r="M695" t="s">
        <v>691</v>
      </c>
      <c r="N695" t="s">
        <v>691</v>
      </c>
      <c r="O695" t="s">
        <v>691</v>
      </c>
      <c r="P695" t="s">
        <v>691</v>
      </c>
      <c r="Q695" t="s">
        <v>691</v>
      </c>
      <c r="R695" t="s">
        <v>691</v>
      </c>
      <c r="S695" t="s">
        <v>691</v>
      </c>
      <c r="T695" t="s">
        <v>691</v>
      </c>
      <c r="U695" t="s">
        <v>691</v>
      </c>
      <c r="V695" t="s">
        <v>691</v>
      </c>
      <c r="W695" t="s">
        <v>691</v>
      </c>
      <c r="X695" t="s">
        <v>691</v>
      </c>
      <c r="Y695" t="s">
        <v>691</v>
      </c>
      <c r="Z695" t="s">
        <v>691</v>
      </c>
      <c r="AA695" t="s">
        <v>691</v>
      </c>
      <c r="AB695" t="s">
        <v>691</v>
      </c>
      <c r="AC695" t="s">
        <v>691</v>
      </c>
      <c r="AD695" t="s">
        <v>691</v>
      </c>
      <c r="AE695" t="s">
        <v>691</v>
      </c>
      <c r="AF695" t="s">
        <v>691</v>
      </c>
      <c r="AG695" t="s">
        <v>691</v>
      </c>
      <c r="AW695"/>
      <c r="AY695" t="s">
        <v>1462</v>
      </c>
      <c r="AZ695" s="269"/>
      <c r="BA695" s="269"/>
      <c r="BB695" s="269"/>
      <c r="BC695" s="269"/>
      <c r="BD695" s="269"/>
      <c r="BE695" s="269"/>
      <c r="BH695" s="249"/>
      <c r="BI695" s="249"/>
      <c r="BJ695" s="249"/>
      <c r="BK695" s="249"/>
      <c r="BL695" s="249"/>
      <c r="BM695" s="249"/>
      <c r="BN695" s="249"/>
      <c r="BO695" s="249"/>
      <c r="BP695" s="249"/>
      <c r="BQ695" s="249"/>
      <c r="BR695" s="249"/>
      <c r="BS695" s="249"/>
      <c r="BT695" s="249"/>
      <c r="BU695" s="249"/>
      <c r="BV695" s="248"/>
      <c r="BW695" s="249"/>
      <c r="BX695" s="249"/>
      <c r="BY695" s="249"/>
      <c r="BZ695" s="249"/>
      <c r="CA695" s="242"/>
      <c r="CB695" s="242"/>
      <c r="CC695" s="242"/>
      <c r="CD695" s="242"/>
      <c r="CE695" s="249"/>
    </row>
    <row r="696" spans="1:83" ht="14.4" x14ac:dyDescent="0.3">
      <c r="A696">
        <v>527114</v>
      </c>
      <c r="B696" t="s">
        <v>473</v>
      </c>
      <c r="C696" t="s">
        <v>691</v>
      </c>
      <c r="D696" t="s">
        <v>691</v>
      </c>
      <c r="E696" t="s">
        <v>691</v>
      </c>
      <c r="F696" t="s">
        <v>691</v>
      </c>
      <c r="G696" t="s">
        <v>691</v>
      </c>
      <c r="H696" t="s">
        <v>691</v>
      </c>
      <c r="I696" t="s">
        <v>691</v>
      </c>
      <c r="J696" t="s">
        <v>691</v>
      </c>
      <c r="K696" t="s">
        <v>691</v>
      </c>
      <c r="L696" t="s">
        <v>691</v>
      </c>
      <c r="M696" t="s">
        <v>691</v>
      </c>
      <c r="N696" t="s">
        <v>691</v>
      </c>
      <c r="O696" t="s">
        <v>691</v>
      </c>
      <c r="P696" t="s">
        <v>691</v>
      </c>
      <c r="Q696" t="s">
        <v>691</v>
      </c>
      <c r="R696" t="s">
        <v>691</v>
      </c>
      <c r="S696" t="s">
        <v>691</v>
      </c>
      <c r="T696" t="s">
        <v>691</v>
      </c>
      <c r="U696" t="s">
        <v>691</v>
      </c>
      <c r="V696" t="s">
        <v>691</v>
      </c>
      <c r="W696" t="s">
        <v>691</v>
      </c>
      <c r="X696" t="s">
        <v>691</v>
      </c>
      <c r="Y696" t="s">
        <v>691</v>
      </c>
      <c r="Z696" t="s">
        <v>691</v>
      </c>
      <c r="AA696" t="s">
        <v>691</v>
      </c>
      <c r="AB696" t="s">
        <v>691</v>
      </c>
      <c r="AC696" t="s">
        <v>691</v>
      </c>
      <c r="AD696" t="s">
        <v>691</v>
      </c>
      <c r="AE696" t="s">
        <v>691</v>
      </c>
      <c r="AF696" t="s">
        <v>691</v>
      </c>
      <c r="AG696" t="s">
        <v>691</v>
      </c>
      <c r="AH696" t="s">
        <v>691</v>
      </c>
      <c r="AI696" t="s">
        <v>691</v>
      </c>
      <c r="AJ696" t="s">
        <v>691</v>
      </c>
      <c r="AK696" t="s">
        <v>691</v>
      </c>
      <c r="AL696" t="s">
        <v>691</v>
      </c>
      <c r="AM696" t="s">
        <v>691</v>
      </c>
      <c r="AW696"/>
      <c r="AY696">
        <v>0</v>
      </c>
      <c r="AZ696" s="269"/>
      <c r="BA696" s="269"/>
      <c r="BB696" s="269"/>
      <c r="BC696" s="269"/>
      <c r="BD696" s="269"/>
      <c r="BE696" s="269"/>
    </row>
    <row r="697" spans="1:83" ht="14.4" x14ac:dyDescent="0.3">
      <c r="A697">
        <v>527120</v>
      </c>
      <c r="B697" t="s">
        <v>473</v>
      </c>
      <c r="C697" t="s">
        <v>691</v>
      </c>
      <c r="D697" t="s">
        <v>691</v>
      </c>
      <c r="E697" t="s">
        <v>691</v>
      </c>
      <c r="F697" t="s">
        <v>691</v>
      </c>
      <c r="G697" t="s">
        <v>691</v>
      </c>
      <c r="H697" t="s">
        <v>691</v>
      </c>
      <c r="I697" t="s">
        <v>691</v>
      </c>
      <c r="J697" t="s">
        <v>691</v>
      </c>
      <c r="K697" t="s">
        <v>691</v>
      </c>
      <c r="L697" t="s">
        <v>691</v>
      </c>
      <c r="M697" t="s">
        <v>691</v>
      </c>
      <c r="N697" t="s">
        <v>691</v>
      </c>
      <c r="O697" t="s">
        <v>691</v>
      </c>
      <c r="P697" t="s">
        <v>691</v>
      </c>
      <c r="Q697" t="s">
        <v>691</v>
      </c>
      <c r="R697" t="s">
        <v>691</v>
      </c>
      <c r="S697" t="s">
        <v>691</v>
      </c>
      <c r="T697" t="s">
        <v>691</v>
      </c>
      <c r="U697" t="s">
        <v>691</v>
      </c>
      <c r="V697" t="s">
        <v>691</v>
      </c>
      <c r="W697" t="s">
        <v>691</v>
      </c>
      <c r="X697" t="s">
        <v>691</v>
      </c>
      <c r="Y697" t="s">
        <v>691</v>
      </c>
      <c r="Z697" t="s">
        <v>691</v>
      </c>
      <c r="AA697" t="s">
        <v>691</v>
      </c>
      <c r="AB697" t="s">
        <v>691</v>
      </c>
      <c r="AC697" t="s">
        <v>691</v>
      </c>
      <c r="AD697" t="s">
        <v>691</v>
      </c>
      <c r="AE697" t="s">
        <v>691</v>
      </c>
      <c r="AF697" t="s">
        <v>691</v>
      </c>
      <c r="AG697" t="s">
        <v>691</v>
      </c>
      <c r="AH697" t="s">
        <v>691</v>
      </c>
      <c r="AI697" t="s">
        <v>691</v>
      </c>
      <c r="AJ697" t="s">
        <v>691</v>
      </c>
      <c r="AK697" t="s">
        <v>691</v>
      </c>
      <c r="AL697" t="s">
        <v>691</v>
      </c>
      <c r="AM697" t="s">
        <v>691</v>
      </c>
      <c r="AW697"/>
      <c r="AY697">
        <v>0</v>
      </c>
      <c r="AZ697" s="269"/>
      <c r="BA697" s="269"/>
      <c r="BB697" s="269"/>
      <c r="BC697" s="269"/>
      <c r="BD697" s="269"/>
      <c r="BE697" s="269"/>
      <c r="BH697" s="249"/>
      <c r="BI697" s="249"/>
      <c r="BJ697" s="249"/>
      <c r="BK697" s="249"/>
      <c r="BL697" s="249"/>
      <c r="BM697" s="249"/>
      <c r="BN697" s="249"/>
      <c r="BO697" s="249"/>
      <c r="BP697" s="249"/>
      <c r="BQ697" s="249"/>
      <c r="BR697" s="249"/>
      <c r="BS697" s="249"/>
      <c r="BT697" s="249"/>
      <c r="BU697" s="249"/>
      <c r="BV697" s="248"/>
      <c r="BW697" s="249"/>
      <c r="BX697" s="249"/>
      <c r="BY697" s="249"/>
      <c r="BZ697" s="249"/>
      <c r="CA697" s="242"/>
      <c r="CB697" s="242"/>
      <c r="CC697" s="242"/>
      <c r="CD697" s="242"/>
      <c r="CE697" s="249"/>
    </row>
    <row r="698" spans="1:83" ht="14.4" x14ac:dyDescent="0.3">
      <c r="A698">
        <v>527123</v>
      </c>
      <c r="B698" t="s">
        <v>474</v>
      </c>
      <c r="C698" t="s">
        <v>691</v>
      </c>
      <c r="D698" t="s">
        <v>691</v>
      </c>
      <c r="E698" t="s">
        <v>691</v>
      </c>
      <c r="F698" t="s">
        <v>691</v>
      </c>
      <c r="G698" t="s">
        <v>691</v>
      </c>
      <c r="H698" t="s">
        <v>691</v>
      </c>
      <c r="I698" t="s">
        <v>691</v>
      </c>
      <c r="J698" t="s">
        <v>691</v>
      </c>
      <c r="K698" t="s">
        <v>691</v>
      </c>
      <c r="L698" t="s">
        <v>691</v>
      </c>
      <c r="M698" t="s">
        <v>691</v>
      </c>
      <c r="N698" t="s">
        <v>691</v>
      </c>
      <c r="O698" t="s">
        <v>691</v>
      </c>
      <c r="P698" t="s">
        <v>691</v>
      </c>
      <c r="Q698" t="s">
        <v>691</v>
      </c>
      <c r="R698" t="s">
        <v>691</v>
      </c>
      <c r="S698" t="s">
        <v>691</v>
      </c>
      <c r="T698" t="s">
        <v>691</v>
      </c>
      <c r="U698" t="s">
        <v>691</v>
      </c>
      <c r="V698" t="s">
        <v>691</v>
      </c>
      <c r="W698" t="s">
        <v>691</v>
      </c>
      <c r="X698" t="s">
        <v>691</v>
      </c>
      <c r="Y698" t="s">
        <v>691</v>
      </c>
      <c r="Z698" t="s">
        <v>691</v>
      </c>
      <c r="AA698" t="s">
        <v>691</v>
      </c>
      <c r="AB698" t="s">
        <v>691</v>
      </c>
      <c r="AC698" t="s">
        <v>691</v>
      </c>
      <c r="AD698" t="s">
        <v>691</v>
      </c>
      <c r="AE698" t="s">
        <v>691</v>
      </c>
      <c r="AF698" t="s">
        <v>691</v>
      </c>
      <c r="AG698" t="s">
        <v>691</v>
      </c>
      <c r="AW698"/>
      <c r="AY698" t="s">
        <v>1462</v>
      </c>
      <c r="AZ698" s="269"/>
      <c r="BA698" s="269"/>
      <c r="BB698" s="269"/>
      <c r="BC698" s="269"/>
      <c r="BD698" s="269"/>
      <c r="BE698" s="269"/>
    </row>
    <row r="699" spans="1:83" ht="14.4" x14ac:dyDescent="0.3">
      <c r="A699">
        <v>527131</v>
      </c>
      <c r="B699" t="s">
        <v>473</v>
      </c>
      <c r="C699" t="s">
        <v>691</v>
      </c>
      <c r="D699" t="s">
        <v>691</v>
      </c>
      <c r="E699" t="s">
        <v>691</v>
      </c>
      <c r="F699" t="s">
        <v>691</v>
      </c>
      <c r="G699" t="s">
        <v>691</v>
      </c>
      <c r="H699" t="s">
        <v>691</v>
      </c>
      <c r="I699" t="s">
        <v>691</v>
      </c>
      <c r="J699" t="s">
        <v>691</v>
      </c>
      <c r="K699" t="s">
        <v>691</v>
      </c>
      <c r="L699" t="s">
        <v>691</v>
      </c>
      <c r="M699" t="s">
        <v>691</v>
      </c>
      <c r="N699" t="s">
        <v>691</v>
      </c>
      <c r="O699" t="s">
        <v>691</v>
      </c>
      <c r="P699" t="s">
        <v>691</v>
      </c>
      <c r="Q699" t="s">
        <v>691</v>
      </c>
      <c r="R699" t="s">
        <v>691</v>
      </c>
      <c r="S699" t="s">
        <v>691</v>
      </c>
      <c r="T699" t="s">
        <v>691</v>
      </c>
      <c r="U699" t="s">
        <v>691</v>
      </c>
      <c r="V699" t="s">
        <v>691</v>
      </c>
      <c r="W699" t="s">
        <v>691</v>
      </c>
      <c r="X699" t="s">
        <v>691</v>
      </c>
      <c r="Y699" t="s">
        <v>691</v>
      </c>
      <c r="Z699" t="s">
        <v>691</v>
      </c>
      <c r="AA699" t="s">
        <v>691</v>
      </c>
      <c r="AB699" t="s">
        <v>691</v>
      </c>
      <c r="AC699" t="s">
        <v>691</v>
      </c>
      <c r="AD699" t="s">
        <v>691</v>
      </c>
      <c r="AE699" t="s">
        <v>691</v>
      </c>
      <c r="AF699" t="s">
        <v>691</v>
      </c>
      <c r="AG699" t="s">
        <v>691</v>
      </c>
      <c r="AH699" t="s">
        <v>691</v>
      </c>
      <c r="AI699" t="s">
        <v>691</v>
      </c>
      <c r="AJ699" t="s">
        <v>691</v>
      </c>
      <c r="AK699" t="s">
        <v>691</v>
      </c>
      <c r="AL699" t="s">
        <v>691</v>
      </c>
      <c r="AM699" t="s">
        <v>691</v>
      </c>
      <c r="AW699"/>
      <c r="AY699">
        <v>0</v>
      </c>
      <c r="AZ699" s="269"/>
      <c r="BA699" s="269"/>
      <c r="BB699" s="269"/>
      <c r="BC699" s="269"/>
      <c r="BD699" s="269"/>
      <c r="BE699" s="269"/>
    </row>
    <row r="700" spans="1:83" ht="14.4" x14ac:dyDescent="0.3">
      <c r="A700">
        <v>527140</v>
      </c>
      <c r="B700" t="s">
        <v>474</v>
      </c>
      <c r="C700" t="s">
        <v>691</v>
      </c>
      <c r="D700" t="s">
        <v>691</v>
      </c>
      <c r="E700" t="s">
        <v>691</v>
      </c>
      <c r="F700" t="s">
        <v>691</v>
      </c>
      <c r="G700" t="s">
        <v>691</v>
      </c>
      <c r="H700" t="s">
        <v>691</v>
      </c>
      <c r="I700" t="s">
        <v>691</v>
      </c>
      <c r="J700" t="s">
        <v>691</v>
      </c>
      <c r="K700" t="s">
        <v>691</v>
      </c>
      <c r="L700" t="s">
        <v>691</v>
      </c>
      <c r="M700" t="s">
        <v>691</v>
      </c>
      <c r="N700" t="s">
        <v>691</v>
      </c>
      <c r="O700" t="s">
        <v>691</v>
      </c>
      <c r="P700" t="s">
        <v>691</v>
      </c>
      <c r="Q700" t="s">
        <v>691</v>
      </c>
      <c r="R700" t="s">
        <v>691</v>
      </c>
      <c r="S700" t="s">
        <v>691</v>
      </c>
      <c r="T700" t="s">
        <v>691</v>
      </c>
      <c r="U700" t="s">
        <v>691</v>
      </c>
      <c r="V700" t="s">
        <v>691</v>
      </c>
      <c r="W700" t="s">
        <v>691</v>
      </c>
      <c r="X700" t="s">
        <v>691</v>
      </c>
      <c r="Y700" t="s">
        <v>691</v>
      </c>
      <c r="Z700" t="s">
        <v>691</v>
      </c>
      <c r="AA700" t="s">
        <v>691</v>
      </c>
      <c r="AB700" t="s">
        <v>691</v>
      </c>
      <c r="AC700" t="s">
        <v>691</v>
      </c>
      <c r="AD700" t="s">
        <v>691</v>
      </c>
      <c r="AE700" t="s">
        <v>691</v>
      </c>
      <c r="AF700" t="s">
        <v>691</v>
      </c>
      <c r="AG700" t="s">
        <v>691</v>
      </c>
      <c r="AW700"/>
      <c r="AY700" t="s">
        <v>1462</v>
      </c>
      <c r="AZ700" s="269"/>
      <c r="BA700" s="269"/>
      <c r="BB700" s="269"/>
      <c r="BC700" s="269"/>
      <c r="BD700" s="269"/>
      <c r="BE700" s="269"/>
    </row>
    <row r="701" spans="1:83" ht="14.4" x14ac:dyDescent="0.3">
      <c r="A701">
        <v>527150</v>
      </c>
      <c r="B701" t="s">
        <v>473</v>
      </c>
      <c r="C701" t="s">
        <v>691</v>
      </c>
      <c r="D701" t="s">
        <v>691</v>
      </c>
      <c r="E701" t="s">
        <v>691</v>
      </c>
      <c r="F701" t="s">
        <v>691</v>
      </c>
      <c r="G701" t="s">
        <v>691</v>
      </c>
      <c r="H701" t="s">
        <v>691</v>
      </c>
      <c r="I701" t="s">
        <v>691</v>
      </c>
      <c r="J701" t="s">
        <v>691</v>
      </c>
      <c r="K701" t="s">
        <v>691</v>
      </c>
      <c r="L701" t="s">
        <v>691</v>
      </c>
      <c r="M701" t="s">
        <v>691</v>
      </c>
      <c r="N701" t="s">
        <v>691</v>
      </c>
      <c r="O701" t="s">
        <v>691</v>
      </c>
      <c r="P701" t="s">
        <v>691</v>
      </c>
      <c r="Q701" t="s">
        <v>691</v>
      </c>
      <c r="R701" t="s">
        <v>691</v>
      </c>
      <c r="S701" t="s">
        <v>691</v>
      </c>
      <c r="T701" t="s">
        <v>691</v>
      </c>
      <c r="U701" t="s">
        <v>691</v>
      </c>
      <c r="V701" t="s">
        <v>691</v>
      </c>
      <c r="W701" t="s">
        <v>691</v>
      </c>
      <c r="X701" t="s">
        <v>691</v>
      </c>
      <c r="Y701" t="s">
        <v>691</v>
      </c>
      <c r="Z701" t="s">
        <v>691</v>
      </c>
      <c r="AA701" t="s">
        <v>691</v>
      </c>
      <c r="AB701" t="s">
        <v>691</v>
      </c>
      <c r="AC701" t="s">
        <v>691</v>
      </c>
      <c r="AD701" t="s">
        <v>691</v>
      </c>
      <c r="AE701" t="s">
        <v>691</v>
      </c>
      <c r="AF701" t="s">
        <v>691</v>
      </c>
      <c r="AG701" t="s">
        <v>691</v>
      </c>
      <c r="AH701" t="s">
        <v>691</v>
      </c>
      <c r="AI701" t="s">
        <v>691</v>
      </c>
      <c r="AJ701" t="s">
        <v>691</v>
      </c>
      <c r="AK701" t="s">
        <v>691</v>
      </c>
      <c r="AL701" t="s">
        <v>691</v>
      </c>
      <c r="AM701" t="s">
        <v>691</v>
      </c>
      <c r="AW701"/>
      <c r="AY701">
        <v>0</v>
      </c>
      <c r="AZ701" s="269"/>
      <c r="BA701" s="269"/>
      <c r="BB701" s="269"/>
      <c r="BC701" s="269"/>
      <c r="BD701" s="269"/>
      <c r="BE701" s="269"/>
    </row>
    <row r="702" spans="1:83" ht="14.4" x14ac:dyDescent="0.3">
      <c r="A702">
        <v>527167</v>
      </c>
      <c r="B702" t="s">
        <v>474</v>
      </c>
      <c r="C702" t="s">
        <v>691</v>
      </c>
      <c r="D702" t="s">
        <v>691</v>
      </c>
      <c r="E702" t="s">
        <v>691</v>
      </c>
      <c r="F702" t="s">
        <v>691</v>
      </c>
      <c r="G702" t="s">
        <v>691</v>
      </c>
      <c r="H702" t="s">
        <v>691</v>
      </c>
      <c r="I702" t="s">
        <v>691</v>
      </c>
      <c r="J702" t="s">
        <v>691</v>
      </c>
      <c r="K702" t="s">
        <v>691</v>
      </c>
      <c r="L702" t="s">
        <v>691</v>
      </c>
      <c r="M702" t="s">
        <v>691</v>
      </c>
      <c r="N702" t="s">
        <v>691</v>
      </c>
      <c r="O702" t="s">
        <v>691</v>
      </c>
      <c r="P702" t="s">
        <v>691</v>
      </c>
      <c r="Q702" t="s">
        <v>691</v>
      </c>
      <c r="R702" t="s">
        <v>691</v>
      </c>
      <c r="S702" t="s">
        <v>691</v>
      </c>
      <c r="T702" t="s">
        <v>691</v>
      </c>
      <c r="U702" t="s">
        <v>691</v>
      </c>
      <c r="V702" t="s">
        <v>691</v>
      </c>
      <c r="W702" t="s">
        <v>691</v>
      </c>
      <c r="X702" t="s">
        <v>691</v>
      </c>
      <c r="Y702" t="s">
        <v>691</v>
      </c>
      <c r="Z702" t="s">
        <v>691</v>
      </c>
      <c r="AA702" t="s">
        <v>691</v>
      </c>
      <c r="AB702" t="s">
        <v>691</v>
      </c>
      <c r="AC702" t="s">
        <v>691</v>
      </c>
      <c r="AD702" t="s">
        <v>691</v>
      </c>
      <c r="AE702" t="s">
        <v>691</v>
      </c>
      <c r="AF702" t="s">
        <v>691</v>
      </c>
      <c r="AG702" t="s">
        <v>691</v>
      </c>
      <c r="AW702"/>
      <c r="AY702" t="s">
        <v>1462</v>
      </c>
      <c r="AZ702" s="269"/>
      <c r="BA702" s="269"/>
      <c r="BB702" s="269"/>
      <c r="BC702" s="269"/>
      <c r="BD702" s="269"/>
      <c r="BE702" s="269"/>
      <c r="BH702" s="249"/>
      <c r="BI702" s="249"/>
      <c r="BJ702" s="249"/>
      <c r="BK702" s="249"/>
      <c r="BL702" s="249"/>
      <c r="BM702" s="249"/>
      <c r="BN702" s="249"/>
      <c r="BO702" s="249"/>
      <c r="BP702" s="249"/>
      <c r="BQ702" s="249"/>
      <c r="BR702" s="249"/>
      <c r="BS702" s="249"/>
      <c r="BT702" s="249"/>
      <c r="BU702" s="249"/>
      <c r="BV702" s="248"/>
      <c r="BW702" s="249"/>
      <c r="BX702" s="249"/>
      <c r="BY702" s="249"/>
      <c r="BZ702" s="249"/>
      <c r="CA702" s="242"/>
      <c r="CB702" s="242"/>
      <c r="CC702" s="242"/>
      <c r="CD702" s="242"/>
      <c r="CE702" s="249"/>
    </row>
    <row r="703" spans="1:83" ht="14.4" x14ac:dyDescent="0.3">
      <c r="A703">
        <v>527169</v>
      </c>
      <c r="B703" t="s">
        <v>473</v>
      </c>
      <c r="C703" t="s">
        <v>691</v>
      </c>
      <c r="D703" t="s">
        <v>691</v>
      </c>
      <c r="E703" t="s">
        <v>691</v>
      </c>
      <c r="F703" t="s">
        <v>691</v>
      </c>
      <c r="G703" t="s">
        <v>691</v>
      </c>
      <c r="H703" t="s">
        <v>691</v>
      </c>
      <c r="I703" t="s">
        <v>691</v>
      </c>
      <c r="J703" t="s">
        <v>691</v>
      </c>
      <c r="K703" t="s">
        <v>691</v>
      </c>
      <c r="L703" t="s">
        <v>691</v>
      </c>
      <c r="M703" t="s">
        <v>691</v>
      </c>
      <c r="N703" t="s">
        <v>691</v>
      </c>
      <c r="O703" t="s">
        <v>691</v>
      </c>
      <c r="P703" t="s">
        <v>691</v>
      </c>
      <c r="Q703" t="s">
        <v>691</v>
      </c>
      <c r="R703" t="s">
        <v>691</v>
      </c>
      <c r="S703" t="s">
        <v>691</v>
      </c>
      <c r="T703" t="s">
        <v>691</v>
      </c>
      <c r="U703" t="s">
        <v>691</v>
      </c>
      <c r="V703" t="s">
        <v>691</v>
      </c>
      <c r="W703" t="s">
        <v>691</v>
      </c>
      <c r="X703" t="s">
        <v>691</v>
      </c>
      <c r="Y703" t="s">
        <v>691</v>
      </c>
      <c r="Z703" t="s">
        <v>691</v>
      </c>
      <c r="AA703" t="s">
        <v>691</v>
      </c>
      <c r="AB703" t="s">
        <v>691</v>
      </c>
      <c r="AC703" t="s">
        <v>691</v>
      </c>
      <c r="AD703" t="s">
        <v>691</v>
      </c>
      <c r="AE703" t="s">
        <v>691</v>
      </c>
      <c r="AF703" t="s">
        <v>691</v>
      </c>
      <c r="AG703" t="s">
        <v>691</v>
      </c>
      <c r="AH703" t="s">
        <v>691</v>
      </c>
      <c r="AI703" t="s">
        <v>691</v>
      </c>
      <c r="AJ703" t="s">
        <v>691</v>
      </c>
      <c r="AK703" t="s">
        <v>691</v>
      </c>
      <c r="AL703" t="s">
        <v>691</v>
      </c>
      <c r="AM703" t="s">
        <v>691</v>
      </c>
      <c r="AW703"/>
      <c r="AY703">
        <v>0</v>
      </c>
      <c r="AZ703" s="269"/>
      <c r="BA703" s="269"/>
      <c r="BB703" s="269"/>
      <c r="BC703" s="269"/>
      <c r="BD703" s="269"/>
      <c r="BE703" s="269"/>
    </row>
    <row r="704" spans="1:83" ht="14.4" x14ac:dyDescent="0.3">
      <c r="A704">
        <v>527173</v>
      </c>
      <c r="B704" t="s">
        <v>473</v>
      </c>
      <c r="C704" t="s">
        <v>691</v>
      </c>
      <c r="D704" t="s">
        <v>691</v>
      </c>
      <c r="E704" t="s">
        <v>691</v>
      </c>
      <c r="F704" t="s">
        <v>691</v>
      </c>
      <c r="G704" t="s">
        <v>691</v>
      </c>
      <c r="H704" t="s">
        <v>691</v>
      </c>
      <c r="I704" t="s">
        <v>691</v>
      </c>
      <c r="J704" t="s">
        <v>691</v>
      </c>
      <c r="K704" t="s">
        <v>691</v>
      </c>
      <c r="L704" t="s">
        <v>691</v>
      </c>
      <c r="M704" t="s">
        <v>691</v>
      </c>
      <c r="N704" t="s">
        <v>691</v>
      </c>
      <c r="O704" t="s">
        <v>691</v>
      </c>
      <c r="P704" t="s">
        <v>691</v>
      </c>
      <c r="Q704" t="s">
        <v>691</v>
      </c>
      <c r="R704" t="s">
        <v>691</v>
      </c>
      <c r="S704" t="s">
        <v>691</v>
      </c>
      <c r="T704" t="s">
        <v>691</v>
      </c>
      <c r="U704" t="s">
        <v>691</v>
      </c>
      <c r="V704" t="s">
        <v>691</v>
      </c>
      <c r="W704" t="s">
        <v>691</v>
      </c>
      <c r="X704" t="s">
        <v>691</v>
      </c>
      <c r="Y704" t="s">
        <v>691</v>
      </c>
      <c r="Z704" t="s">
        <v>691</v>
      </c>
      <c r="AA704" t="s">
        <v>691</v>
      </c>
      <c r="AB704" t="s">
        <v>691</v>
      </c>
      <c r="AC704" t="s">
        <v>691</v>
      </c>
      <c r="AD704" t="s">
        <v>691</v>
      </c>
      <c r="AE704" t="s">
        <v>691</v>
      </c>
      <c r="AF704" t="s">
        <v>691</v>
      </c>
      <c r="AG704" t="s">
        <v>691</v>
      </c>
      <c r="AH704" t="s">
        <v>691</v>
      </c>
      <c r="AI704" t="s">
        <v>691</v>
      </c>
      <c r="AJ704" t="s">
        <v>691</v>
      </c>
      <c r="AK704" t="s">
        <v>691</v>
      </c>
      <c r="AL704" t="s">
        <v>691</v>
      </c>
      <c r="AM704" t="s">
        <v>691</v>
      </c>
      <c r="AW704"/>
      <c r="AY704">
        <v>0</v>
      </c>
      <c r="AZ704" s="269"/>
      <c r="BA704" s="269"/>
      <c r="BB704" s="269"/>
      <c r="BC704" s="269"/>
      <c r="BD704" s="269"/>
      <c r="BE704" s="269"/>
    </row>
    <row r="705" spans="1:83" ht="14.4" x14ac:dyDescent="0.3">
      <c r="A705">
        <v>527184</v>
      </c>
      <c r="B705" t="s">
        <v>474</v>
      </c>
      <c r="C705" t="s">
        <v>691</v>
      </c>
      <c r="D705" t="s">
        <v>691</v>
      </c>
      <c r="E705" t="s">
        <v>691</v>
      </c>
      <c r="F705" t="s">
        <v>691</v>
      </c>
      <c r="G705" t="s">
        <v>691</v>
      </c>
      <c r="H705" t="s">
        <v>691</v>
      </c>
      <c r="I705" t="s">
        <v>691</v>
      </c>
      <c r="J705" t="s">
        <v>691</v>
      </c>
      <c r="K705" t="s">
        <v>691</v>
      </c>
      <c r="L705" t="s">
        <v>691</v>
      </c>
      <c r="M705" t="s">
        <v>691</v>
      </c>
      <c r="N705" t="s">
        <v>691</v>
      </c>
      <c r="O705" t="s">
        <v>691</v>
      </c>
      <c r="P705" t="s">
        <v>691</v>
      </c>
      <c r="Q705" t="s">
        <v>691</v>
      </c>
      <c r="R705" t="s">
        <v>691</v>
      </c>
      <c r="S705" t="s">
        <v>691</v>
      </c>
      <c r="T705" t="s">
        <v>691</v>
      </c>
      <c r="U705" t="s">
        <v>691</v>
      </c>
      <c r="V705" t="s">
        <v>691</v>
      </c>
      <c r="W705" t="s">
        <v>691</v>
      </c>
      <c r="X705" t="s">
        <v>691</v>
      </c>
      <c r="Y705" t="s">
        <v>691</v>
      </c>
      <c r="Z705" t="s">
        <v>691</v>
      </c>
      <c r="AA705" t="s">
        <v>691</v>
      </c>
      <c r="AB705" t="s">
        <v>691</v>
      </c>
      <c r="AC705" t="s">
        <v>691</v>
      </c>
      <c r="AD705" t="s">
        <v>691</v>
      </c>
      <c r="AE705" t="s">
        <v>691</v>
      </c>
      <c r="AF705" t="s">
        <v>691</v>
      </c>
      <c r="AG705" t="s">
        <v>691</v>
      </c>
      <c r="AW705"/>
      <c r="AY705" t="s">
        <v>1462</v>
      </c>
      <c r="AZ705" s="269"/>
      <c r="BA705" s="269"/>
      <c r="BB705" s="269"/>
      <c r="BC705" s="269"/>
      <c r="BD705" s="269"/>
      <c r="BE705" s="269"/>
    </row>
    <row r="706" spans="1:83" ht="14.4" x14ac:dyDescent="0.3">
      <c r="A706">
        <v>527190</v>
      </c>
      <c r="B706" t="s">
        <v>474</v>
      </c>
      <c r="C706" t="s">
        <v>691</v>
      </c>
      <c r="D706" t="s">
        <v>691</v>
      </c>
      <c r="E706" t="s">
        <v>691</v>
      </c>
      <c r="F706" t="s">
        <v>691</v>
      </c>
      <c r="G706" t="s">
        <v>691</v>
      </c>
      <c r="H706" t="s">
        <v>691</v>
      </c>
      <c r="I706" t="s">
        <v>691</v>
      </c>
      <c r="J706" t="s">
        <v>691</v>
      </c>
      <c r="K706" t="s">
        <v>691</v>
      </c>
      <c r="L706" t="s">
        <v>691</v>
      </c>
      <c r="M706" t="s">
        <v>691</v>
      </c>
      <c r="N706" t="s">
        <v>691</v>
      </c>
      <c r="O706" t="s">
        <v>691</v>
      </c>
      <c r="P706" t="s">
        <v>691</v>
      </c>
      <c r="Q706" t="s">
        <v>691</v>
      </c>
      <c r="R706" t="s">
        <v>691</v>
      </c>
      <c r="S706" t="s">
        <v>691</v>
      </c>
      <c r="T706" t="s">
        <v>691</v>
      </c>
      <c r="U706" t="s">
        <v>691</v>
      </c>
      <c r="V706" t="s">
        <v>691</v>
      </c>
      <c r="W706" t="s">
        <v>691</v>
      </c>
      <c r="X706" t="s">
        <v>691</v>
      </c>
      <c r="Y706" t="s">
        <v>691</v>
      </c>
      <c r="Z706" t="s">
        <v>691</v>
      </c>
      <c r="AA706" t="s">
        <v>691</v>
      </c>
      <c r="AB706" t="s">
        <v>691</v>
      </c>
      <c r="AC706" t="s">
        <v>691</v>
      </c>
      <c r="AD706" t="s">
        <v>691</v>
      </c>
      <c r="AE706" t="s">
        <v>691</v>
      </c>
      <c r="AF706" t="s">
        <v>691</v>
      </c>
      <c r="AG706" t="s">
        <v>691</v>
      </c>
      <c r="AW706"/>
      <c r="AY706" t="s">
        <v>1462</v>
      </c>
      <c r="AZ706" s="269"/>
      <c r="BA706" s="269"/>
      <c r="BB706" s="269"/>
      <c r="BC706" s="269"/>
      <c r="BD706" s="269"/>
      <c r="BE706" s="269"/>
    </row>
    <row r="707" spans="1:83" ht="14.4" x14ac:dyDescent="0.3">
      <c r="A707">
        <v>527195</v>
      </c>
      <c r="B707" t="s">
        <v>473</v>
      </c>
      <c r="C707" t="s">
        <v>691</v>
      </c>
      <c r="D707" t="s">
        <v>691</v>
      </c>
      <c r="E707" t="s">
        <v>691</v>
      </c>
      <c r="F707" t="s">
        <v>691</v>
      </c>
      <c r="G707" t="s">
        <v>691</v>
      </c>
      <c r="H707" t="s">
        <v>691</v>
      </c>
      <c r="I707" t="s">
        <v>691</v>
      </c>
      <c r="J707" t="s">
        <v>691</v>
      </c>
      <c r="K707" t="s">
        <v>691</v>
      </c>
      <c r="L707" t="s">
        <v>691</v>
      </c>
      <c r="M707" t="s">
        <v>691</v>
      </c>
      <c r="N707" t="s">
        <v>691</v>
      </c>
      <c r="O707" t="s">
        <v>691</v>
      </c>
      <c r="P707" t="s">
        <v>691</v>
      </c>
      <c r="Q707" t="s">
        <v>691</v>
      </c>
      <c r="R707" t="s">
        <v>691</v>
      </c>
      <c r="S707" t="s">
        <v>691</v>
      </c>
      <c r="T707" t="s">
        <v>691</v>
      </c>
      <c r="U707" t="s">
        <v>691</v>
      </c>
      <c r="V707" t="s">
        <v>691</v>
      </c>
      <c r="W707" t="s">
        <v>691</v>
      </c>
      <c r="X707" t="s">
        <v>691</v>
      </c>
      <c r="Y707" t="s">
        <v>691</v>
      </c>
      <c r="Z707" t="s">
        <v>691</v>
      </c>
      <c r="AA707" t="s">
        <v>691</v>
      </c>
      <c r="AB707" t="s">
        <v>691</v>
      </c>
      <c r="AC707" t="s">
        <v>691</v>
      </c>
      <c r="AD707" t="s">
        <v>691</v>
      </c>
      <c r="AE707" t="s">
        <v>691</v>
      </c>
      <c r="AF707" t="s">
        <v>691</v>
      </c>
      <c r="AG707" t="s">
        <v>691</v>
      </c>
      <c r="AH707" t="s">
        <v>691</v>
      </c>
      <c r="AI707" t="s">
        <v>691</v>
      </c>
      <c r="AJ707" t="s">
        <v>691</v>
      </c>
      <c r="AK707" t="s">
        <v>691</v>
      </c>
      <c r="AL707" t="s">
        <v>691</v>
      </c>
      <c r="AM707" t="s">
        <v>691</v>
      </c>
      <c r="AW707"/>
      <c r="AY707">
        <v>0</v>
      </c>
      <c r="AZ707" s="269"/>
      <c r="BA707" s="269"/>
      <c r="BB707" s="269"/>
      <c r="BC707" s="269"/>
      <c r="BD707" s="269"/>
      <c r="BE707" s="269"/>
    </row>
    <row r="708" spans="1:83" ht="14.4" x14ac:dyDescent="0.3">
      <c r="A708">
        <v>527197</v>
      </c>
      <c r="B708" t="s">
        <v>473</v>
      </c>
      <c r="C708" t="s">
        <v>691</v>
      </c>
      <c r="D708" t="s">
        <v>691</v>
      </c>
      <c r="E708" t="s">
        <v>691</v>
      </c>
      <c r="F708" t="s">
        <v>691</v>
      </c>
      <c r="G708" t="s">
        <v>691</v>
      </c>
      <c r="H708" t="s">
        <v>691</v>
      </c>
      <c r="I708" t="s">
        <v>691</v>
      </c>
      <c r="J708" t="s">
        <v>691</v>
      </c>
      <c r="K708" t="s">
        <v>691</v>
      </c>
      <c r="L708" t="s">
        <v>691</v>
      </c>
      <c r="M708" t="s">
        <v>691</v>
      </c>
      <c r="N708" t="s">
        <v>691</v>
      </c>
      <c r="O708" t="s">
        <v>691</v>
      </c>
      <c r="P708" t="s">
        <v>691</v>
      </c>
      <c r="Q708" t="s">
        <v>691</v>
      </c>
      <c r="R708" t="s">
        <v>691</v>
      </c>
      <c r="S708" t="s">
        <v>691</v>
      </c>
      <c r="T708" t="s">
        <v>691</v>
      </c>
      <c r="U708" t="s">
        <v>691</v>
      </c>
      <c r="V708" t="s">
        <v>691</v>
      </c>
      <c r="W708" t="s">
        <v>691</v>
      </c>
      <c r="X708" t="s">
        <v>691</v>
      </c>
      <c r="Y708" t="s">
        <v>691</v>
      </c>
      <c r="Z708" t="s">
        <v>691</v>
      </c>
      <c r="AA708" t="s">
        <v>691</v>
      </c>
      <c r="AB708" t="s">
        <v>691</v>
      </c>
      <c r="AC708" t="s">
        <v>691</v>
      </c>
      <c r="AD708" t="s">
        <v>691</v>
      </c>
      <c r="AE708" t="s">
        <v>691</v>
      </c>
      <c r="AF708" t="s">
        <v>691</v>
      </c>
      <c r="AG708" t="s">
        <v>691</v>
      </c>
      <c r="AH708" t="s">
        <v>691</v>
      </c>
      <c r="AI708" t="s">
        <v>691</v>
      </c>
      <c r="AJ708" t="s">
        <v>691</v>
      </c>
      <c r="AK708" t="s">
        <v>691</v>
      </c>
      <c r="AL708" t="s">
        <v>691</v>
      </c>
      <c r="AM708" t="s">
        <v>691</v>
      </c>
      <c r="AW708"/>
      <c r="AY708">
        <v>0</v>
      </c>
      <c r="AZ708" s="269"/>
      <c r="BA708" s="269"/>
      <c r="BB708" s="269"/>
      <c r="BC708" s="269"/>
      <c r="BD708" s="269"/>
      <c r="BE708" s="269"/>
    </row>
    <row r="709" spans="1:83" ht="14.4" x14ac:dyDescent="0.3">
      <c r="A709" s="282">
        <v>527210</v>
      </c>
      <c r="B709" s="282" t="s">
        <v>474</v>
      </c>
      <c r="C709" t="s">
        <v>691</v>
      </c>
      <c r="D709" t="s">
        <v>691</v>
      </c>
      <c r="E709" t="s">
        <v>691</v>
      </c>
      <c r="F709" t="s">
        <v>691</v>
      </c>
      <c r="G709" t="s">
        <v>691</v>
      </c>
      <c r="H709" t="s">
        <v>691</v>
      </c>
      <c r="I709" t="s">
        <v>691</v>
      </c>
      <c r="J709" t="s">
        <v>691</v>
      </c>
      <c r="K709" t="s">
        <v>691</v>
      </c>
      <c r="L709" t="s">
        <v>691</v>
      </c>
      <c r="M709" t="s">
        <v>691</v>
      </c>
      <c r="N709" t="s">
        <v>691</v>
      </c>
      <c r="O709" t="s">
        <v>691</v>
      </c>
      <c r="P709" t="s">
        <v>691</v>
      </c>
      <c r="Q709" t="s">
        <v>691</v>
      </c>
      <c r="R709" t="s">
        <v>691</v>
      </c>
      <c r="S709" t="s">
        <v>691</v>
      </c>
      <c r="T709" t="s">
        <v>691</v>
      </c>
      <c r="U709" t="s">
        <v>691</v>
      </c>
      <c r="V709" t="s">
        <v>691</v>
      </c>
      <c r="W709" t="s">
        <v>691</v>
      </c>
      <c r="X709" t="s">
        <v>691</v>
      </c>
      <c r="Y709" t="s">
        <v>691</v>
      </c>
      <c r="Z709" t="s">
        <v>691</v>
      </c>
      <c r="AA709" t="s">
        <v>691</v>
      </c>
      <c r="AB709" t="s">
        <v>691</v>
      </c>
      <c r="AC709" t="s">
        <v>691</v>
      </c>
      <c r="AD709" t="s">
        <v>691</v>
      </c>
      <c r="AE709" t="s">
        <v>691</v>
      </c>
      <c r="AF709" t="s">
        <v>691</v>
      </c>
      <c r="AG709" t="s">
        <v>691</v>
      </c>
      <c r="AW709"/>
      <c r="AY709" t="s">
        <v>1462</v>
      </c>
      <c r="AZ709" s="269"/>
      <c r="BA709" s="269"/>
      <c r="BB709" s="269"/>
      <c r="BC709" s="269"/>
      <c r="BD709" s="269"/>
      <c r="BE709" s="269"/>
    </row>
    <row r="710" spans="1:83" ht="14.4" x14ac:dyDescent="0.3">
      <c r="A710" s="282">
        <v>527219</v>
      </c>
      <c r="B710" s="282" t="s">
        <v>473</v>
      </c>
      <c r="C710" t="s">
        <v>691</v>
      </c>
      <c r="D710" t="s">
        <v>691</v>
      </c>
      <c r="E710" t="s">
        <v>691</v>
      </c>
      <c r="F710" t="s">
        <v>691</v>
      </c>
      <c r="G710" t="s">
        <v>691</v>
      </c>
      <c r="H710" t="s">
        <v>691</v>
      </c>
      <c r="I710" t="s">
        <v>691</v>
      </c>
      <c r="J710" t="s">
        <v>691</v>
      </c>
      <c r="K710" t="s">
        <v>691</v>
      </c>
      <c r="L710" t="s">
        <v>691</v>
      </c>
      <c r="M710" t="s">
        <v>691</v>
      </c>
      <c r="N710" t="s">
        <v>691</v>
      </c>
      <c r="O710" t="s">
        <v>691</v>
      </c>
      <c r="P710" t="s">
        <v>691</v>
      </c>
      <c r="Q710" t="s">
        <v>691</v>
      </c>
      <c r="R710" t="s">
        <v>691</v>
      </c>
      <c r="S710" t="s">
        <v>691</v>
      </c>
      <c r="T710" t="s">
        <v>691</v>
      </c>
      <c r="U710" t="s">
        <v>691</v>
      </c>
      <c r="V710" t="s">
        <v>691</v>
      </c>
      <c r="W710" t="s">
        <v>691</v>
      </c>
      <c r="X710" t="s">
        <v>691</v>
      </c>
      <c r="Y710" t="s">
        <v>691</v>
      </c>
      <c r="Z710" t="s">
        <v>691</v>
      </c>
      <c r="AA710" t="s">
        <v>691</v>
      </c>
      <c r="AB710" t="s">
        <v>691</v>
      </c>
      <c r="AC710" t="s">
        <v>691</v>
      </c>
      <c r="AD710" t="s">
        <v>691</v>
      </c>
      <c r="AE710" t="s">
        <v>691</v>
      </c>
      <c r="AF710" t="s">
        <v>691</v>
      </c>
      <c r="AG710" t="s">
        <v>691</v>
      </c>
      <c r="AH710" t="s">
        <v>691</v>
      </c>
      <c r="AI710" t="s">
        <v>691</v>
      </c>
      <c r="AJ710" t="s">
        <v>691</v>
      </c>
      <c r="AK710" t="s">
        <v>691</v>
      </c>
      <c r="AL710" t="s">
        <v>691</v>
      </c>
      <c r="AM710" t="s">
        <v>691</v>
      </c>
      <c r="AW710"/>
      <c r="AY710">
        <v>0</v>
      </c>
      <c r="AZ710" s="269"/>
      <c r="BA710" s="269"/>
      <c r="BB710" s="269"/>
      <c r="BC710" s="269"/>
      <c r="BD710" s="269"/>
      <c r="BE710" s="269"/>
    </row>
    <row r="711" spans="1:83" ht="14.4" x14ac:dyDescent="0.3">
      <c r="A711" s="282">
        <v>527221</v>
      </c>
      <c r="B711" s="282" t="s">
        <v>473</v>
      </c>
      <c r="C711" t="s">
        <v>691</v>
      </c>
      <c r="D711" t="s">
        <v>691</v>
      </c>
      <c r="E711" t="s">
        <v>691</v>
      </c>
      <c r="F711" t="s">
        <v>691</v>
      </c>
      <c r="G711" t="s">
        <v>691</v>
      </c>
      <c r="H711" t="s">
        <v>691</v>
      </c>
      <c r="I711" t="s">
        <v>691</v>
      </c>
      <c r="J711" t="s">
        <v>691</v>
      </c>
      <c r="K711" t="s">
        <v>691</v>
      </c>
      <c r="L711" t="s">
        <v>691</v>
      </c>
      <c r="M711" t="s">
        <v>691</v>
      </c>
      <c r="N711" t="s">
        <v>691</v>
      </c>
      <c r="O711" t="s">
        <v>691</v>
      </c>
      <c r="P711" t="s">
        <v>691</v>
      </c>
      <c r="Q711" t="s">
        <v>691</v>
      </c>
      <c r="R711" t="s">
        <v>691</v>
      </c>
      <c r="S711" t="s">
        <v>691</v>
      </c>
      <c r="T711" t="s">
        <v>691</v>
      </c>
      <c r="U711" t="s">
        <v>691</v>
      </c>
      <c r="V711" t="s">
        <v>691</v>
      </c>
      <c r="W711" t="s">
        <v>691</v>
      </c>
      <c r="X711" t="s">
        <v>691</v>
      </c>
      <c r="Y711" t="s">
        <v>691</v>
      </c>
      <c r="Z711" t="s">
        <v>691</v>
      </c>
      <c r="AA711" t="s">
        <v>691</v>
      </c>
      <c r="AB711" t="s">
        <v>691</v>
      </c>
      <c r="AC711" t="s">
        <v>691</v>
      </c>
      <c r="AD711" t="s">
        <v>691</v>
      </c>
      <c r="AE711" t="s">
        <v>691</v>
      </c>
      <c r="AF711" t="s">
        <v>691</v>
      </c>
      <c r="AG711" t="s">
        <v>691</v>
      </c>
      <c r="AH711" t="s">
        <v>691</v>
      </c>
      <c r="AI711" t="s">
        <v>691</v>
      </c>
      <c r="AJ711" t="s">
        <v>691</v>
      </c>
      <c r="AK711" t="s">
        <v>691</v>
      </c>
      <c r="AL711" t="s">
        <v>691</v>
      </c>
      <c r="AM711" t="s">
        <v>691</v>
      </c>
      <c r="AW711"/>
      <c r="AY711">
        <v>0</v>
      </c>
      <c r="AZ711" s="269"/>
      <c r="BA711" s="269"/>
      <c r="BB711" s="269"/>
      <c r="BC711" s="269"/>
      <c r="BD711" s="269"/>
      <c r="BE711" s="269"/>
    </row>
    <row r="712" spans="1:83" ht="14.4" x14ac:dyDescent="0.3">
      <c r="A712" s="282">
        <v>527222</v>
      </c>
      <c r="B712" s="282" t="s">
        <v>473</v>
      </c>
      <c r="C712" t="s">
        <v>691</v>
      </c>
      <c r="D712" t="s">
        <v>691</v>
      </c>
      <c r="E712" t="s">
        <v>691</v>
      </c>
      <c r="F712" t="s">
        <v>691</v>
      </c>
      <c r="G712" t="s">
        <v>691</v>
      </c>
      <c r="H712" t="s">
        <v>691</v>
      </c>
      <c r="I712" t="s">
        <v>691</v>
      </c>
      <c r="J712" t="s">
        <v>691</v>
      </c>
      <c r="K712" t="s">
        <v>691</v>
      </c>
      <c r="L712" t="s">
        <v>691</v>
      </c>
      <c r="M712" t="s">
        <v>691</v>
      </c>
      <c r="N712" t="s">
        <v>691</v>
      </c>
      <c r="O712" t="s">
        <v>691</v>
      </c>
      <c r="P712" t="s">
        <v>691</v>
      </c>
      <c r="Q712" t="s">
        <v>691</v>
      </c>
      <c r="R712" t="s">
        <v>691</v>
      </c>
      <c r="S712" t="s">
        <v>691</v>
      </c>
      <c r="T712" t="s">
        <v>691</v>
      </c>
      <c r="U712" t="s">
        <v>691</v>
      </c>
      <c r="V712" t="s">
        <v>691</v>
      </c>
      <c r="W712" t="s">
        <v>691</v>
      </c>
      <c r="X712" t="s">
        <v>691</v>
      </c>
      <c r="Y712" t="s">
        <v>691</v>
      </c>
      <c r="Z712" t="s">
        <v>691</v>
      </c>
      <c r="AA712" t="s">
        <v>691</v>
      </c>
      <c r="AB712" t="s">
        <v>691</v>
      </c>
      <c r="AC712" t="s">
        <v>691</v>
      </c>
      <c r="AD712" t="s">
        <v>691</v>
      </c>
      <c r="AE712" t="s">
        <v>691</v>
      </c>
      <c r="AF712" t="s">
        <v>691</v>
      </c>
      <c r="AG712" t="s">
        <v>691</v>
      </c>
      <c r="AH712" t="s">
        <v>691</v>
      </c>
      <c r="AI712" t="s">
        <v>691</v>
      </c>
      <c r="AJ712" t="s">
        <v>691</v>
      </c>
      <c r="AK712" t="s">
        <v>691</v>
      </c>
      <c r="AL712" t="s">
        <v>691</v>
      </c>
      <c r="AM712" t="s">
        <v>691</v>
      </c>
      <c r="AW712"/>
      <c r="AY712">
        <v>0</v>
      </c>
      <c r="AZ712" s="269"/>
      <c r="BA712" s="269"/>
      <c r="BB712" s="269"/>
      <c r="BC712" s="269"/>
      <c r="BD712" s="269"/>
      <c r="BE712" s="269"/>
    </row>
    <row r="713" spans="1:83" ht="14.4" x14ac:dyDescent="0.3">
      <c r="A713" s="282">
        <v>527236</v>
      </c>
      <c r="B713" s="282" t="s">
        <v>473</v>
      </c>
      <c r="C713" t="s">
        <v>691</v>
      </c>
      <c r="D713" t="s">
        <v>691</v>
      </c>
      <c r="E713" t="s">
        <v>691</v>
      </c>
      <c r="F713" t="s">
        <v>691</v>
      </c>
      <c r="G713" t="s">
        <v>691</v>
      </c>
      <c r="H713" t="s">
        <v>691</v>
      </c>
      <c r="I713" t="s">
        <v>691</v>
      </c>
      <c r="J713" t="s">
        <v>691</v>
      </c>
      <c r="K713" t="s">
        <v>691</v>
      </c>
      <c r="L713" t="s">
        <v>691</v>
      </c>
      <c r="M713" t="s">
        <v>691</v>
      </c>
      <c r="N713" t="s">
        <v>691</v>
      </c>
      <c r="O713" t="s">
        <v>691</v>
      </c>
      <c r="P713" t="s">
        <v>691</v>
      </c>
      <c r="Q713" t="s">
        <v>691</v>
      </c>
      <c r="R713" t="s">
        <v>691</v>
      </c>
      <c r="S713" t="s">
        <v>691</v>
      </c>
      <c r="T713" t="s">
        <v>691</v>
      </c>
      <c r="U713" t="s">
        <v>691</v>
      </c>
      <c r="V713" t="s">
        <v>691</v>
      </c>
      <c r="W713" t="s">
        <v>691</v>
      </c>
      <c r="X713" t="s">
        <v>691</v>
      </c>
      <c r="Y713" t="s">
        <v>691</v>
      </c>
      <c r="Z713" t="s">
        <v>691</v>
      </c>
      <c r="AA713" t="s">
        <v>691</v>
      </c>
      <c r="AB713" t="s">
        <v>691</v>
      </c>
      <c r="AC713" t="s">
        <v>691</v>
      </c>
      <c r="AD713" t="s">
        <v>691</v>
      </c>
      <c r="AE713" t="s">
        <v>691</v>
      </c>
      <c r="AF713" t="s">
        <v>691</v>
      </c>
      <c r="AG713" t="s">
        <v>691</v>
      </c>
      <c r="AH713" t="s">
        <v>691</v>
      </c>
      <c r="AI713" t="s">
        <v>691</v>
      </c>
      <c r="AJ713" t="s">
        <v>691</v>
      </c>
      <c r="AK713" t="s">
        <v>691</v>
      </c>
      <c r="AL713" t="s">
        <v>691</v>
      </c>
      <c r="AM713" t="s">
        <v>691</v>
      </c>
      <c r="AW713"/>
      <c r="AY713">
        <v>0</v>
      </c>
      <c r="AZ713" s="269"/>
      <c r="BA713" s="269"/>
      <c r="BB713" s="269"/>
      <c r="BC713" s="269"/>
      <c r="BD713" s="269"/>
      <c r="BE713" s="269"/>
    </row>
    <row r="714" spans="1:83" ht="14.4" x14ac:dyDescent="0.3">
      <c r="A714" s="282">
        <v>527238</v>
      </c>
      <c r="B714" s="282" t="s">
        <v>474</v>
      </c>
      <c r="C714" t="s">
        <v>691</v>
      </c>
      <c r="D714" t="s">
        <v>691</v>
      </c>
      <c r="E714" t="s">
        <v>691</v>
      </c>
      <c r="F714" t="s">
        <v>691</v>
      </c>
      <c r="G714" t="s">
        <v>691</v>
      </c>
      <c r="H714" t="s">
        <v>691</v>
      </c>
      <c r="I714" t="s">
        <v>691</v>
      </c>
      <c r="J714" t="s">
        <v>691</v>
      </c>
      <c r="K714" t="s">
        <v>691</v>
      </c>
      <c r="L714" t="s">
        <v>691</v>
      </c>
      <c r="M714" t="s">
        <v>691</v>
      </c>
      <c r="N714" t="s">
        <v>691</v>
      </c>
      <c r="O714" t="s">
        <v>691</v>
      </c>
      <c r="P714" t="s">
        <v>691</v>
      </c>
      <c r="Q714" t="s">
        <v>691</v>
      </c>
      <c r="R714" t="s">
        <v>691</v>
      </c>
      <c r="S714" t="s">
        <v>691</v>
      </c>
      <c r="T714" t="s">
        <v>691</v>
      </c>
      <c r="U714" t="s">
        <v>691</v>
      </c>
      <c r="V714" t="s">
        <v>691</v>
      </c>
      <c r="W714" t="s">
        <v>691</v>
      </c>
      <c r="X714" t="s">
        <v>691</v>
      </c>
      <c r="Y714" t="s">
        <v>691</v>
      </c>
      <c r="Z714" t="s">
        <v>691</v>
      </c>
      <c r="AA714" t="s">
        <v>691</v>
      </c>
      <c r="AB714" t="s">
        <v>691</v>
      </c>
      <c r="AC714" t="s">
        <v>691</v>
      </c>
      <c r="AD714" t="s">
        <v>691</v>
      </c>
      <c r="AE714" t="s">
        <v>691</v>
      </c>
      <c r="AF714" t="s">
        <v>691</v>
      </c>
      <c r="AG714" t="s">
        <v>691</v>
      </c>
      <c r="AW714"/>
      <c r="AY714" t="s">
        <v>1462</v>
      </c>
      <c r="AZ714" s="269"/>
      <c r="BA714" s="269"/>
      <c r="BB714" s="269"/>
      <c r="BC714" s="269"/>
      <c r="BD714" s="269"/>
      <c r="BE714" s="269"/>
    </row>
    <row r="715" spans="1:83" ht="14.4" x14ac:dyDescent="0.3">
      <c r="A715" s="282">
        <v>527244</v>
      </c>
      <c r="B715" s="282" t="s">
        <v>473</v>
      </c>
      <c r="C715" t="s">
        <v>691</v>
      </c>
      <c r="D715" t="s">
        <v>691</v>
      </c>
      <c r="E715" t="s">
        <v>691</v>
      </c>
      <c r="F715" t="s">
        <v>691</v>
      </c>
      <c r="G715" t="s">
        <v>691</v>
      </c>
      <c r="H715" t="s">
        <v>691</v>
      </c>
      <c r="I715" t="s">
        <v>691</v>
      </c>
      <c r="J715" t="s">
        <v>691</v>
      </c>
      <c r="K715" t="s">
        <v>691</v>
      </c>
      <c r="L715" t="s">
        <v>691</v>
      </c>
      <c r="M715" t="s">
        <v>691</v>
      </c>
      <c r="N715" t="s">
        <v>691</v>
      </c>
      <c r="O715" t="s">
        <v>691</v>
      </c>
      <c r="P715" t="s">
        <v>691</v>
      </c>
      <c r="Q715" t="s">
        <v>691</v>
      </c>
      <c r="R715" t="s">
        <v>691</v>
      </c>
      <c r="S715" t="s">
        <v>691</v>
      </c>
      <c r="T715" t="s">
        <v>691</v>
      </c>
      <c r="U715" t="s">
        <v>691</v>
      </c>
      <c r="V715" t="s">
        <v>691</v>
      </c>
      <c r="W715" t="s">
        <v>691</v>
      </c>
      <c r="X715" t="s">
        <v>691</v>
      </c>
      <c r="Y715" t="s">
        <v>691</v>
      </c>
      <c r="Z715" t="s">
        <v>691</v>
      </c>
      <c r="AA715" t="s">
        <v>691</v>
      </c>
      <c r="AB715" t="s">
        <v>691</v>
      </c>
      <c r="AC715" t="s">
        <v>691</v>
      </c>
      <c r="AD715" t="s">
        <v>691</v>
      </c>
      <c r="AE715" t="s">
        <v>691</v>
      </c>
      <c r="AF715" t="s">
        <v>691</v>
      </c>
      <c r="AG715" t="s">
        <v>691</v>
      </c>
      <c r="AH715" t="s">
        <v>691</v>
      </c>
      <c r="AI715" t="s">
        <v>691</v>
      </c>
      <c r="AJ715" t="s">
        <v>691</v>
      </c>
      <c r="AK715" t="s">
        <v>691</v>
      </c>
      <c r="AL715" t="s">
        <v>691</v>
      </c>
      <c r="AM715" t="s">
        <v>691</v>
      </c>
      <c r="AW715"/>
      <c r="AY715">
        <v>0</v>
      </c>
      <c r="AZ715" s="269"/>
      <c r="BA715" s="269"/>
      <c r="BB715" s="269"/>
      <c r="BC715" s="269"/>
      <c r="BD715" s="269"/>
      <c r="BE715" s="269"/>
    </row>
    <row r="716" spans="1:83" ht="21.6" x14ac:dyDescent="0.65">
      <c r="A716" s="290">
        <v>527877</v>
      </c>
      <c r="B716" s="290" t="s">
        <v>473</v>
      </c>
      <c r="C716" t="s">
        <v>691</v>
      </c>
      <c r="D716" t="s">
        <v>691</v>
      </c>
      <c r="E716" t="s">
        <v>691</v>
      </c>
      <c r="F716" t="s">
        <v>691</v>
      </c>
      <c r="G716" t="s">
        <v>691</v>
      </c>
      <c r="H716" t="s">
        <v>691</v>
      </c>
      <c r="I716" t="s">
        <v>691</v>
      </c>
      <c r="J716" t="s">
        <v>691</v>
      </c>
      <c r="K716" t="s">
        <v>691</v>
      </c>
      <c r="L716" t="s">
        <v>691</v>
      </c>
      <c r="M716" t="s">
        <v>691</v>
      </c>
      <c r="N716" t="s">
        <v>691</v>
      </c>
      <c r="O716" t="s">
        <v>691</v>
      </c>
      <c r="P716" t="s">
        <v>691</v>
      </c>
      <c r="Q716" t="s">
        <v>691</v>
      </c>
      <c r="R716" t="s">
        <v>691</v>
      </c>
      <c r="S716" t="s">
        <v>691</v>
      </c>
      <c r="T716" t="s">
        <v>691</v>
      </c>
      <c r="U716" t="s">
        <v>691</v>
      </c>
      <c r="V716" t="s">
        <v>691</v>
      </c>
      <c r="W716" t="s">
        <v>691</v>
      </c>
      <c r="X716" t="s">
        <v>691</v>
      </c>
      <c r="Y716" t="s">
        <v>691</v>
      </c>
      <c r="Z716" t="s">
        <v>691</v>
      </c>
      <c r="AA716" t="s">
        <v>691</v>
      </c>
      <c r="AB716" t="s">
        <v>691</v>
      </c>
      <c r="AC716" t="s">
        <v>691</v>
      </c>
      <c r="AD716" t="s">
        <v>691</v>
      </c>
      <c r="AE716" t="s">
        <v>691</v>
      </c>
      <c r="AF716" t="s">
        <v>691</v>
      </c>
      <c r="AG716" t="s">
        <v>691</v>
      </c>
      <c r="AH716" t="s">
        <v>691</v>
      </c>
      <c r="AI716" t="s">
        <v>691</v>
      </c>
      <c r="AJ716" t="s">
        <v>691</v>
      </c>
      <c r="AK716" t="s">
        <v>691</v>
      </c>
      <c r="AL716" t="s">
        <v>691</v>
      </c>
      <c r="AM716" t="s">
        <v>691</v>
      </c>
      <c r="AW716"/>
      <c r="AY716">
        <v>0</v>
      </c>
      <c r="AZ716" s="269"/>
      <c r="BA716" s="269"/>
      <c r="BB716" s="269"/>
      <c r="BC716" s="269"/>
      <c r="BD716" s="269"/>
      <c r="BE716" s="269"/>
      <c r="BH716" s="241"/>
      <c r="BI716" s="241"/>
      <c r="BJ716" s="241"/>
      <c r="BK716" s="241"/>
      <c r="BL716" s="241"/>
      <c r="BM716" s="241"/>
      <c r="BN716" s="241"/>
      <c r="BO716" s="241"/>
      <c r="BP716" s="241"/>
      <c r="BQ716" s="241"/>
      <c r="BR716" s="241"/>
      <c r="BS716" s="241"/>
      <c r="BT716" s="241"/>
      <c r="BU716" s="241"/>
      <c r="BV716" s="240"/>
      <c r="BW716" s="241"/>
      <c r="BX716" s="241"/>
      <c r="BY716" s="241"/>
      <c r="BZ716" s="241"/>
      <c r="CA716" s="242"/>
      <c r="CB716" s="242"/>
      <c r="CC716" s="242"/>
      <c r="CD716" s="242"/>
      <c r="CE716" s="241"/>
    </row>
    <row r="717" spans="1:83" ht="14.4" x14ac:dyDescent="0.3">
      <c r="A717" s="268"/>
      <c r="B717" s="269"/>
      <c r="C717" s="269"/>
      <c r="D717" s="269"/>
      <c r="E717" s="269"/>
      <c r="F717" s="269"/>
      <c r="G717" s="269"/>
      <c r="H717" s="269"/>
      <c r="I717" s="269"/>
      <c r="J717" s="269"/>
      <c r="K717" s="269"/>
      <c r="L717" s="269"/>
      <c r="M717" s="269"/>
      <c r="N717" s="269"/>
      <c r="O717" s="269"/>
      <c r="P717" s="269"/>
      <c r="Q717" s="269"/>
      <c r="R717" s="269"/>
      <c r="S717" s="269"/>
      <c r="T717" s="269"/>
      <c r="U717" s="269"/>
      <c r="V717" s="269"/>
      <c r="W717" s="269"/>
      <c r="X717" s="269"/>
      <c r="Y717" s="269"/>
      <c r="Z717" s="269"/>
      <c r="AA717" s="269"/>
      <c r="AB717" s="269"/>
      <c r="AC717" s="269"/>
      <c r="AD717" s="269"/>
      <c r="AE717" s="269"/>
      <c r="AF717" s="269"/>
      <c r="AG717" s="269"/>
      <c r="AH717" s="269"/>
      <c r="AI717" s="269"/>
      <c r="AJ717" s="269"/>
      <c r="AK717" s="269"/>
      <c r="AL717" s="269"/>
      <c r="AM717" s="269"/>
      <c r="AN717" s="269"/>
      <c r="AO717" s="269"/>
      <c r="AP717" s="269"/>
      <c r="AQ717" s="269"/>
      <c r="AR717" s="269"/>
      <c r="AS717" s="269"/>
      <c r="AT717" s="269"/>
      <c r="AU717" s="269"/>
      <c r="AV717" s="269"/>
      <c r="AW717" s="276"/>
      <c r="AX717" s="269"/>
      <c r="AY717" s="269"/>
      <c r="AZ717" s="269"/>
      <c r="BA717" s="269"/>
      <c r="BB717" s="269"/>
      <c r="BC717" s="269"/>
      <c r="BD717" s="269"/>
      <c r="BE717" s="269"/>
      <c r="BH717" s="250"/>
      <c r="BI717" s="250"/>
      <c r="BJ717" s="250"/>
      <c r="BK717" s="250"/>
      <c r="BL717" s="250"/>
      <c r="BM717" s="250"/>
      <c r="BN717" s="250"/>
      <c r="BO717" s="250"/>
      <c r="BP717" s="250"/>
      <c r="BQ717" s="250"/>
      <c r="BR717" s="250"/>
      <c r="BS717" s="250"/>
      <c r="BT717" s="250"/>
      <c r="BU717" s="250"/>
      <c r="BV717" s="250"/>
      <c r="BW717" s="250"/>
      <c r="BX717" s="250"/>
      <c r="BY717" s="250"/>
      <c r="BZ717" s="250"/>
      <c r="CE717" s="250"/>
    </row>
    <row r="718" spans="1:83" ht="14.4" x14ac:dyDescent="0.3">
      <c r="A718" s="268"/>
      <c r="B718" s="269"/>
      <c r="C718" s="269"/>
      <c r="D718" s="269"/>
      <c r="E718" s="269"/>
      <c r="F718" s="269"/>
      <c r="G718" s="269"/>
      <c r="H718" s="269"/>
      <c r="I718" s="269"/>
      <c r="J718" s="269"/>
      <c r="K718" s="269"/>
      <c r="L718" s="269"/>
      <c r="M718" s="269"/>
      <c r="N718" s="269"/>
      <c r="O718" s="269"/>
      <c r="P718" s="269"/>
      <c r="Q718" s="269"/>
      <c r="R718" s="269"/>
      <c r="S718" s="269"/>
      <c r="T718" s="269"/>
      <c r="U718" s="269"/>
      <c r="V718" s="269"/>
      <c r="W718" s="269"/>
      <c r="X718" s="269"/>
      <c r="Y718" s="269"/>
      <c r="Z718" s="269"/>
      <c r="AA718" s="269"/>
      <c r="AB718" s="269"/>
      <c r="AC718" s="269"/>
      <c r="AD718" s="269"/>
      <c r="AE718" s="269"/>
      <c r="AF718" s="269"/>
      <c r="AG718" s="269"/>
      <c r="AH718" s="269"/>
      <c r="AI718" s="269"/>
      <c r="AJ718" s="269"/>
      <c r="AK718" s="269"/>
      <c r="AL718" s="269"/>
      <c r="AM718" s="269"/>
      <c r="AN718" s="269"/>
      <c r="AO718" s="269"/>
      <c r="AP718" s="269"/>
      <c r="AQ718" s="269"/>
      <c r="AR718" s="269"/>
      <c r="AS718" s="269"/>
      <c r="AT718" s="269"/>
      <c r="AU718" s="269"/>
      <c r="AV718" s="269"/>
      <c r="AW718" s="276"/>
      <c r="AX718" s="269"/>
      <c r="AY718" s="269"/>
      <c r="AZ718" s="269"/>
      <c r="BA718" s="269"/>
      <c r="BB718" s="269"/>
      <c r="BC718" s="269"/>
      <c r="BD718" s="269"/>
      <c r="BE718" s="269"/>
      <c r="BH718" s="250"/>
      <c r="BI718" s="250"/>
      <c r="BJ718" s="250"/>
      <c r="BK718" s="250"/>
      <c r="BL718" s="250"/>
      <c r="BM718" s="250"/>
      <c r="BN718" s="250"/>
      <c r="BO718" s="250"/>
      <c r="BP718" s="250"/>
      <c r="BQ718" s="250"/>
      <c r="BR718" s="250"/>
      <c r="BS718" s="250"/>
      <c r="BT718" s="250"/>
      <c r="BU718" s="250"/>
      <c r="BV718" s="250"/>
      <c r="BW718" s="250"/>
      <c r="BX718" s="250"/>
      <c r="BY718" s="250"/>
      <c r="BZ718" s="250"/>
      <c r="CE718" s="250"/>
    </row>
    <row r="719" spans="1:83" ht="14.4" x14ac:dyDescent="0.3">
      <c r="A719" s="268"/>
      <c r="B719" s="269"/>
      <c r="C719" s="269"/>
      <c r="D719" s="269"/>
      <c r="E719" s="269"/>
      <c r="F719" s="269"/>
      <c r="G719" s="269"/>
      <c r="H719" s="269"/>
      <c r="I719" s="269"/>
      <c r="J719" s="269"/>
      <c r="K719" s="269"/>
      <c r="L719" s="269"/>
      <c r="M719" s="269"/>
      <c r="N719" s="269"/>
      <c r="O719" s="269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  <c r="AC719" s="269"/>
      <c r="AD719" s="269"/>
      <c r="AE719" s="269"/>
      <c r="AF719" s="269"/>
      <c r="AG719" s="269"/>
      <c r="AH719" s="269"/>
      <c r="AI719" s="269"/>
      <c r="AJ719" s="269"/>
      <c r="AK719" s="269"/>
      <c r="AL719" s="269"/>
      <c r="AM719" s="269"/>
      <c r="AN719" s="269"/>
      <c r="AO719" s="269"/>
      <c r="AP719" s="269"/>
      <c r="AQ719" s="269"/>
      <c r="AR719" s="269"/>
      <c r="AS719" s="269"/>
      <c r="AT719" s="269"/>
      <c r="AU719" s="269"/>
      <c r="AV719" s="269"/>
      <c r="AW719" s="276"/>
      <c r="AX719" s="269"/>
      <c r="AY719" s="269"/>
      <c r="AZ719" s="269"/>
      <c r="BA719" s="269"/>
      <c r="BB719" s="269"/>
      <c r="BC719" s="269"/>
      <c r="BD719" s="269"/>
      <c r="BE719" s="269"/>
      <c r="BH719" s="241"/>
      <c r="BI719" s="241"/>
      <c r="BJ719" s="241"/>
      <c r="BK719" s="241"/>
      <c r="BL719" s="241"/>
      <c r="BM719" s="241"/>
      <c r="BN719" s="241"/>
      <c r="BO719" s="241"/>
      <c r="BP719" s="241"/>
      <c r="BQ719" s="241"/>
      <c r="BR719" s="241"/>
      <c r="BS719" s="241"/>
      <c r="BT719" s="241"/>
      <c r="BU719" s="241"/>
      <c r="BV719" s="240"/>
      <c r="BW719" s="241"/>
      <c r="BX719" s="241"/>
      <c r="BY719" s="241"/>
      <c r="BZ719" s="241"/>
      <c r="CA719" s="242"/>
      <c r="CB719" s="242"/>
      <c r="CC719" s="242"/>
      <c r="CD719" s="242"/>
      <c r="CE719" s="241"/>
    </row>
    <row r="720" spans="1:83" ht="14.4" x14ac:dyDescent="0.3">
      <c r="A720" s="268"/>
      <c r="B720" s="269"/>
      <c r="C720" s="269"/>
      <c r="D720" s="269"/>
      <c r="E720" s="269"/>
      <c r="F720" s="269"/>
      <c r="G720" s="269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  <c r="AL720" s="269"/>
      <c r="AM720" s="269"/>
      <c r="AN720" s="269"/>
      <c r="AO720" s="269"/>
      <c r="AP720" s="269"/>
      <c r="AQ720" s="269"/>
      <c r="AR720" s="269"/>
      <c r="AS720" s="269"/>
      <c r="AT720" s="269"/>
      <c r="AU720" s="269"/>
      <c r="AV720" s="269"/>
      <c r="AW720" s="276"/>
      <c r="AX720" s="269"/>
      <c r="AY720" s="269"/>
      <c r="AZ720" s="269"/>
      <c r="BA720" s="269"/>
      <c r="BB720" s="269"/>
      <c r="BC720" s="269"/>
      <c r="BD720" s="269"/>
      <c r="BE720" s="269"/>
      <c r="BH720" s="250"/>
      <c r="BI720" s="250"/>
      <c r="BJ720" s="250"/>
      <c r="BK720" s="250"/>
      <c r="BL720" s="250"/>
      <c r="BM720" s="250"/>
      <c r="BN720" s="250"/>
      <c r="BO720" s="250"/>
      <c r="BP720" s="250"/>
      <c r="BQ720" s="250"/>
      <c r="BR720" s="250"/>
      <c r="BS720" s="250"/>
      <c r="BT720" s="250"/>
      <c r="BU720" s="250"/>
      <c r="BV720" s="250"/>
      <c r="BW720" s="250"/>
      <c r="BX720" s="250"/>
      <c r="BY720" s="250"/>
      <c r="BZ720" s="250"/>
      <c r="CE720" s="250"/>
    </row>
    <row r="721" spans="1:83" ht="14.4" x14ac:dyDescent="0.3">
      <c r="A721" s="268"/>
      <c r="B721" s="269"/>
      <c r="C721" s="269"/>
      <c r="D721" s="269"/>
      <c r="E721" s="269"/>
      <c r="F721" s="269"/>
      <c r="G721" s="269"/>
      <c r="H721" s="269"/>
      <c r="I721" s="269"/>
      <c r="J721" s="269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69"/>
      <c r="Z721" s="269"/>
      <c r="AA721" s="269"/>
      <c r="AB721" s="269"/>
      <c r="AC721" s="269"/>
      <c r="AD721" s="269"/>
      <c r="AE721" s="269"/>
      <c r="AF721" s="269"/>
      <c r="AG721" s="269"/>
      <c r="AH721" s="269"/>
      <c r="AI721" s="269"/>
      <c r="AJ721" s="269"/>
      <c r="AK721" s="269"/>
      <c r="AL721" s="269"/>
      <c r="AM721" s="269"/>
      <c r="AN721" s="269"/>
      <c r="AO721" s="269"/>
      <c r="AP721" s="269"/>
      <c r="AQ721" s="269"/>
      <c r="AR721" s="269"/>
      <c r="AS721" s="269"/>
      <c r="AT721" s="269"/>
      <c r="AU721" s="269"/>
      <c r="AV721" s="269"/>
      <c r="AW721" s="276"/>
      <c r="AX721" s="269"/>
      <c r="AY721" s="269"/>
      <c r="AZ721" s="269"/>
      <c r="BA721" s="269"/>
      <c r="BB721" s="269"/>
      <c r="BC721" s="269"/>
      <c r="BD721" s="269"/>
      <c r="BE721" s="269"/>
      <c r="BH721" s="250"/>
      <c r="BI721" s="250"/>
      <c r="BJ721" s="250"/>
      <c r="BK721" s="250"/>
      <c r="BL721" s="250"/>
      <c r="BM721" s="250"/>
      <c r="BN721" s="250"/>
      <c r="BO721" s="250"/>
      <c r="BP721" s="250"/>
      <c r="BQ721" s="250"/>
      <c r="BR721" s="250"/>
      <c r="BS721" s="250"/>
      <c r="BT721" s="250"/>
      <c r="BU721" s="250"/>
      <c r="BV721" s="250"/>
      <c r="BW721" s="250"/>
      <c r="BX721" s="250"/>
      <c r="BY721" s="250"/>
      <c r="BZ721" s="250"/>
      <c r="CE721" s="250"/>
    </row>
    <row r="722" spans="1:83" ht="14.4" x14ac:dyDescent="0.3">
      <c r="A722" s="268"/>
      <c r="B722" s="269"/>
      <c r="C722" s="269"/>
      <c r="D722" s="269"/>
      <c r="E722" s="269"/>
      <c r="F722" s="269"/>
      <c r="G722" s="269"/>
      <c r="H722" s="269"/>
      <c r="I722" s="269"/>
      <c r="J722" s="269"/>
      <c r="K722" s="269"/>
      <c r="L722" s="269"/>
      <c r="M722" s="269"/>
      <c r="N722" s="269"/>
      <c r="O722" s="269"/>
      <c r="P722" s="269"/>
      <c r="Q722" s="269"/>
      <c r="R722" s="269"/>
      <c r="S722" s="269"/>
      <c r="T722" s="269"/>
      <c r="U722" s="269"/>
      <c r="V722" s="269"/>
      <c r="W722" s="269"/>
      <c r="X722" s="269"/>
      <c r="Y722" s="269"/>
      <c r="Z722" s="269"/>
      <c r="AA722" s="269"/>
      <c r="AB722" s="269"/>
      <c r="AC722" s="269"/>
      <c r="AD722" s="269"/>
      <c r="AE722" s="269"/>
      <c r="AF722" s="269"/>
      <c r="AG722" s="269"/>
      <c r="AH722" s="269"/>
      <c r="AI722" s="269"/>
      <c r="AJ722" s="269"/>
      <c r="AK722" s="269"/>
      <c r="AL722" s="269"/>
      <c r="AM722" s="269"/>
      <c r="AN722" s="269"/>
      <c r="AO722" s="269"/>
      <c r="AP722" s="269"/>
      <c r="AQ722" s="269"/>
      <c r="AR722" s="269"/>
      <c r="AS722" s="269"/>
      <c r="AT722" s="269"/>
      <c r="AU722" s="269"/>
      <c r="AV722" s="269"/>
      <c r="AW722" s="276"/>
      <c r="AX722" s="269"/>
      <c r="AY722" s="269"/>
      <c r="AZ722" s="269"/>
      <c r="BA722" s="269"/>
      <c r="BB722" s="269"/>
      <c r="BC722" s="269"/>
      <c r="BD722" s="269"/>
      <c r="BE722" s="269"/>
      <c r="BH722" s="250"/>
      <c r="BI722" s="250"/>
      <c r="BJ722" s="250"/>
      <c r="BK722" s="250"/>
      <c r="BL722" s="250"/>
      <c r="BM722" s="250"/>
      <c r="BN722" s="250"/>
      <c r="BO722" s="250"/>
      <c r="BP722" s="250"/>
      <c r="BQ722" s="250"/>
      <c r="BR722" s="250"/>
      <c r="BS722" s="250"/>
      <c r="BT722" s="250"/>
      <c r="BU722" s="250"/>
      <c r="BV722" s="250"/>
      <c r="BW722" s="250"/>
      <c r="BX722" s="250"/>
      <c r="BY722" s="250"/>
      <c r="BZ722" s="250"/>
      <c r="CE722" s="250"/>
    </row>
    <row r="723" spans="1:83" ht="14.4" x14ac:dyDescent="0.3">
      <c r="A723" s="268"/>
      <c r="B723" s="269"/>
      <c r="C723" s="269"/>
      <c r="D723" s="269"/>
      <c r="E723" s="269"/>
      <c r="F723" s="269"/>
      <c r="G723" s="269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76"/>
      <c r="AX723" s="269"/>
      <c r="AY723" s="269"/>
      <c r="AZ723" s="269"/>
      <c r="BA723" s="269"/>
      <c r="BB723" s="269"/>
      <c r="BC723" s="269"/>
      <c r="BD723" s="269"/>
      <c r="BE723" s="269"/>
      <c r="BH723" s="250"/>
      <c r="BI723" s="250"/>
      <c r="BJ723" s="250"/>
      <c r="BK723" s="250"/>
      <c r="BL723" s="250"/>
      <c r="BM723" s="250"/>
      <c r="BN723" s="250"/>
      <c r="BO723" s="250"/>
      <c r="BP723" s="250"/>
      <c r="BQ723" s="250"/>
      <c r="BR723" s="250"/>
      <c r="BS723" s="250"/>
      <c r="BT723" s="250"/>
      <c r="BU723" s="250"/>
      <c r="BV723" s="250"/>
      <c r="BW723" s="250"/>
      <c r="BX723" s="250"/>
      <c r="BY723" s="250"/>
      <c r="BZ723" s="250"/>
      <c r="CE723" s="250"/>
    </row>
    <row r="724" spans="1:83" ht="14.4" x14ac:dyDescent="0.3">
      <c r="A724" s="268"/>
      <c r="B724" s="269"/>
      <c r="C724" s="269"/>
      <c r="D724" s="269"/>
      <c r="E724" s="269"/>
      <c r="F724" s="269"/>
      <c r="G724" s="269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  <c r="AL724" s="269"/>
      <c r="AM724" s="269"/>
      <c r="AN724" s="269"/>
      <c r="AO724" s="269"/>
      <c r="AP724" s="269"/>
      <c r="AQ724" s="269"/>
      <c r="AR724" s="269"/>
      <c r="AS724" s="269"/>
      <c r="AT724" s="269"/>
      <c r="AU724" s="269"/>
      <c r="AV724" s="269"/>
      <c r="AW724" s="276"/>
      <c r="AX724" s="269"/>
      <c r="AY724" s="269"/>
      <c r="AZ724" s="269"/>
      <c r="BA724" s="269"/>
      <c r="BB724" s="269"/>
      <c r="BC724" s="269"/>
      <c r="BD724" s="269"/>
      <c r="BE724" s="269"/>
      <c r="BH724" s="241"/>
      <c r="BI724" s="241"/>
      <c r="BJ724" s="241"/>
      <c r="BK724" s="241"/>
      <c r="BL724" s="241"/>
      <c r="BM724" s="241"/>
      <c r="BN724" s="241"/>
      <c r="BO724" s="241"/>
      <c r="BP724" s="241"/>
      <c r="BQ724" s="241"/>
      <c r="BR724" s="241"/>
      <c r="BS724" s="241"/>
      <c r="BT724" s="241"/>
      <c r="BU724" s="241"/>
      <c r="BV724" s="240"/>
      <c r="BW724" s="241"/>
      <c r="BX724" s="241"/>
      <c r="BY724" s="241"/>
      <c r="BZ724" s="241"/>
      <c r="CA724" s="242"/>
      <c r="CB724" s="242"/>
      <c r="CC724" s="242"/>
      <c r="CD724" s="242"/>
      <c r="CE724" s="241"/>
    </row>
    <row r="725" spans="1:83" ht="14.4" x14ac:dyDescent="0.3">
      <c r="A725" s="268"/>
      <c r="B725" s="269"/>
      <c r="C725" s="269"/>
      <c r="D725" s="269"/>
      <c r="E725" s="269"/>
      <c r="F725" s="269"/>
      <c r="G725" s="269"/>
      <c r="H725" s="269"/>
      <c r="I725" s="269"/>
      <c r="J725" s="269"/>
      <c r="K725" s="269"/>
      <c r="L725" s="269"/>
      <c r="M725" s="269"/>
      <c r="N725" s="269"/>
      <c r="O725" s="269"/>
      <c r="P725" s="269"/>
      <c r="Q725" s="269"/>
      <c r="R725" s="269"/>
      <c r="S725" s="269"/>
      <c r="T725" s="269"/>
      <c r="U725" s="269"/>
      <c r="V725" s="269"/>
      <c r="W725" s="269"/>
      <c r="X725" s="269"/>
      <c r="Y725" s="269"/>
      <c r="Z725" s="269"/>
      <c r="AA725" s="269"/>
      <c r="AB725" s="269"/>
      <c r="AC725" s="269"/>
      <c r="AD725" s="269"/>
      <c r="AE725" s="269"/>
      <c r="AF725" s="269"/>
      <c r="AG725" s="269"/>
      <c r="AH725" s="269"/>
      <c r="AI725" s="269"/>
      <c r="AJ725" s="269"/>
      <c r="AK725" s="269"/>
      <c r="AL725" s="269"/>
      <c r="AM725" s="269"/>
      <c r="AN725" s="269"/>
      <c r="AO725" s="269"/>
      <c r="AP725" s="269"/>
      <c r="AQ725" s="269"/>
      <c r="AR725" s="269"/>
      <c r="AS725" s="269"/>
      <c r="AT725" s="269"/>
      <c r="AU725" s="269"/>
      <c r="AV725" s="269"/>
      <c r="AW725" s="276"/>
      <c r="AX725" s="269"/>
      <c r="AY725" s="269"/>
      <c r="AZ725" s="269"/>
      <c r="BA725" s="269"/>
      <c r="BB725" s="269"/>
      <c r="BC725" s="269"/>
      <c r="BD725" s="269"/>
      <c r="BE725" s="269"/>
      <c r="BH725" s="241"/>
      <c r="BI725" s="241"/>
      <c r="BJ725" s="241"/>
      <c r="BK725" s="241"/>
      <c r="BL725" s="241"/>
      <c r="BM725" s="241"/>
      <c r="BN725" s="241"/>
      <c r="BO725" s="241"/>
      <c r="BP725" s="241"/>
      <c r="BQ725" s="241"/>
      <c r="BR725" s="241"/>
      <c r="BS725" s="241"/>
      <c r="BT725" s="241"/>
      <c r="BU725" s="241"/>
      <c r="BV725" s="240"/>
      <c r="BW725" s="241"/>
      <c r="BX725" s="241"/>
      <c r="BY725" s="241"/>
      <c r="BZ725" s="241"/>
      <c r="CA725" s="242"/>
      <c r="CB725" s="242"/>
      <c r="CC725" s="242"/>
      <c r="CD725" s="242"/>
      <c r="CE725" s="241"/>
    </row>
    <row r="726" spans="1:83" ht="14.4" x14ac:dyDescent="0.3">
      <c r="A726" s="268"/>
      <c r="B726" s="269"/>
      <c r="C726" s="269"/>
      <c r="D726" s="269"/>
      <c r="E726" s="269"/>
      <c r="F726" s="269"/>
      <c r="G726" s="269"/>
      <c r="H726" s="269"/>
      <c r="I726" s="269"/>
      <c r="J726" s="269"/>
      <c r="K726" s="269"/>
      <c r="L726" s="269"/>
      <c r="M726" s="269"/>
      <c r="N726" s="269"/>
      <c r="O726" s="269"/>
      <c r="P726" s="269"/>
      <c r="Q726" s="269"/>
      <c r="R726" s="269"/>
      <c r="S726" s="269"/>
      <c r="T726" s="269"/>
      <c r="U726" s="269"/>
      <c r="V726" s="269"/>
      <c r="W726" s="269"/>
      <c r="X726" s="269"/>
      <c r="Y726" s="269"/>
      <c r="Z726" s="269"/>
      <c r="AA726" s="269"/>
      <c r="AB726" s="269"/>
      <c r="AC726" s="269"/>
      <c r="AD726" s="269"/>
      <c r="AE726" s="269"/>
      <c r="AF726" s="269"/>
      <c r="AG726" s="269"/>
      <c r="AH726" s="269"/>
      <c r="AI726" s="269"/>
      <c r="AJ726" s="269"/>
      <c r="AK726" s="269"/>
      <c r="AL726" s="269"/>
      <c r="AM726" s="269"/>
      <c r="AN726" s="269"/>
      <c r="AO726" s="269"/>
      <c r="AP726" s="269"/>
      <c r="AQ726" s="269"/>
      <c r="AR726" s="269"/>
      <c r="AS726" s="269"/>
      <c r="AT726" s="269"/>
      <c r="AU726" s="269"/>
      <c r="AV726" s="269"/>
      <c r="AW726" s="276"/>
      <c r="AX726" s="269"/>
      <c r="AY726" s="269"/>
      <c r="AZ726" s="269"/>
      <c r="BA726" s="269"/>
      <c r="BB726" s="269"/>
      <c r="BC726" s="269"/>
      <c r="BD726" s="269"/>
      <c r="BE726" s="269"/>
      <c r="BH726" s="250"/>
      <c r="BI726" s="250"/>
      <c r="BJ726" s="250"/>
      <c r="BK726" s="250"/>
      <c r="BL726" s="250"/>
      <c r="BM726" s="250"/>
      <c r="BN726" s="250"/>
      <c r="BO726" s="250"/>
      <c r="BP726" s="250"/>
      <c r="BQ726" s="250"/>
      <c r="BR726" s="250"/>
      <c r="BS726" s="250"/>
      <c r="BT726" s="250"/>
      <c r="BU726" s="250"/>
      <c r="BV726" s="250"/>
      <c r="BW726" s="250"/>
      <c r="BX726" s="250"/>
      <c r="BY726" s="250"/>
      <c r="BZ726" s="250"/>
      <c r="CE726" s="250"/>
    </row>
    <row r="727" spans="1:83" ht="14.4" x14ac:dyDescent="0.3">
      <c r="A727" s="268"/>
      <c r="B727" s="269"/>
      <c r="C727" s="269"/>
      <c r="D727" s="269"/>
      <c r="E727" s="269"/>
      <c r="F727" s="269"/>
      <c r="G727" s="269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76"/>
      <c r="AX727" s="269"/>
      <c r="AY727" s="269"/>
      <c r="AZ727" s="269"/>
      <c r="BA727" s="269"/>
      <c r="BB727" s="269"/>
      <c r="BC727" s="269"/>
      <c r="BD727" s="269"/>
      <c r="BE727" s="269"/>
      <c r="BH727" s="250"/>
      <c r="BI727" s="250"/>
      <c r="BJ727" s="250"/>
      <c r="BK727" s="250"/>
      <c r="BL727" s="250"/>
      <c r="BM727" s="250"/>
      <c r="BN727" s="250"/>
      <c r="BO727" s="250"/>
      <c r="BP727" s="250"/>
      <c r="BQ727" s="250"/>
      <c r="BR727" s="250"/>
      <c r="BS727" s="250"/>
      <c r="BT727" s="250"/>
      <c r="BU727" s="250"/>
      <c r="BV727" s="250"/>
      <c r="BW727" s="250"/>
      <c r="BX727" s="250"/>
      <c r="BY727" s="250"/>
      <c r="BZ727" s="250"/>
      <c r="CE727" s="250"/>
    </row>
    <row r="728" spans="1:83" ht="14.4" x14ac:dyDescent="0.3">
      <c r="A728" s="268"/>
      <c r="B728" s="269"/>
      <c r="C728" s="269"/>
      <c r="D728" s="269"/>
      <c r="E728" s="269"/>
      <c r="F728" s="269"/>
      <c r="G728" s="269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  <c r="AL728" s="269"/>
      <c r="AM728" s="269"/>
      <c r="AN728" s="269"/>
      <c r="AO728" s="269"/>
      <c r="AP728" s="269"/>
      <c r="AQ728" s="269"/>
      <c r="AR728" s="269"/>
      <c r="AS728" s="269"/>
      <c r="AT728" s="269"/>
      <c r="AU728" s="269"/>
      <c r="AV728" s="269"/>
      <c r="AW728" s="276"/>
      <c r="AX728" s="269"/>
      <c r="AY728" s="269"/>
      <c r="AZ728" s="269"/>
      <c r="BA728" s="269"/>
      <c r="BB728" s="269"/>
      <c r="BC728" s="269"/>
      <c r="BD728" s="269"/>
      <c r="BE728" s="269"/>
      <c r="BH728" s="250"/>
      <c r="BI728" s="250"/>
      <c r="BJ728" s="250"/>
      <c r="BK728" s="250"/>
      <c r="BL728" s="250"/>
      <c r="BM728" s="250"/>
      <c r="BN728" s="250"/>
      <c r="BO728" s="250"/>
      <c r="BP728" s="250"/>
      <c r="BQ728" s="250"/>
      <c r="BR728" s="250"/>
      <c r="BS728" s="250"/>
      <c r="BT728" s="250"/>
      <c r="BU728" s="250"/>
      <c r="BV728" s="250"/>
      <c r="BW728" s="250"/>
      <c r="BX728" s="250"/>
      <c r="BY728" s="250"/>
      <c r="BZ728" s="250"/>
      <c r="CE728" s="250"/>
    </row>
    <row r="729" spans="1:83" ht="14.4" x14ac:dyDescent="0.3">
      <c r="A729" s="268"/>
      <c r="B729" s="269"/>
      <c r="C729" s="269"/>
      <c r="D729" s="269"/>
      <c r="E729" s="269"/>
      <c r="F729" s="269"/>
      <c r="G729" s="269"/>
      <c r="H729" s="269"/>
      <c r="I729" s="269"/>
      <c r="J729" s="269"/>
      <c r="K729" s="269"/>
      <c r="L729" s="269"/>
      <c r="M729" s="269"/>
      <c r="N729" s="269"/>
      <c r="O729" s="269"/>
      <c r="P729" s="269"/>
      <c r="Q729" s="269"/>
      <c r="R729" s="269"/>
      <c r="S729" s="269"/>
      <c r="T729" s="269"/>
      <c r="U729" s="269"/>
      <c r="V729" s="269"/>
      <c r="W729" s="269"/>
      <c r="X729" s="269"/>
      <c r="Y729" s="269"/>
      <c r="Z729" s="269"/>
      <c r="AA729" s="269"/>
      <c r="AB729" s="269"/>
      <c r="AC729" s="269"/>
      <c r="AD729" s="269"/>
      <c r="AE729" s="269"/>
      <c r="AF729" s="269"/>
      <c r="AG729" s="269"/>
      <c r="AH729" s="269"/>
      <c r="AI729" s="269"/>
      <c r="AJ729" s="269"/>
      <c r="AK729" s="269"/>
      <c r="AL729" s="269"/>
      <c r="AM729" s="269"/>
      <c r="AN729" s="269"/>
      <c r="AO729" s="269"/>
      <c r="AP729" s="269"/>
      <c r="AQ729" s="269"/>
      <c r="AR729" s="269"/>
      <c r="AS729" s="269"/>
      <c r="AT729" s="269"/>
      <c r="AU729" s="269"/>
      <c r="AV729" s="269"/>
      <c r="AW729" s="276"/>
      <c r="AX729" s="269"/>
      <c r="AY729" s="269"/>
      <c r="AZ729" s="269"/>
      <c r="BA729" s="269"/>
      <c r="BB729" s="269"/>
      <c r="BC729" s="269"/>
      <c r="BD729" s="269"/>
      <c r="BE729" s="269"/>
      <c r="BH729" s="241"/>
      <c r="BI729" s="241"/>
      <c r="BJ729" s="241"/>
      <c r="BK729" s="241"/>
      <c r="BL729" s="241"/>
      <c r="BM729" s="241"/>
      <c r="BN729" s="241"/>
      <c r="BO729" s="241"/>
      <c r="BP729" s="241"/>
      <c r="BQ729" s="241"/>
      <c r="BR729" s="241"/>
      <c r="BS729" s="241"/>
      <c r="BT729" s="241"/>
      <c r="BU729" s="241"/>
      <c r="BV729" s="240"/>
      <c r="BW729" s="241"/>
      <c r="BX729" s="241"/>
      <c r="BY729" s="241"/>
      <c r="BZ729" s="241"/>
      <c r="CA729" s="242"/>
      <c r="CB729" s="242"/>
      <c r="CC729" s="242"/>
      <c r="CD729" s="242"/>
      <c r="CE729" s="241"/>
    </row>
    <row r="730" spans="1:83" ht="14.4" x14ac:dyDescent="0.3">
      <c r="A730" s="268"/>
      <c r="B730" s="269"/>
      <c r="C730" s="269"/>
      <c r="D730" s="269"/>
      <c r="E730" s="269"/>
      <c r="F730" s="269"/>
      <c r="G730" s="269"/>
      <c r="H730" s="269"/>
      <c r="I730" s="269"/>
      <c r="J730" s="269"/>
      <c r="K730" s="269"/>
      <c r="L730" s="269"/>
      <c r="M730" s="269"/>
      <c r="N730" s="269"/>
      <c r="O730" s="269"/>
      <c r="P730" s="269"/>
      <c r="Q730" s="269"/>
      <c r="R730" s="269"/>
      <c r="S730" s="269"/>
      <c r="T730" s="269"/>
      <c r="U730" s="269"/>
      <c r="V730" s="269"/>
      <c r="W730" s="269"/>
      <c r="X730" s="269"/>
      <c r="Y730" s="269"/>
      <c r="Z730" s="269"/>
      <c r="AA730" s="269"/>
      <c r="AB730" s="269"/>
      <c r="AC730" s="269"/>
      <c r="AD730" s="269"/>
      <c r="AE730" s="269"/>
      <c r="AF730" s="269"/>
      <c r="AG730" s="269"/>
      <c r="AH730" s="269"/>
      <c r="AI730" s="269"/>
      <c r="AJ730" s="269"/>
      <c r="AK730" s="269"/>
      <c r="AL730" s="269"/>
      <c r="AM730" s="269"/>
      <c r="AN730" s="269"/>
      <c r="AO730" s="269"/>
      <c r="AP730" s="269"/>
      <c r="AQ730" s="269"/>
      <c r="AR730" s="269"/>
      <c r="AS730" s="269"/>
      <c r="AT730" s="269"/>
      <c r="AU730" s="269"/>
      <c r="AV730" s="269"/>
      <c r="AW730" s="276"/>
      <c r="AX730" s="269"/>
      <c r="AY730" s="269"/>
      <c r="AZ730" s="269"/>
      <c r="BA730" s="269"/>
      <c r="BB730" s="269"/>
      <c r="BC730" s="269"/>
      <c r="BD730" s="269"/>
      <c r="BE730" s="269"/>
      <c r="BH730" s="250"/>
      <c r="BI730" s="250"/>
      <c r="BJ730" s="250"/>
      <c r="BK730" s="250"/>
      <c r="BL730" s="250"/>
      <c r="BM730" s="250"/>
      <c r="BN730" s="250"/>
      <c r="BO730" s="250"/>
      <c r="BP730" s="250"/>
      <c r="BQ730" s="250"/>
      <c r="BR730" s="250"/>
      <c r="BS730" s="250"/>
      <c r="BT730" s="250"/>
      <c r="BU730" s="250"/>
      <c r="BV730" s="250"/>
      <c r="BW730" s="250"/>
      <c r="BX730" s="250"/>
      <c r="BY730" s="250"/>
      <c r="BZ730" s="250"/>
      <c r="CE730" s="250"/>
    </row>
    <row r="731" spans="1:83" ht="14.4" x14ac:dyDescent="0.3">
      <c r="A731" s="268"/>
      <c r="B731" s="269"/>
      <c r="C731" s="269"/>
      <c r="D731" s="269"/>
      <c r="E731" s="269"/>
      <c r="F731" s="269"/>
      <c r="G731" s="269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69"/>
      <c r="AC731" s="269"/>
      <c r="AD731" s="269"/>
      <c r="AE731" s="269"/>
      <c r="AF731" s="269"/>
      <c r="AG731" s="269"/>
      <c r="AH731" s="269"/>
      <c r="AI731" s="269"/>
      <c r="AJ731" s="269"/>
      <c r="AK731" s="269"/>
      <c r="AL731" s="269"/>
      <c r="AM731" s="269"/>
      <c r="AN731" s="269"/>
      <c r="AO731" s="269"/>
      <c r="AP731" s="269"/>
      <c r="AQ731" s="269"/>
      <c r="AR731" s="269"/>
      <c r="AS731" s="269"/>
      <c r="AT731" s="269"/>
      <c r="AU731" s="269"/>
      <c r="AV731" s="269"/>
      <c r="AW731" s="276"/>
      <c r="AX731" s="269"/>
      <c r="AY731" s="269"/>
      <c r="AZ731" s="269"/>
      <c r="BA731" s="269"/>
      <c r="BB731" s="269"/>
      <c r="BC731" s="269"/>
      <c r="BD731" s="269"/>
      <c r="BE731" s="269"/>
      <c r="BH731" s="250"/>
      <c r="BI731" s="250"/>
      <c r="BJ731" s="250"/>
      <c r="BK731" s="250"/>
      <c r="BL731" s="250"/>
      <c r="BM731" s="250"/>
      <c r="BN731" s="250"/>
      <c r="BO731" s="250"/>
      <c r="BP731" s="250"/>
      <c r="BQ731" s="250"/>
      <c r="BR731" s="250"/>
      <c r="BS731" s="250"/>
      <c r="BT731" s="250"/>
      <c r="BU731" s="250"/>
      <c r="BV731" s="250"/>
      <c r="BW731" s="250"/>
      <c r="BX731" s="250"/>
      <c r="BY731" s="250"/>
      <c r="BZ731" s="250"/>
      <c r="CE731" s="250"/>
    </row>
    <row r="732" spans="1:83" ht="14.4" x14ac:dyDescent="0.3">
      <c r="A732" s="268"/>
      <c r="B732" s="269"/>
      <c r="C732" s="269"/>
      <c r="D732" s="269"/>
      <c r="E732" s="269"/>
      <c r="F732" s="269"/>
      <c r="G732" s="269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  <c r="AL732" s="269"/>
      <c r="AM732" s="269"/>
      <c r="AN732" s="269"/>
      <c r="AO732" s="269"/>
      <c r="AP732" s="269"/>
      <c r="AQ732" s="269"/>
      <c r="AR732" s="269"/>
      <c r="AS732" s="269"/>
      <c r="AT732" s="269"/>
      <c r="AU732" s="269"/>
      <c r="AV732" s="269"/>
      <c r="AW732" s="276"/>
      <c r="AX732" s="269"/>
      <c r="AY732" s="269"/>
      <c r="AZ732" s="269"/>
      <c r="BA732" s="269"/>
      <c r="BB732" s="269"/>
      <c r="BC732" s="269"/>
      <c r="BD732" s="269"/>
      <c r="BE732" s="269"/>
      <c r="BH732" s="250"/>
      <c r="BI732" s="250"/>
      <c r="BJ732" s="250"/>
      <c r="BK732" s="250"/>
      <c r="BL732" s="250"/>
      <c r="BM732" s="250"/>
      <c r="BN732" s="250"/>
      <c r="BO732" s="250"/>
      <c r="BP732" s="250"/>
      <c r="BQ732" s="250"/>
      <c r="BR732" s="250"/>
      <c r="BS732" s="250"/>
      <c r="BT732" s="250"/>
      <c r="BU732" s="250"/>
      <c r="BV732" s="250"/>
      <c r="BW732" s="250"/>
      <c r="BX732" s="250"/>
      <c r="BY732" s="250"/>
      <c r="BZ732" s="250"/>
      <c r="CE732" s="250"/>
    </row>
    <row r="733" spans="1:83" ht="14.4" x14ac:dyDescent="0.3">
      <c r="A733" s="268"/>
      <c r="B733" s="269"/>
      <c r="C733" s="269"/>
      <c r="D733" s="269"/>
      <c r="E733" s="269"/>
      <c r="F733" s="269"/>
      <c r="G733" s="269"/>
      <c r="H733" s="269"/>
      <c r="I733" s="269"/>
      <c r="J733" s="269"/>
      <c r="K733" s="269"/>
      <c r="L733" s="269"/>
      <c r="M733" s="269"/>
      <c r="N733" s="269"/>
      <c r="O733" s="269"/>
      <c r="P733" s="269"/>
      <c r="Q733" s="269"/>
      <c r="R733" s="269"/>
      <c r="S733" s="269"/>
      <c r="T733" s="269"/>
      <c r="U733" s="269"/>
      <c r="V733" s="269"/>
      <c r="W733" s="269"/>
      <c r="X733" s="269"/>
      <c r="Y733" s="269"/>
      <c r="Z733" s="269"/>
      <c r="AA733" s="269"/>
      <c r="AB733" s="269"/>
      <c r="AC733" s="269"/>
      <c r="AD733" s="269"/>
      <c r="AE733" s="269"/>
      <c r="AF733" s="269"/>
      <c r="AG733" s="269"/>
      <c r="AH733" s="269"/>
      <c r="AI733" s="269"/>
      <c r="AJ733" s="269"/>
      <c r="AK733" s="269"/>
      <c r="AL733" s="269"/>
      <c r="AM733" s="269"/>
      <c r="AN733" s="269"/>
      <c r="AO733" s="269"/>
      <c r="AP733" s="269"/>
      <c r="AQ733" s="269"/>
      <c r="AR733" s="269"/>
      <c r="AS733" s="269"/>
      <c r="AT733" s="269"/>
      <c r="AU733" s="269"/>
      <c r="AV733" s="269"/>
      <c r="AW733" s="276"/>
      <c r="AX733" s="269"/>
      <c r="AY733" s="269"/>
      <c r="AZ733" s="269"/>
      <c r="BA733" s="269"/>
      <c r="BB733" s="269"/>
      <c r="BC733" s="269"/>
      <c r="BD733" s="269"/>
      <c r="BE733" s="269"/>
      <c r="BH733" s="241"/>
      <c r="BI733" s="241"/>
      <c r="BJ733" s="241"/>
      <c r="BK733" s="241"/>
      <c r="BL733" s="241"/>
      <c r="BM733" s="241"/>
      <c r="BN733" s="241"/>
      <c r="BO733" s="241"/>
      <c r="BP733" s="241"/>
      <c r="BQ733" s="241"/>
      <c r="BR733" s="241"/>
      <c r="BS733" s="241"/>
      <c r="BT733" s="241"/>
      <c r="BU733" s="241"/>
      <c r="BV733" s="240"/>
      <c r="BW733" s="241"/>
      <c r="BX733" s="241"/>
      <c r="BY733" s="241"/>
      <c r="BZ733" s="241"/>
      <c r="CA733" s="242"/>
      <c r="CB733" s="242"/>
      <c r="CC733" s="242"/>
      <c r="CD733" s="242"/>
      <c r="CE733" s="241"/>
    </row>
    <row r="734" spans="1:83" ht="14.4" x14ac:dyDescent="0.3">
      <c r="A734" s="268"/>
      <c r="B734" s="269"/>
      <c r="C734" s="269"/>
      <c r="D734" s="269"/>
      <c r="E734" s="269"/>
      <c r="F734" s="269"/>
      <c r="G734" s="269"/>
      <c r="H734" s="269"/>
      <c r="I734" s="269"/>
      <c r="J734" s="269"/>
      <c r="K734" s="269"/>
      <c r="L734" s="269"/>
      <c r="M734" s="269"/>
      <c r="N734" s="269"/>
      <c r="O734" s="269"/>
      <c r="P734" s="269"/>
      <c r="Q734" s="269"/>
      <c r="R734" s="269"/>
      <c r="S734" s="269"/>
      <c r="T734" s="269"/>
      <c r="U734" s="269"/>
      <c r="V734" s="269"/>
      <c r="W734" s="269"/>
      <c r="X734" s="269"/>
      <c r="Y734" s="269"/>
      <c r="Z734" s="269"/>
      <c r="AA734" s="269"/>
      <c r="AB734" s="269"/>
      <c r="AC734" s="269"/>
      <c r="AD734" s="269"/>
      <c r="AE734" s="269"/>
      <c r="AF734" s="269"/>
      <c r="AG734" s="269"/>
      <c r="AH734" s="269"/>
      <c r="AI734" s="269"/>
      <c r="AJ734" s="269"/>
      <c r="AK734" s="269"/>
      <c r="AL734" s="269"/>
      <c r="AM734" s="269"/>
      <c r="AN734" s="269"/>
      <c r="AO734" s="269"/>
      <c r="AP734" s="269"/>
      <c r="AQ734" s="269"/>
      <c r="AR734" s="269"/>
      <c r="AS734" s="269"/>
      <c r="AT734" s="269"/>
      <c r="AU734" s="269"/>
      <c r="AV734" s="269"/>
      <c r="AW734" s="276"/>
      <c r="AX734" s="269"/>
      <c r="AY734" s="269"/>
      <c r="AZ734" s="269"/>
      <c r="BA734" s="269"/>
      <c r="BB734" s="269"/>
      <c r="BC734" s="269"/>
      <c r="BD734" s="269"/>
      <c r="BE734" s="269"/>
      <c r="BH734" s="241"/>
      <c r="BI734" s="241"/>
      <c r="BJ734" s="241"/>
      <c r="BK734" s="241"/>
      <c r="BL734" s="241"/>
      <c r="BM734" s="241"/>
      <c r="BN734" s="241"/>
      <c r="BO734" s="241"/>
      <c r="BP734" s="241"/>
      <c r="BQ734" s="241"/>
      <c r="BR734" s="241"/>
      <c r="BS734" s="241"/>
      <c r="BT734" s="241"/>
      <c r="BU734" s="241"/>
      <c r="BV734" s="240"/>
      <c r="BW734" s="241"/>
      <c r="BX734" s="241"/>
      <c r="BY734" s="241"/>
      <c r="BZ734" s="241"/>
      <c r="CA734" s="242"/>
      <c r="CB734" s="242"/>
      <c r="CC734" s="242"/>
      <c r="CD734" s="242"/>
      <c r="CE734" s="241"/>
    </row>
    <row r="735" spans="1:83" ht="14.4" x14ac:dyDescent="0.3">
      <c r="A735" s="268"/>
      <c r="B735" s="269"/>
      <c r="C735" s="269"/>
      <c r="D735" s="269"/>
      <c r="E735" s="269"/>
      <c r="F735" s="269"/>
      <c r="G735" s="269"/>
      <c r="H735" s="269"/>
      <c r="I735" s="269"/>
      <c r="J735" s="269"/>
      <c r="K735" s="269"/>
      <c r="L735" s="269"/>
      <c r="M735" s="269"/>
      <c r="N735" s="269"/>
      <c r="O735" s="269"/>
      <c r="P735" s="269"/>
      <c r="Q735" s="269"/>
      <c r="R735" s="269"/>
      <c r="S735" s="269"/>
      <c r="T735" s="269"/>
      <c r="U735" s="269"/>
      <c r="V735" s="269"/>
      <c r="W735" s="269"/>
      <c r="X735" s="269"/>
      <c r="Y735" s="269"/>
      <c r="Z735" s="269"/>
      <c r="AA735" s="269"/>
      <c r="AB735" s="269"/>
      <c r="AC735" s="269"/>
      <c r="AD735" s="269"/>
      <c r="AE735" s="269"/>
      <c r="AF735" s="269"/>
      <c r="AG735" s="269"/>
      <c r="AH735" s="269"/>
      <c r="AI735" s="269"/>
      <c r="AJ735" s="269"/>
      <c r="AK735" s="269"/>
      <c r="AL735" s="269"/>
      <c r="AM735" s="269"/>
      <c r="AN735" s="269"/>
      <c r="AO735" s="269"/>
      <c r="AP735" s="269"/>
      <c r="AQ735" s="269"/>
      <c r="AR735" s="269"/>
      <c r="AS735" s="269"/>
      <c r="AT735" s="269"/>
      <c r="AU735" s="269"/>
      <c r="AV735" s="269"/>
      <c r="AW735" s="276"/>
      <c r="AX735" s="269"/>
      <c r="AY735" s="269"/>
      <c r="AZ735" s="269"/>
      <c r="BA735" s="269"/>
      <c r="BB735" s="269"/>
      <c r="BC735" s="269"/>
      <c r="BD735" s="269"/>
      <c r="BE735" s="269"/>
      <c r="BH735" s="250"/>
      <c r="BI735" s="250"/>
      <c r="BJ735" s="250"/>
      <c r="BK735" s="250"/>
      <c r="BL735" s="250"/>
      <c r="BM735" s="250"/>
      <c r="BN735" s="250"/>
      <c r="BO735" s="250"/>
      <c r="BP735" s="250"/>
      <c r="BQ735" s="250"/>
      <c r="BR735" s="250"/>
      <c r="BS735" s="250"/>
      <c r="BT735" s="250"/>
      <c r="BU735" s="250"/>
      <c r="BV735" s="250"/>
      <c r="BW735" s="250"/>
      <c r="BX735" s="250"/>
      <c r="BY735" s="250"/>
      <c r="BZ735" s="250"/>
      <c r="CE735" s="250"/>
    </row>
    <row r="736" spans="1:83" ht="14.4" x14ac:dyDescent="0.3">
      <c r="A736" s="270"/>
      <c r="B736" s="271"/>
      <c r="C736" s="269"/>
      <c r="D736" s="269"/>
      <c r="E736" s="269"/>
      <c r="F736" s="269"/>
      <c r="G736" s="269"/>
      <c r="H736" s="269"/>
      <c r="I736" s="269"/>
      <c r="J736" s="269"/>
      <c r="K736" s="269"/>
      <c r="L736" s="269"/>
      <c r="M736" s="269"/>
      <c r="N736" s="250"/>
      <c r="O736" s="250"/>
      <c r="P736" s="250"/>
      <c r="Q736" s="250"/>
      <c r="R736" s="250"/>
      <c r="S736" s="250"/>
      <c r="T736" s="250"/>
      <c r="U736" s="250"/>
      <c r="V736" s="250"/>
      <c r="W736" s="250"/>
      <c r="X736" s="250"/>
      <c r="Y736" s="250"/>
      <c r="Z736" s="250"/>
      <c r="AA736" s="250"/>
      <c r="AB736" s="250"/>
      <c r="AC736" s="250"/>
      <c r="AD736" s="250"/>
      <c r="AE736" s="250"/>
      <c r="AF736" s="250"/>
      <c r="AG736" s="250"/>
      <c r="AH736" s="250"/>
      <c r="AI736" s="250"/>
      <c r="AJ736" s="250"/>
      <c r="AK736" s="250"/>
      <c r="AL736" s="250"/>
      <c r="AM736" s="250"/>
      <c r="AN736" s="250"/>
      <c r="AO736" s="250"/>
      <c r="AP736" s="250"/>
      <c r="AQ736" s="250"/>
      <c r="AR736" s="250"/>
      <c r="AS736" s="250"/>
      <c r="AT736" s="250"/>
      <c r="AU736" s="250"/>
      <c r="AV736" s="250"/>
      <c r="AW736" s="275"/>
      <c r="AX736" s="250"/>
      <c r="AY736" s="250"/>
      <c r="AZ736" s="250"/>
      <c r="BA736" s="250"/>
      <c r="BB736" s="250"/>
      <c r="BC736" s="250"/>
      <c r="BD736" s="250"/>
      <c r="BE736" s="269"/>
      <c r="BH736" s="241"/>
      <c r="BI736" s="241"/>
      <c r="BJ736" s="241"/>
      <c r="BK736" s="241"/>
      <c r="BL736" s="241"/>
      <c r="BM736" s="241"/>
      <c r="BN736" s="241"/>
      <c r="BO736" s="241"/>
      <c r="BP736" s="241"/>
      <c r="BQ736" s="241"/>
      <c r="BR736" s="241"/>
      <c r="BS736" s="241"/>
      <c r="BT736" s="241"/>
      <c r="BU736" s="241"/>
      <c r="BV736" s="240"/>
      <c r="BW736" s="241"/>
      <c r="BX736" s="241"/>
      <c r="BY736" s="241"/>
      <c r="BZ736" s="241"/>
      <c r="CA736" s="251"/>
      <c r="CB736" s="251"/>
      <c r="CC736" s="251"/>
      <c r="CD736" s="242"/>
      <c r="CE736" s="241"/>
    </row>
    <row r="737" spans="1:83" ht="14.4" x14ac:dyDescent="0.3">
      <c r="A737" s="268"/>
      <c r="B737" s="269"/>
      <c r="C737" s="269"/>
      <c r="D737" s="269"/>
      <c r="E737" s="269"/>
      <c r="F737" s="269"/>
      <c r="G737" s="269"/>
      <c r="H737" s="269"/>
      <c r="I737" s="269"/>
      <c r="J737" s="269"/>
      <c r="K737" s="269"/>
      <c r="L737" s="269"/>
      <c r="M737" s="269"/>
      <c r="N737" s="269"/>
      <c r="O737" s="269"/>
      <c r="P737" s="269"/>
      <c r="Q737" s="269"/>
      <c r="R737" s="269"/>
      <c r="S737" s="269"/>
      <c r="T737" s="269"/>
      <c r="U737" s="269"/>
      <c r="V737" s="269"/>
      <c r="W737" s="269"/>
      <c r="X737" s="269"/>
      <c r="Y737" s="269"/>
      <c r="Z737" s="269"/>
      <c r="AA737" s="269"/>
      <c r="AB737" s="269"/>
      <c r="AC737" s="269"/>
      <c r="AD737" s="269"/>
      <c r="AE737" s="269"/>
      <c r="AF737" s="269"/>
      <c r="AG737" s="269"/>
      <c r="AH737" s="269"/>
      <c r="AI737" s="269"/>
      <c r="AJ737" s="269"/>
      <c r="AK737" s="269"/>
      <c r="AL737" s="269"/>
      <c r="AM737" s="269"/>
      <c r="AN737" s="269"/>
      <c r="AO737" s="269"/>
      <c r="AP737" s="269"/>
      <c r="AQ737" s="269"/>
      <c r="AR737" s="269"/>
      <c r="AS737" s="269"/>
      <c r="AT737" s="269"/>
      <c r="AU737" s="269"/>
      <c r="AV737" s="269"/>
      <c r="AW737" s="276"/>
      <c r="AX737" s="269"/>
      <c r="AY737" s="269"/>
      <c r="AZ737" s="269"/>
      <c r="BA737" s="269"/>
      <c r="BB737" s="269"/>
      <c r="BC737" s="269"/>
      <c r="BD737" s="269"/>
      <c r="BE737" s="269"/>
      <c r="BH737" s="250"/>
      <c r="BI737" s="250"/>
      <c r="BJ737" s="250"/>
      <c r="BK737" s="250"/>
      <c r="BL737" s="250"/>
      <c r="BM737" s="250"/>
      <c r="BN737" s="250"/>
      <c r="BO737" s="250"/>
      <c r="BP737" s="250"/>
      <c r="BQ737" s="250"/>
      <c r="BR737" s="250"/>
      <c r="BS737" s="250"/>
      <c r="BT737" s="250"/>
      <c r="BU737" s="250"/>
      <c r="BV737" s="250"/>
      <c r="BW737" s="250"/>
      <c r="BX737" s="250"/>
      <c r="BY737" s="250"/>
      <c r="BZ737" s="250"/>
      <c r="CE737" s="250"/>
    </row>
    <row r="738" spans="1:83" ht="14.4" x14ac:dyDescent="0.3">
      <c r="A738" s="268"/>
      <c r="B738" s="269"/>
      <c r="C738" s="269"/>
      <c r="D738" s="269"/>
      <c r="E738" s="269"/>
      <c r="F738" s="269"/>
      <c r="G738" s="269"/>
      <c r="H738" s="269"/>
      <c r="I738" s="269"/>
      <c r="J738" s="269"/>
      <c r="K738" s="269"/>
      <c r="L738" s="269"/>
      <c r="M738" s="269"/>
      <c r="N738" s="269"/>
      <c r="O738" s="269"/>
      <c r="P738" s="269"/>
      <c r="Q738" s="269"/>
      <c r="R738" s="269"/>
      <c r="S738" s="269"/>
      <c r="T738" s="269"/>
      <c r="U738" s="269"/>
      <c r="V738" s="269"/>
      <c r="W738" s="269"/>
      <c r="X738" s="269"/>
      <c r="Y738" s="269"/>
      <c r="Z738" s="269"/>
      <c r="AA738" s="269"/>
      <c r="AB738" s="269"/>
      <c r="AC738" s="269"/>
      <c r="AD738" s="269"/>
      <c r="AE738" s="269"/>
      <c r="AF738" s="269"/>
      <c r="AG738" s="269"/>
      <c r="AH738" s="269"/>
      <c r="AI738" s="269"/>
      <c r="AJ738" s="269"/>
      <c r="AK738" s="269"/>
      <c r="AL738" s="269"/>
      <c r="AM738" s="269"/>
      <c r="AN738" s="269"/>
      <c r="AO738" s="269"/>
      <c r="AP738" s="269"/>
      <c r="AQ738" s="269"/>
      <c r="AR738" s="269"/>
      <c r="AS738" s="269"/>
      <c r="AT738" s="269"/>
      <c r="AU738" s="269"/>
      <c r="AV738" s="269"/>
      <c r="AW738" s="276"/>
      <c r="AX738" s="269"/>
      <c r="AY738" s="269"/>
      <c r="AZ738" s="269"/>
      <c r="BA738" s="269"/>
      <c r="BB738" s="269"/>
      <c r="BC738" s="269"/>
      <c r="BD738" s="269"/>
      <c r="BE738" s="269"/>
      <c r="BH738" s="250"/>
      <c r="BI738" s="250"/>
      <c r="BJ738" s="250"/>
      <c r="BK738" s="250"/>
      <c r="BL738" s="250"/>
      <c r="BM738" s="250"/>
      <c r="BN738" s="250"/>
      <c r="BO738" s="250"/>
      <c r="BP738" s="250"/>
      <c r="BQ738" s="250"/>
      <c r="BR738" s="250"/>
      <c r="BS738" s="250"/>
      <c r="BT738" s="250"/>
      <c r="BU738" s="250"/>
      <c r="BV738" s="250"/>
      <c r="BW738" s="250"/>
      <c r="BX738" s="250"/>
      <c r="BY738" s="250"/>
      <c r="BZ738" s="250"/>
      <c r="CE738" s="250"/>
    </row>
    <row r="739" spans="1:83" ht="14.4" x14ac:dyDescent="0.3">
      <c r="A739" s="268"/>
      <c r="B739" s="269"/>
      <c r="C739" s="269"/>
      <c r="D739" s="269"/>
      <c r="E739" s="269"/>
      <c r="F739" s="269"/>
      <c r="G739" s="269"/>
      <c r="H739" s="269"/>
      <c r="I739" s="269"/>
      <c r="J739" s="269"/>
      <c r="K739" s="269"/>
      <c r="L739" s="269"/>
      <c r="M739" s="269"/>
      <c r="N739" s="269"/>
      <c r="O739" s="269"/>
      <c r="P739" s="269"/>
      <c r="Q739" s="269"/>
      <c r="R739" s="269"/>
      <c r="S739" s="269"/>
      <c r="T739" s="269"/>
      <c r="U739" s="269"/>
      <c r="V739" s="269"/>
      <c r="W739" s="269"/>
      <c r="X739" s="269"/>
      <c r="Y739" s="269"/>
      <c r="Z739" s="269"/>
      <c r="AA739" s="269"/>
      <c r="AB739" s="269"/>
      <c r="AC739" s="269"/>
      <c r="AD739" s="269"/>
      <c r="AE739" s="269"/>
      <c r="AF739" s="269"/>
      <c r="AG739" s="269"/>
      <c r="AH739" s="269"/>
      <c r="AI739" s="269"/>
      <c r="AJ739" s="269"/>
      <c r="AK739" s="269"/>
      <c r="AL739" s="269"/>
      <c r="AM739" s="269"/>
      <c r="AN739" s="269"/>
      <c r="AO739" s="269"/>
      <c r="AP739" s="269"/>
      <c r="AQ739" s="269"/>
      <c r="AR739" s="269"/>
      <c r="AS739" s="269"/>
      <c r="AT739" s="269"/>
      <c r="AU739" s="269"/>
      <c r="AV739" s="269"/>
      <c r="AW739" s="276"/>
      <c r="AX739" s="269"/>
      <c r="AY739" s="269"/>
      <c r="AZ739" s="269"/>
      <c r="BA739" s="269"/>
      <c r="BB739" s="269"/>
      <c r="BC739" s="269"/>
      <c r="BD739" s="269"/>
      <c r="BE739" s="269"/>
      <c r="BH739" s="241"/>
      <c r="BI739" s="241"/>
      <c r="BJ739" s="241"/>
      <c r="BK739" s="241"/>
      <c r="BL739" s="241"/>
      <c r="BM739" s="241"/>
      <c r="BN739" s="241"/>
      <c r="BO739" s="241"/>
      <c r="BP739" s="241"/>
      <c r="BQ739" s="241"/>
      <c r="BR739" s="241"/>
      <c r="BS739" s="241"/>
      <c r="BT739" s="241"/>
      <c r="BU739" s="241"/>
      <c r="BV739" s="240"/>
      <c r="BW739" s="241"/>
      <c r="BX739" s="241"/>
      <c r="BY739" s="241"/>
      <c r="BZ739" s="241"/>
      <c r="CA739" s="242"/>
      <c r="CB739" s="242"/>
      <c r="CC739" s="242"/>
      <c r="CD739" s="242"/>
      <c r="CE739" s="241"/>
    </row>
    <row r="740" spans="1:83" ht="14.4" x14ac:dyDescent="0.3">
      <c r="A740" s="268"/>
      <c r="B740" s="269"/>
      <c r="C740" s="269"/>
      <c r="D740" s="269"/>
      <c r="E740" s="269"/>
      <c r="F740" s="269"/>
      <c r="G740" s="269"/>
      <c r="H740" s="269"/>
      <c r="I740" s="269"/>
      <c r="J740" s="269"/>
      <c r="K740" s="269"/>
      <c r="L740" s="269"/>
      <c r="M740" s="269"/>
      <c r="N740" s="269"/>
      <c r="O740" s="269"/>
      <c r="P740" s="269"/>
      <c r="Q740" s="269"/>
      <c r="R740" s="269"/>
      <c r="S740" s="269"/>
      <c r="T740" s="269"/>
      <c r="U740" s="269"/>
      <c r="V740" s="269"/>
      <c r="W740" s="269"/>
      <c r="X740" s="269"/>
      <c r="Y740" s="269"/>
      <c r="Z740" s="269"/>
      <c r="AA740" s="269"/>
      <c r="AB740" s="269"/>
      <c r="AC740" s="269"/>
      <c r="AD740" s="269"/>
      <c r="AE740" s="269"/>
      <c r="AF740" s="269"/>
      <c r="AG740" s="269"/>
      <c r="AH740" s="269"/>
      <c r="AI740" s="269"/>
      <c r="AJ740" s="269"/>
      <c r="AK740" s="269"/>
      <c r="AL740" s="269"/>
      <c r="AM740" s="269"/>
      <c r="AN740" s="269"/>
      <c r="AO740" s="269"/>
      <c r="AP740" s="269"/>
      <c r="AQ740" s="269"/>
      <c r="AR740" s="269"/>
      <c r="AS740" s="269"/>
      <c r="AT740" s="269"/>
      <c r="AU740" s="269"/>
      <c r="AV740" s="269"/>
      <c r="AW740" s="276"/>
      <c r="AX740" s="269"/>
      <c r="AY740" s="269"/>
      <c r="AZ740" s="269"/>
      <c r="BA740" s="269"/>
      <c r="BB740" s="269"/>
      <c r="BC740" s="269"/>
      <c r="BD740" s="269"/>
      <c r="BE740" s="269"/>
      <c r="BH740" s="250"/>
      <c r="BI740" s="250"/>
      <c r="BJ740" s="250"/>
      <c r="BK740" s="250"/>
      <c r="BL740" s="250"/>
      <c r="BM740" s="250"/>
      <c r="BN740" s="250"/>
      <c r="BO740" s="250"/>
      <c r="BP740" s="250"/>
      <c r="BQ740" s="250"/>
      <c r="BR740" s="250"/>
      <c r="BS740" s="250"/>
      <c r="BT740" s="250"/>
      <c r="BU740" s="250"/>
      <c r="BV740" s="250"/>
      <c r="BW740" s="250"/>
      <c r="BX740" s="250"/>
      <c r="BY740" s="250"/>
      <c r="BZ740" s="250"/>
      <c r="CE740" s="250"/>
    </row>
    <row r="741" spans="1:83" ht="14.4" x14ac:dyDescent="0.3">
      <c r="A741" s="270"/>
      <c r="B741" s="271"/>
      <c r="C741" s="269"/>
      <c r="D741" s="269"/>
      <c r="E741" s="269"/>
      <c r="F741" s="269"/>
      <c r="G741" s="269"/>
      <c r="H741" s="269"/>
      <c r="I741" s="269"/>
      <c r="J741" s="269"/>
      <c r="K741" s="269"/>
      <c r="L741" s="269"/>
      <c r="M741" s="269"/>
      <c r="N741" s="250"/>
      <c r="O741" s="250"/>
      <c r="P741" s="250"/>
      <c r="Q741" s="250"/>
      <c r="R741" s="250"/>
      <c r="S741" s="250"/>
      <c r="T741" s="250"/>
      <c r="U741" s="250"/>
      <c r="V741" s="250"/>
      <c r="W741" s="250"/>
      <c r="X741" s="250"/>
      <c r="Y741" s="250"/>
      <c r="Z741" s="250"/>
      <c r="AA741" s="250"/>
      <c r="AB741" s="250"/>
      <c r="AC741" s="250"/>
      <c r="AD741" s="250"/>
      <c r="AE741" s="250"/>
      <c r="AF741" s="250"/>
      <c r="AG741" s="250"/>
      <c r="AH741" s="250"/>
      <c r="AI741" s="250"/>
      <c r="AJ741" s="250"/>
      <c r="AK741" s="250"/>
      <c r="AL741" s="250"/>
      <c r="AM741" s="250"/>
      <c r="AN741" s="250"/>
      <c r="AO741" s="250"/>
      <c r="AP741" s="250"/>
      <c r="AQ741" s="250"/>
      <c r="AR741" s="250"/>
      <c r="AS741" s="250"/>
      <c r="AT741" s="250"/>
      <c r="AU741" s="250"/>
      <c r="AV741" s="250"/>
      <c r="AW741" s="275"/>
      <c r="AX741" s="250"/>
      <c r="AY741" s="250"/>
      <c r="AZ741" s="250"/>
      <c r="BA741" s="250"/>
      <c r="BB741" s="250"/>
      <c r="BC741" s="250"/>
      <c r="BD741" s="250"/>
      <c r="BE741" s="269"/>
      <c r="BH741" s="250"/>
      <c r="BI741" s="250"/>
      <c r="BJ741" s="250"/>
      <c r="BK741" s="250"/>
      <c r="BL741" s="250"/>
      <c r="BM741" s="250"/>
      <c r="BN741" s="250"/>
      <c r="BO741" s="250"/>
      <c r="BP741" s="250"/>
      <c r="BQ741" s="250"/>
      <c r="BR741" s="250"/>
      <c r="BS741" s="250"/>
      <c r="BT741" s="250"/>
      <c r="BU741" s="250"/>
      <c r="BV741" s="250"/>
      <c r="BW741" s="250"/>
      <c r="BX741" s="250"/>
      <c r="BY741" s="250"/>
      <c r="BZ741" s="250"/>
      <c r="CE741" s="250"/>
    </row>
    <row r="742" spans="1:83" ht="14.4" x14ac:dyDescent="0.3">
      <c r="A742" s="268"/>
      <c r="B742" s="269"/>
      <c r="C742" s="269"/>
      <c r="D742" s="269"/>
      <c r="E742" s="269"/>
      <c r="F742" s="269"/>
      <c r="G742" s="269"/>
      <c r="H742" s="269"/>
      <c r="I742" s="269"/>
      <c r="J742" s="269"/>
      <c r="K742" s="269"/>
      <c r="L742" s="269"/>
      <c r="M742" s="269"/>
      <c r="N742" s="269"/>
      <c r="O742" s="269"/>
      <c r="P742" s="269"/>
      <c r="Q742" s="269"/>
      <c r="R742" s="269"/>
      <c r="S742" s="269"/>
      <c r="T742" s="269"/>
      <c r="U742" s="269"/>
      <c r="V742" s="269"/>
      <c r="W742" s="269"/>
      <c r="X742" s="269"/>
      <c r="Y742" s="269"/>
      <c r="Z742" s="269"/>
      <c r="AA742" s="269"/>
      <c r="AB742" s="269"/>
      <c r="AC742" s="269"/>
      <c r="AD742" s="269"/>
      <c r="AE742" s="269"/>
      <c r="AF742" s="269"/>
      <c r="AG742" s="269"/>
      <c r="AH742" s="269"/>
      <c r="AI742" s="269"/>
      <c r="AJ742" s="269"/>
      <c r="AK742" s="269"/>
      <c r="AL742" s="269"/>
      <c r="AM742" s="269"/>
      <c r="AN742" s="269"/>
      <c r="AO742" s="269"/>
      <c r="AP742" s="269"/>
      <c r="AQ742" s="269"/>
      <c r="AR742" s="269"/>
      <c r="AS742" s="269"/>
      <c r="AT742" s="269"/>
      <c r="AU742" s="269"/>
      <c r="AV742" s="269"/>
      <c r="AW742" s="276"/>
      <c r="AX742" s="269"/>
      <c r="AY742" s="269"/>
      <c r="AZ742" s="269"/>
      <c r="BA742" s="269"/>
      <c r="BB742" s="269"/>
      <c r="BC742" s="269"/>
      <c r="BD742" s="269"/>
      <c r="BE742" s="269"/>
      <c r="BH742" s="250"/>
      <c r="BI742" s="250"/>
      <c r="BJ742" s="250"/>
      <c r="BK742" s="250"/>
      <c r="BL742" s="250"/>
      <c r="BM742" s="250"/>
      <c r="BN742" s="250"/>
      <c r="BO742" s="250"/>
      <c r="BP742" s="250"/>
      <c r="BQ742" s="250"/>
      <c r="BR742" s="250"/>
      <c r="BS742" s="250"/>
      <c r="BT742" s="250"/>
      <c r="BU742" s="250"/>
      <c r="BV742" s="250"/>
      <c r="BW742" s="250"/>
      <c r="BX742" s="250"/>
      <c r="BY742" s="250"/>
      <c r="BZ742" s="250"/>
      <c r="CE742" s="250"/>
    </row>
    <row r="743" spans="1:83" ht="14.4" x14ac:dyDescent="0.3">
      <c r="A743" s="268"/>
      <c r="B743" s="269"/>
      <c r="C743" s="269"/>
      <c r="D743" s="269"/>
      <c r="E743" s="269"/>
      <c r="F743" s="269"/>
      <c r="G743" s="269"/>
      <c r="H743" s="269"/>
      <c r="I743" s="269"/>
      <c r="J743" s="269"/>
      <c r="K743" s="269"/>
      <c r="L743" s="269"/>
      <c r="M743" s="269"/>
      <c r="N743" s="269"/>
      <c r="O743" s="269"/>
      <c r="P743" s="269"/>
      <c r="Q743" s="269"/>
      <c r="R743" s="269"/>
      <c r="S743" s="269"/>
      <c r="T743" s="269"/>
      <c r="U743" s="269"/>
      <c r="V743" s="269"/>
      <c r="W743" s="269"/>
      <c r="X743" s="269"/>
      <c r="Y743" s="269"/>
      <c r="Z743" s="269"/>
      <c r="AA743" s="269"/>
      <c r="AB743" s="269"/>
      <c r="AC743" s="269"/>
      <c r="AD743" s="269"/>
      <c r="AE743" s="269"/>
      <c r="AF743" s="269"/>
      <c r="AG743" s="269"/>
      <c r="AH743" s="269"/>
      <c r="AI743" s="269"/>
      <c r="AJ743" s="269"/>
      <c r="AK743" s="269"/>
      <c r="AL743" s="269"/>
      <c r="AM743" s="269"/>
      <c r="AN743" s="269"/>
      <c r="AO743" s="269"/>
      <c r="AP743" s="269"/>
      <c r="AQ743" s="269"/>
      <c r="AR743" s="269"/>
      <c r="AS743" s="269"/>
      <c r="AT743" s="269"/>
      <c r="AU743" s="269"/>
      <c r="AV743" s="269"/>
      <c r="AW743" s="276"/>
      <c r="AX743" s="269"/>
      <c r="AY743" s="269"/>
      <c r="AZ743" s="269"/>
      <c r="BA743" s="269"/>
      <c r="BB743" s="269"/>
      <c r="BC743" s="269"/>
      <c r="BD743" s="269"/>
      <c r="BE743" s="269"/>
      <c r="BH743" s="250"/>
      <c r="BI743" s="250"/>
      <c r="BJ743" s="250"/>
      <c r="BK743" s="250"/>
      <c r="BL743" s="250"/>
      <c r="BM743" s="250"/>
      <c r="BN743" s="250"/>
      <c r="BO743" s="250"/>
      <c r="BP743" s="250"/>
      <c r="BQ743" s="250"/>
      <c r="BR743" s="250"/>
      <c r="BS743" s="250"/>
      <c r="BT743" s="250"/>
      <c r="BU743" s="250"/>
      <c r="BV743" s="250"/>
      <c r="BW743" s="250"/>
      <c r="BX743" s="250"/>
      <c r="BY743" s="250"/>
      <c r="BZ743" s="250"/>
      <c r="CE743" s="250"/>
    </row>
    <row r="744" spans="1:83" ht="14.4" x14ac:dyDescent="0.3">
      <c r="A744" s="268"/>
      <c r="B744" s="269"/>
      <c r="C744" s="269"/>
      <c r="D744" s="269"/>
      <c r="E744" s="269"/>
      <c r="F744" s="269"/>
      <c r="G744" s="269"/>
      <c r="H744" s="269"/>
      <c r="I744" s="269"/>
      <c r="J744" s="269"/>
      <c r="K744" s="269"/>
      <c r="L744" s="269"/>
      <c r="M744" s="269"/>
      <c r="N744" s="269"/>
      <c r="O744" s="269"/>
      <c r="P744" s="269"/>
      <c r="Q744" s="269"/>
      <c r="R744" s="269"/>
      <c r="S744" s="269"/>
      <c r="T744" s="269"/>
      <c r="U744" s="269"/>
      <c r="V744" s="269"/>
      <c r="W744" s="269"/>
      <c r="X744" s="269"/>
      <c r="Y744" s="269"/>
      <c r="Z744" s="269"/>
      <c r="AA744" s="269"/>
      <c r="AB744" s="269"/>
      <c r="AC744" s="269"/>
      <c r="AD744" s="269"/>
      <c r="AE744" s="269"/>
      <c r="AF744" s="269"/>
      <c r="AG744" s="269"/>
      <c r="AH744" s="269"/>
      <c r="AI744" s="269"/>
      <c r="AJ744" s="269"/>
      <c r="AK744" s="269"/>
      <c r="AL744" s="269"/>
      <c r="AM744" s="269"/>
      <c r="AN744" s="269"/>
      <c r="AO744" s="269"/>
      <c r="AP744" s="269"/>
      <c r="AQ744" s="269"/>
      <c r="AR744" s="269"/>
      <c r="AS744" s="269"/>
      <c r="AT744" s="269"/>
      <c r="AU744" s="269"/>
      <c r="AV744" s="269"/>
      <c r="AW744" s="276"/>
      <c r="AX744" s="269"/>
      <c r="AY744" s="269"/>
      <c r="AZ744" s="269"/>
      <c r="BA744" s="269"/>
      <c r="BB744" s="269"/>
      <c r="BC744" s="269"/>
      <c r="BD744" s="269"/>
      <c r="BE744" s="269"/>
      <c r="BH744" s="250"/>
      <c r="BI744" s="250"/>
      <c r="BJ744" s="250"/>
      <c r="BK744" s="250"/>
      <c r="BL744" s="250"/>
      <c r="BM744" s="250"/>
      <c r="BN744" s="250"/>
      <c r="BO744" s="250"/>
      <c r="BP744" s="250"/>
      <c r="BQ744" s="250"/>
      <c r="BR744" s="250"/>
      <c r="BS744" s="250"/>
      <c r="BT744" s="250"/>
      <c r="BU744" s="250"/>
      <c r="BV744" s="250"/>
      <c r="BW744" s="250"/>
      <c r="BX744" s="250"/>
      <c r="BY744" s="250"/>
      <c r="BZ744" s="250"/>
      <c r="CE744" s="250"/>
    </row>
    <row r="745" spans="1:83" ht="14.4" x14ac:dyDescent="0.3">
      <c r="A745" s="268"/>
      <c r="B745" s="269"/>
      <c r="C745" s="269"/>
      <c r="D745" s="269"/>
      <c r="E745" s="269"/>
      <c r="F745" s="269"/>
      <c r="G745" s="269"/>
      <c r="H745" s="269"/>
      <c r="I745" s="269"/>
      <c r="J745" s="269"/>
      <c r="K745" s="269"/>
      <c r="L745" s="269"/>
      <c r="M745" s="269"/>
      <c r="N745" s="269"/>
      <c r="O745" s="269"/>
      <c r="P745" s="269"/>
      <c r="Q745" s="269"/>
      <c r="R745" s="269"/>
      <c r="S745" s="269"/>
      <c r="T745" s="269"/>
      <c r="U745" s="269"/>
      <c r="V745" s="269"/>
      <c r="W745" s="269"/>
      <c r="X745" s="269"/>
      <c r="Y745" s="269"/>
      <c r="Z745" s="269"/>
      <c r="AA745" s="269"/>
      <c r="AB745" s="269"/>
      <c r="AC745" s="269"/>
      <c r="AD745" s="269"/>
      <c r="AE745" s="269"/>
      <c r="AF745" s="269"/>
      <c r="AG745" s="269"/>
      <c r="AH745" s="269"/>
      <c r="AI745" s="269"/>
      <c r="AJ745" s="269"/>
      <c r="AK745" s="269"/>
      <c r="AL745" s="269"/>
      <c r="AM745" s="269"/>
      <c r="AN745" s="269"/>
      <c r="AO745" s="269"/>
      <c r="AP745" s="269"/>
      <c r="AQ745" s="269"/>
      <c r="AR745" s="269"/>
      <c r="AS745" s="269"/>
      <c r="AT745" s="269"/>
      <c r="AU745" s="269"/>
      <c r="AV745" s="269"/>
      <c r="AW745" s="276"/>
      <c r="AX745" s="269"/>
      <c r="AY745" s="269"/>
      <c r="AZ745" s="269"/>
      <c r="BA745" s="269"/>
      <c r="BB745" s="269"/>
      <c r="BC745" s="269"/>
      <c r="BD745" s="269"/>
      <c r="BE745" s="269"/>
      <c r="BH745" s="250"/>
      <c r="BI745" s="250"/>
      <c r="BJ745" s="250"/>
      <c r="BK745" s="250"/>
      <c r="BL745" s="250"/>
      <c r="BM745" s="250"/>
      <c r="BN745" s="250"/>
      <c r="BO745" s="250"/>
      <c r="BP745" s="250"/>
      <c r="BQ745" s="250"/>
      <c r="BR745" s="250"/>
      <c r="BS745" s="250"/>
      <c r="BT745" s="250"/>
      <c r="BU745" s="250"/>
      <c r="BV745" s="250"/>
      <c r="BW745" s="250"/>
      <c r="BX745" s="250"/>
      <c r="BY745" s="250"/>
      <c r="BZ745" s="250"/>
      <c r="CE745" s="250"/>
    </row>
    <row r="746" spans="1:83" ht="14.4" x14ac:dyDescent="0.3">
      <c r="A746" s="270"/>
      <c r="B746" s="271"/>
      <c r="C746" s="269"/>
      <c r="D746" s="269"/>
      <c r="E746" s="269"/>
      <c r="F746" s="269"/>
      <c r="G746" s="269"/>
      <c r="H746" s="269"/>
      <c r="I746" s="269"/>
      <c r="J746" s="269"/>
      <c r="K746" s="269"/>
      <c r="L746" s="269"/>
      <c r="M746" s="269"/>
      <c r="N746" s="250"/>
      <c r="O746" s="250"/>
      <c r="P746" s="250"/>
      <c r="Q746" s="250"/>
      <c r="R746" s="250"/>
      <c r="S746" s="250"/>
      <c r="T746" s="250"/>
      <c r="U746" s="250"/>
      <c r="V746" s="250"/>
      <c r="W746" s="250"/>
      <c r="X746" s="250"/>
      <c r="Y746" s="250"/>
      <c r="Z746" s="250"/>
      <c r="AA746" s="250"/>
      <c r="AB746" s="250"/>
      <c r="AC746" s="250"/>
      <c r="AD746" s="250"/>
      <c r="AE746" s="250"/>
      <c r="AF746" s="250"/>
      <c r="AG746" s="250"/>
      <c r="AH746" s="250"/>
      <c r="AI746" s="250"/>
      <c r="AJ746" s="250"/>
      <c r="AK746" s="250"/>
      <c r="AL746" s="250"/>
      <c r="AM746" s="250"/>
      <c r="AN746" s="250"/>
      <c r="AO746" s="250"/>
      <c r="AP746" s="250"/>
      <c r="AQ746" s="250"/>
      <c r="AR746" s="250"/>
      <c r="AS746" s="250"/>
      <c r="AT746" s="250"/>
      <c r="AU746" s="250"/>
      <c r="AV746" s="250"/>
      <c r="AW746" s="275"/>
      <c r="AX746" s="250"/>
      <c r="AY746" s="250"/>
      <c r="AZ746" s="250"/>
      <c r="BA746" s="250"/>
      <c r="BB746" s="250"/>
      <c r="BC746" s="250"/>
      <c r="BD746" s="250"/>
      <c r="BE746" s="269"/>
      <c r="BH746" s="241"/>
      <c r="BI746" s="241"/>
      <c r="BJ746" s="241"/>
      <c r="BK746" s="241"/>
      <c r="BL746" s="241"/>
      <c r="BM746" s="241"/>
      <c r="BN746" s="241"/>
      <c r="BO746" s="241"/>
      <c r="BP746" s="241"/>
      <c r="BQ746" s="241"/>
      <c r="BR746" s="241"/>
      <c r="BS746" s="241"/>
      <c r="BT746" s="241"/>
      <c r="BU746" s="241"/>
      <c r="BV746" s="240"/>
      <c r="BW746" s="241"/>
      <c r="BX746" s="241"/>
      <c r="BY746" s="241"/>
      <c r="BZ746" s="241"/>
      <c r="CA746" s="242"/>
      <c r="CB746" s="242"/>
      <c r="CC746" s="242"/>
      <c r="CD746" s="242"/>
      <c r="CE746" s="241"/>
    </row>
    <row r="747" spans="1:83" ht="14.4" x14ac:dyDescent="0.3">
      <c r="A747" s="268"/>
      <c r="B747" s="269"/>
      <c r="C747" s="269"/>
      <c r="D747" s="269"/>
      <c r="E747" s="269"/>
      <c r="F747" s="269"/>
      <c r="G747" s="269"/>
      <c r="H747" s="269"/>
      <c r="I747" s="269"/>
      <c r="J747" s="269"/>
      <c r="K747" s="269"/>
      <c r="L747" s="269"/>
      <c r="M747" s="269"/>
      <c r="N747" s="269"/>
      <c r="O747" s="269"/>
      <c r="P747" s="269"/>
      <c r="Q747" s="269"/>
      <c r="R747" s="269"/>
      <c r="S747" s="269"/>
      <c r="T747" s="269"/>
      <c r="U747" s="269"/>
      <c r="V747" s="269"/>
      <c r="W747" s="269"/>
      <c r="X747" s="269"/>
      <c r="Y747" s="269"/>
      <c r="Z747" s="269"/>
      <c r="AA747" s="269"/>
      <c r="AB747" s="269"/>
      <c r="AC747" s="269"/>
      <c r="AD747" s="269"/>
      <c r="AE747" s="269"/>
      <c r="AF747" s="269"/>
      <c r="AG747" s="269"/>
      <c r="AH747" s="269"/>
      <c r="AI747" s="269"/>
      <c r="AJ747" s="269"/>
      <c r="AK747" s="269"/>
      <c r="AL747" s="269"/>
      <c r="AM747" s="269"/>
      <c r="AN747" s="269"/>
      <c r="AO747" s="269"/>
      <c r="AP747" s="269"/>
      <c r="AQ747" s="269"/>
      <c r="AR747" s="269"/>
      <c r="AS747" s="269"/>
      <c r="AT747" s="269"/>
      <c r="AU747" s="269"/>
      <c r="AV747" s="269"/>
      <c r="AW747" s="276"/>
      <c r="AX747" s="269"/>
      <c r="AY747" s="269"/>
      <c r="AZ747" s="269"/>
      <c r="BA747" s="269"/>
      <c r="BB747" s="269"/>
      <c r="BC747" s="269"/>
      <c r="BD747" s="269"/>
      <c r="BE747" s="269"/>
      <c r="BH747" s="250"/>
      <c r="BI747" s="250"/>
      <c r="BJ747" s="250"/>
      <c r="BK747" s="250"/>
      <c r="BL747" s="250"/>
      <c r="BM747" s="250"/>
      <c r="BN747" s="250"/>
      <c r="BO747" s="250"/>
      <c r="BP747" s="250"/>
      <c r="BQ747" s="250"/>
      <c r="BR747" s="250"/>
      <c r="BS747" s="250"/>
      <c r="BT747" s="250"/>
      <c r="BU747" s="250"/>
      <c r="BV747" s="250"/>
      <c r="BW747" s="250"/>
      <c r="BX747" s="250"/>
      <c r="BY747" s="250"/>
      <c r="BZ747" s="250"/>
      <c r="CE747" s="250"/>
    </row>
    <row r="748" spans="1:83" ht="14.4" x14ac:dyDescent="0.3">
      <c r="A748" s="268"/>
      <c r="B748" s="269"/>
      <c r="C748" s="269"/>
      <c r="D748" s="269"/>
      <c r="E748" s="269"/>
      <c r="F748" s="269"/>
      <c r="G748" s="269"/>
      <c r="H748" s="269"/>
      <c r="I748" s="269"/>
      <c r="J748" s="269"/>
      <c r="K748" s="269"/>
      <c r="L748" s="269"/>
      <c r="M748" s="269"/>
      <c r="N748" s="269"/>
      <c r="O748" s="269"/>
      <c r="P748" s="269"/>
      <c r="Q748" s="269"/>
      <c r="R748" s="269"/>
      <c r="S748" s="269"/>
      <c r="T748" s="269"/>
      <c r="U748" s="269"/>
      <c r="V748" s="269"/>
      <c r="W748" s="269"/>
      <c r="X748" s="269"/>
      <c r="Y748" s="269"/>
      <c r="Z748" s="269"/>
      <c r="AA748" s="269"/>
      <c r="AB748" s="269"/>
      <c r="AC748" s="269"/>
      <c r="AD748" s="269"/>
      <c r="AE748" s="269"/>
      <c r="AF748" s="269"/>
      <c r="AG748" s="269"/>
      <c r="AH748" s="269"/>
      <c r="AI748" s="269"/>
      <c r="AJ748" s="269"/>
      <c r="AK748" s="269"/>
      <c r="AL748" s="269"/>
      <c r="AM748" s="269"/>
      <c r="AN748" s="269"/>
      <c r="AO748" s="269"/>
      <c r="AP748" s="269"/>
      <c r="AQ748" s="269"/>
      <c r="AR748" s="269"/>
      <c r="AS748" s="269"/>
      <c r="AT748" s="269"/>
      <c r="AU748" s="269"/>
      <c r="AV748" s="269"/>
      <c r="AW748" s="276"/>
      <c r="AX748" s="269"/>
      <c r="AY748" s="269"/>
      <c r="AZ748" s="269"/>
      <c r="BA748" s="269"/>
      <c r="BB748" s="269"/>
      <c r="BC748" s="269"/>
      <c r="BD748" s="269"/>
      <c r="BE748" s="269"/>
      <c r="BH748" s="250"/>
      <c r="BI748" s="250"/>
      <c r="BJ748" s="250"/>
      <c r="BK748" s="250"/>
      <c r="BL748" s="250"/>
      <c r="BM748" s="250"/>
      <c r="BN748" s="250"/>
      <c r="BO748" s="250"/>
      <c r="BP748" s="250"/>
      <c r="BQ748" s="250"/>
      <c r="BR748" s="250"/>
      <c r="BS748" s="250"/>
      <c r="BT748" s="250"/>
      <c r="BU748" s="250"/>
      <c r="BV748" s="250"/>
      <c r="BW748" s="250"/>
      <c r="BX748" s="250"/>
      <c r="BY748" s="250"/>
      <c r="BZ748" s="250"/>
      <c r="CE748" s="250"/>
    </row>
    <row r="749" spans="1:83" ht="14.4" x14ac:dyDescent="0.3">
      <c r="A749" s="268"/>
      <c r="B749" s="269"/>
      <c r="C749" s="269"/>
      <c r="D749" s="269"/>
      <c r="E749" s="269"/>
      <c r="F749" s="269"/>
      <c r="G749" s="269"/>
      <c r="H749" s="269"/>
      <c r="I749" s="269"/>
      <c r="J749" s="269"/>
      <c r="K749" s="269"/>
      <c r="L749" s="269"/>
      <c r="M749" s="269"/>
      <c r="N749" s="269"/>
      <c r="O749" s="269"/>
      <c r="P749" s="269"/>
      <c r="Q749" s="269"/>
      <c r="R749" s="269"/>
      <c r="S749" s="269"/>
      <c r="T749" s="269"/>
      <c r="U749" s="269"/>
      <c r="V749" s="269"/>
      <c r="W749" s="269"/>
      <c r="X749" s="269"/>
      <c r="Y749" s="269"/>
      <c r="Z749" s="269"/>
      <c r="AA749" s="269"/>
      <c r="AB749" s="269"/>
      <c r="AC749" s="269"/>
      <c r="AD749" s="269"/>
      <c r="AE749" s="269"/>
      <c r="AF749" s="269"/>
      <c r="AG749" s="269"/>
      <c r="AH749" s="269"/>
      <c r="AI749" s="269"/>
      <c r="AJ749" s="269"/>
      <c r="AK749" s="269"/>
      <c r="AL749" s="269"/>
      <c r="AM749" s="269"/>
      <c r="AN749" s="269"/>
      <c r="AO749" s="269"/>
      <c r="AP749" s="269"/>
      <c r="AQ749" s="269"/>
      <c r="AR749" s="269"/>
      <c r="AS749" s="269"/>
      <c r="AT749" s="269"/>
      <c r="AU749" s="269"/>
      <c r="AV749" s="269"/>
      <c r="AW749" s="276"/>
      <c r="AX749" s="269"/>
      <c r="AY749" s="269"/>
      <c r="AZ749" s="269"/>
      <c r="BA749" s="269"/>
      <c r="BB749" s="269"/>
      <c r="BC749" s="269"/>
      <c r="BD749" s="269"/>
      <c r="BE749" s="269"/>
      <c r="BH749" s="241"/>
      <c r="BI749" s="241"/>
      <c r="BJ749" s="241"/>
      <c r="BK749" s="241"/>
      <c r="BL749" s="241"/>
      <c r="BM749" s="241"/>
      <c r="BN749" s="241"/>
      <c r="BO749" s="241"/>
      <c r="BP749" s="241"/>
      <c r="BQ749" s="241"/>
      <c r="BR749" s="241"/>
      <c r="BS749" s="241"/>
      <c r="BT749" s="241"/>
      <c r="BU749" s="241"/>
      <c r="BV749" s="240"/>
      <c r="BW749" s="241"/>
      <c r="BX749" s="241"/>
      <c r="BY749" s="241"/>
      <c r="BZ749" s="241"/>
      <c r="CA749" s="242"/>
      <c r="CB749" s="242"/>
      <c r="CC749" s="242"/>
      <c r="CD749" s="242"/>
      <c r="CE749" s="241"/>
    </row>
    <row r="750" spans="1:83" ht="14.4" x14ac:dyDescent="0.3">
      <c r="A750" s="268"/>
      <c r="B750" s="269"/>
      <c r="C750" s="269"/>
      <c r="D750" s="269"/>
      <c r="E750" s="269"/>
      <c r="F750" s="269"/>
      <c r="G750" s="269"/>
      <c r="H750" s="269"/>
      <c r="I750" s="269"/>
      <c r="J750" s="269"/>
      <c r="K750" s="269"/>
      <c r="L750" s="269"/>
      <c r="M750" s="269"/>
      <c r="N750" s="269"/>
      <c r="O750" s="269"/>
      <c r="P750" s="269"/>
      <c r="Q750" s="269"/>
      <c r="R750" s="269"/>
      <c r="S750" s="269"/>
      <c r="T750" s="269"/>
      <c r="U750" s="269"/>
      <c r="V750" s="269"/>
      <c r="W750" s="269"/>
      <c r="X750" s="269"/>
      <c r="Y750" s="269"/>
      <c r="Z750" s="269"/>
      <c r="AA750" s="269"/>
      <c r="AB750" s="269"/>
      <c r="AC750" s="269"/>
      <c r="AD750" s="269"/>
      <c r="AE750" s="269"/>
      <c r="AF750" s="269"/>
      <c r="AG750" s="269"/>
      <c r="AH750" s="269"/>
      <c r="AI750" s="269"/>
      <c r="AJ750" s="269"/>
      <c r="AK750" s="269"/>
      <c r="AL750" s="269"/>
      <c r="AM750" s="269"/>
      <c r="AN750" s="269"/>
      <c r="AO750" s="269"/>
      <c r="AP750" s="269"/>
      <c r="AQ750" s="269"/>
      <c r="AR750" s="269"/>
      <c r="AS750" s="269"/>
      <c r="AT750" s="269"/>
      <c r="AU750" s="269"/>
      <c r="AV750" s="269"/>
      <c r="AW750" s="276"/>
      <c r="AX750" s="269"/>
      <c r="AY750" s="269"/>
      <c r="AZ750" s="269"/>
      <c r="BA750" s="269"/>
      <c r="BB750" s="269"/>
      <c r="BC750" s="269"/>
      <c r="BD750" s="269"/>
      <c r="BE750" s="269"/>
      <c r="BH750" s="250"/>
      <c r="BI750" s="250"/>
      <c r="BJ750" s="250"/>
      <c r="BK750" s="250"/>
      <c r="BL750" s="250"/>
      <c r="BM750" s="250"/>
      <c r="BN750" s="250"/>
      <c r="BO750" s="250"/>
      <c r="BP750" s="250"/>
      <c r="BQ750" s="250"/>
      <c r="BR750" s="250"/>
      <c r="BS750" s="250"/>
      <c r="BT750" s="250"/>
      <c r="BU750" s="250"/>
      <c r="BV750" s="250"/>
      <c r="BW750" s="250"/>
      <c r="BX750" s="250"/>
      <c r="BY750" s="250"/>
      <c r="BZ750" s="250"/>
      <c r="CE750" s="250"/>
    </row>
    <row r="751" spans="1:83" ht="14.4" x14ac:dyDescent="0.3">
      <c r="A751" s="268"/>
      <c r="B751" s="269"/>
      <c r="C751" s="269"/>
      <c r="D751" s="269"/>
      <c r="E751" s="269"/>
      <c r="F751" s="269"/>
      <c r="G751" s="269"/>
      <c r="H751" s="269"/>
      <c r="I751" s="269"/>
      <c r="J751" s="269"/>
      <c r="K751" s="269"/>
      <c r="L751" s="269"/>
      <c r="M751" s="269"/>
      <c r="N751" s="269"/>
      <c r="O751" s="269"/>
      <c r="P751" s="269"/>
      <c r="Q751" s="269"/>
      <c r="R751" s="269"/>
      <c r="S751" s="269"/>
      <c r="T751" s="269"/>
      <c r="U751" s="269"/>
      <c r="V751" s="269"/>
      <c r="W751" s="269"/>
      <c r="X751" s="269"/>
      <c r="Y751" s="269"/>
      <c r="Z751" s="269"/>
      <c r="AA751" s="269"/>
      <c r="AB751" s="269"/>
      <c r="AC751" s="269"/>
      <c r="AD751" s="269"/>
      <c r="AE751" s="269"/>
      <c r="AF751" s="269"/>
      <c r="AG751" s="269"/>
      <c r="AH751" s="269"/>
      <c r="AI751" s="269"/>
      <c r="AJ751" s="269"/>
      <c r="AK751" s="269"/>
      <c r="AL751" s="269"/>
      <c r="AM751" s="269"/>
      <c r="AN751" s="269"/>
      <c r="AO751" s="269"/>
      <c r="AP751" s="269"/>
      <c r="AQ751" s="269"/>
      <c r="AR751" s="269"/>
      <c r="AS751" s="269"/>
      <c r="AT751" s="269"/>
      <c r="AU751" s="269"/>
      <c r="AV751" s="269"/>
      <c r="AW751" s="276"/>
      <c r="AX751" s="269"/>
      <c r="AY751" s="269"/>
      <c r="AZ751" s="269"/>
      <c r="BA751" s="269"/>
      <c r="BB751" s="269"/>
      <c r="BC751" s="269"/>
      <c r="BD751" s="269"/>
      <c r="BE751" s="269"/>
      <c r="BH751" s="250"/>
      <c r="BI751" s="250"/>
      <c r="BJ751" s="250"/>
      <c r="BK751" s="250"/>
      <c r="BL751" s="250"/>
      <c r="BM751" s="250"/>
      <c r="BN751" s="250"/>
      <c r="BO751" s="250"/>
      <c r="BP751" s="250"/>
      <c r="BQ751" s="250"/>
      <c r="BR751" s="250"/>
      <c r="BS751" s="250"/>
      <c r="BT751" s="250"/>
      <c r="BU751" s="250"/>
      <c r="BV751" s="250"/>
      <c r="BW751" s="250"/>
      <c r="BX751" s="250"/>
      <c r="BY751" s="250"/>
      <c r="BZ751" s="250"/>
      <c r="CE751" s="250"/>
    </row>
    <row r="752" spans="1:83" ht="14.4" x14ac:dyDescent="0.3">
      <c r="A752" s="268"/>
      <c r="B752" s="269"/>
      <c r="C752" s="269"/>
      <c r="D752" s="269"/>
      <c r="E752" s="269"/>
      <c r="F752" s="269"/>
      <c r="G752" s="269"/>
      <c r="H752" s="269"/>
      <c r="I752" s="269"/>
      <c r="J752" s="269"/>
      <c r="K752" s="269"/>
      <c r="L752" s="269"/>
      <c r="M752" s="269"/>
      <c r="N752" s="269"/>
      <c r="O752" s="269"/>
      <c r="P752" s="269"/>
      <c r="Q752" s="269"/>
      <c r="R752" s="269"/>
      <c r="S752" s="269"/>
      <c r="T752" s="269"/>
      <c r="U752" s="269"/>
      <c r="V752" s="269"/>
      <c r="W752" s="269"/>
      <c r="X752" s="269"/>
      <c r="Y752" s="269"/>
      <c r="Z752" s="269"/>
      <c r="AA752" s="269"/>
      <c r="AB752" s="269"/>
      <c r="AC752" s="269"/>
      <c r="AD752" s="269"/>
      <c r="AE752" s="269"/>
      <c r="AF752" s="269"/>
      <c r="AG752" s="269"/>
      <c r="AH752" s="269"/>
      <c r="AI752" s="269"/>
      <c r="AJ752" s="269"/>
      <c r="AK752" s="269"/>
      <c r="AL752" s="269"/>
      <c r="AM752" s="269"/>
      <c r="AN752" s="269"/>
      <c r="AO752" s="269"/>
      <c r="AP752" s="269"/>
      <c r="AQ752" s="269"/>
      <c r="AR752" s="269"/>
      <c r="AS752" s="269"/>
      <c r="AT752" s="269"/>
      <c r="AU752" s="269"/>
      <c r="AV752" s="269"/>
      <c r="AW752" s="276"/>
      <c r="AX752" s="269"/>
      <c r="AY752" s="269"/>
      <c r="AZ752" s="269"/>
      <c r="BA752" s="269"/>
      <c r="BB752" s="269"/>
      <c r="BC752" s="269"/>
      <c r="BD752" s="269"/>
      <c r="BE752" s="269"/>
      <c r="BH752" s="241"/>
      <c r="BI752" s="241"/>
      <c r="BJ752" s="241"/>
      <c r="BK752" s="241"/>
      <c r="BL752" s="241"/>
      <c r="BM752" s="241"/>
      <c r="BN752" s="241"/>
      <c r="BO752" s="241"/>
      <c r="BP752" s="241"/>
      <c r="BQ752" s="241"/>
      <c r="BR752" s="241"/>
      <c r="BS752" s="241"/>
      <c r="BT752" s="241"/>
      <c r="BU752" s="241"/>
      <c r="BV752" s="240"/>
      <c r="BW752" s="241"/>
      <c r="BX752" s="241"/>
      <c r="BY752" s="241"/>
      <c r="BZ752" s="241"/>
      <c r="CA752" s="242"/>
      <c r="CB752" s="242"/>
      <c r="CC752" s="242"/>
      <c r="CD752" s="242"/>
      <c r="CE752" s="241"/>
    </row>
    <row r="753" spans="1:83" ht="14.4" x14ac:dyDescent="0.3">
      <c r="A753" s="268"/>
      <c r="B753" s="269"/>
      <c r="C753" s="269"/>
      <c r="D753" s="269"/>
      <c r="E753" s="269"/>
      <c r="F753" s="269"/>
      <c r="G753" s="269"/>
      <c r="H753" s="269"/>
      <c r="I753" s="269"/>
      <c r="J753" s="269"/>
      <c r="K753" s="269"/>
      <c r="L753" s="269"/>
      <c r="M753" s="269"/>
      <c r="N753" s="269"/>
      <c r="O753" s="269"/>
      <c r="P753" s="269"/>
      <c r="Q753" s="269"/>
      <c r="R753" s="269"/>
      <c r="S753" s="269"/>
      <c r="T753" s="269"/>
      <c r="U753" s="269"/>
      <c r="V753" s="269"/>
      <c r="W753" s="269"/>
      <c r="X753" s="269"/>
      <c r="Y753" s="269"/>
      <c r="Z753" s="269"/>
      <c r="AA753" s="269"/>
      <c r="AB753" s="269"/>
      <c r="AC753" s="269"/>
      <c r="AD753" s="269"/>
      <c r="AE753" s="269"/>
      <c r="AF753" s="269"/>
      <c r="AG753" s="269"/>
      <c r="AH753" s="269"/>
      <c r="AI753" s="269"/>
      <c r="AJ753" s="269"/>
      <c r="AK753" s="269"/>
      <c r="AL753" s="269"/>
      <c r="AM753" s="269"/>
      <c r="AN753" s="269"/>
      <c r="AO753" s="269"/>
      <c r="AP753" s="269"/>
      <c r="AQ753" s="269"/>
      <c r="AR753" s="269"/>
      <c r="AS753" s="269"/>
      <c r="AT753" s="269"/>
      <c r="AU753" s="269"/>
      <c r="AV753" s="269"/>
      <c r="AW753" s="276"/>
      <c r="AX753" s="269"/>
      <c r="AY753" s="269"/>
      <c r="AZ753" s="269"/>
      <c r="BA753" s="269"/>
      <c r="BB753" s="269"/>
      <c r="BC753" s="269"/>
      <c r="BD753" s="269"/>
      <c r="BE753" s="269"/>
      <c r="BH753" s="250"/>
      <c r="BI753" s="250"/>
      <c r="BJ753" s="250"/>
      <c r="BK753" s="250"/>
      <c r="BL753" s="250"/>
      <c r="BM753" s="250"/>
      <c r="BN753" s="250"/>
      <c r="BO753" s="250"/>
      <c r="BP753" s="250"/>
      <c r="BQ753" s="250"/>
      <c r="BR753" s="250"/>
      <c r="BS753" s="250"/>
      <c r="BT753" s="250"/>
      <c r="BU753" s="250"/>
      <c r="BV753" s="250"/>
      <c r="BW753" s="250"/>
      <c r="BX753" s="250"/>
      <c r="BY753" s="250"/>
      <c r="BZ753" s="250"/>
      <c r="CE753" s="250"/>
    </row>
    <row r="754" spans="1:83" ht="14.4" x14ac:dyDescent="0.3">
      <c r="A754" s="268"/>
      <c r="B754" s="269"/>
      <c r="C754" s="269"/>
      <c r="D754" s="269"/>
      <c r="E754" s="269"/>
      <c r="F754" s="269"/>
      <c r="G754" s="269"/>
      <c r="H754" s="269"/>
      <c r="I754" s="269"/>
      <c r="J754" s="269"/>
      <c r="K754" s="269"/>
      <c r="L754" s="269"/>
      <c r="M754" s="269"/>
      <c r="N754" s="269"/>
      <c r="O754" s="269"/>
      <c r="P754" s="269"/>
      <c r="Q754" s="269"/>
      <c r="R754" s="269"/>
      <c r="S754" s="269"/>
      <c r="T754" s="269"/>
      <c r="U754" s="269"/>
      <c r="V754" s="269"/>
      <c r="W754" s="269"/>
      <c r="X754" s="269"/>
      <c r="Y754" s="269"/>
      <c r="Z754" s="269"/>
      <c r="AA754" s="269"/>
      <c r="AB754" s="269"/>
      <c r="AC754" s="269"/>
      <c r="AD754" s="269"/>
      <c r="AE754" s="269"/>
      <c r="AF754" s="269"/>
      <c r="AG754" s="269"/>
      <c r="AH754" s="269"/>
      <c r="AI754" s="269"/>
      <c r="AJ754" s="269"/>
      <c r="AK754" s="269"/>
      <c r="AL754" s="269"/>
      <c r="AM754" s="269"/>
      <c r="AN754" s="269"/>
      <c r="AO754" s="269"/>
      <c r="AP754" s="269"/>
      <c r="AQ754" s="269"/>
      <c r="AR754" s="269"/>
      <c r="AS754" s="269"/>
      <c r="AT754" s="269"/>
      <c r="AU754" s="269"/>
      <c r="AV754" s="269"/>
      <c r="AW754" s="276"/>
      <c r="AX754" s="269"/>
      <c r="AY754" s="269"/>
      <c r="AZ754" s="269"/>
      <c r="BA754" s="269"/>
      <c r="BB754" s="269"/>
      <c r="BC754" s="269"/>
      <c r="BD754" s="269"/>
      <c r="BE754" s="269"/>
      <c r="BH754" s="250"/>
      <c r="BI754" s="250"/>
      <c r="BJ754" s="250"/>
      <c r="BK754" s="250"/>
      <c r="BL754" s="250"/>
      <c r="BM754" s="250"/>
      <c r="BN754" s="250"/>
      <c r="BO754" s="250"/>
      <c r="BP754" s="250"/>
      <c r="BQ754" s="250"/>
      <c r="BR754" s="250"/>
      <c r="BS754" s="250"/>
      <c r="BT754" s="250"/>
      <c r="BU754" s="250"/>
      <c r="BV754" s="250"/>
      <c r="BW754" s="250"/>
      <c r="BX754" s="250"/>
      <c r="BY754" s="250"/>
      <c r="BZ754" s="250"/>
      <c r="CE754" s="250"/>
    </row>
    <row r="755" spans="1:83" ht="14.4" x14ac:dyDescent="0.3">
      <c r="A755" s="268"/>
      <c r="B755" s="269"/>
      <c r="C755" s="269"/>
      <c r="D755" s="269"/>
      <c r="E755" s="269"/>
      <c r="F755" s="269"/>
      <c r="G755" s="269"/>
      <c r="H755" s="269"/>
      <c r="I755" s="269"/>
      <c r="J755" s="269"/>
      <c r="K755" s="269"/>
      <c r="L755" s="269"/>
      <c r="M755" s="269"/>
      <c r="N755" s="269"/>
      <c r="O755" s="269"/>
      <c r="P755" s="269"/>
      <c r="Q755" s="269"/>
      <c r="R755" s="269"/>
      <c r="S755" s="269"/>
      <c r="T755" s="269"/>
      <c r="U755" s="269"/>
      <c r="V755" s="269"/>
      <c r="W755" s="269"/>
      <c r="X755" s="269"/>
      <c r="Y755" s="269"/>
      <c r="Z755" s="269"/>
      <c r="AA755" s="269"/>
      <c r="AB755" s="269"/>
      <c r="AC755" s="269"/>
      <c r="AD755" s="269"/>
      <c r="AE755" s="269"/>
      <c r="AF755" s="269"/>
      <c r="AG755" s="269"/>
      <c r="AH755" s="269"/>
      <c r="AI755" s="269"/>
      <c r="AJ755" s="269"/>
      <c r="AK755" s="269"/>
      <c r="AL755" s="269"/>
      <c r="AM755" s="269"/>
      <c r="AN755" s="269"/>
      <c r="AO755" s="269"/>
      <c r="AP755" s="269"/>
      <c r="AQ755" s="269"/>
      <c r="AR755" s="269"/>
      <c r="AS755" s="269"/>
      <c r="AT755" s="269"/>
      <c r="AU755" s="269"/>
      <c r="AV755" s="269"/>
      <c r="AW755" s="276"/>
      <c r="AX755" s="269"/>
      <c r="AY755" s="269"/>
      <c r="AZ755" s="269"/>
      <c r="BA755" s="269"/>
      <c r="BB755" s="269"/>
      <c r="BC755" s="269"/>
      <c r="BD755" s="269"/>
      <c r="BE755" s="269"/>
      <c r="BH755" s="250"/>
      <c r="BI755" s="250"/>
      <c r="BJ755" s="250"/>
      <c r="BK755" s="250"/>
      <c r="BL755" s="250"/>
      <c r="BM755" s="250"/>
      <c r="BN755" s="250"/>
      <c r="BO755" s="250"/>
      <c r="BP755" s="250"/>
      <c r="BQ755" s="250"/>
      <c r="BR755" s="250"/>
      <c r="BS755" s="250"/>
      <c r="BT755" s="250"/>
      <c r="BU755" s="250"/>
      <c r="BV755" s="250"/>
      <c r="BW755" s="250"/>
      <c r="BX755" s="250"/>
      <c r="BY755" s="250"/>
      <c r="BZ755" s="250"/>
      <c r="CE755" s="250"/>
    </row>
    <row r="756" spans="1:83" ht="14.4" x14ac:dyDescent="0.3">
      <c r="A756" s="268"/>
      <c r="B756" s="269"/>
      <c r="C756" s="269"/>
      <c r="D756" s="269"/>
      <c r="E756" s="269"/>
      <c r="F756" s="269"/>
      <c r="G756" s="269"/>
      <c r="H756" s="269"/>
      <c r="I756" s="269"/>
      <c r="J756" s="269"/>
      <c r="K756" s="269"/>
      <c r="L756" s="269"/>
      <c r="M756" s="269"/>
      <c r="N756" s="269"/>
      <c r="O756" s="269"/>
      <c r="P756" s="269"/>
      <c r="Q756" s="269"/>
      <c r="R756" s="269"/>
      <c r="S756" s="269"/>
      <c r="T756" s="269"/>
      <c r="U756" s="269"/>
      <c r="V756" s="269"/>
      <c r="W756" s="269"/>
      <c r="X756" s="269"/>
      <c r="Y756" s="269"/>
      <c r="Z756" s="269"/>
      <c r="AA756" s="269"/>
      <c r="AB756" s="269"/>
      <c r="AC756" s="269"/>
      <c r="AD756" s="269"/>
      <c r="AE756" s="269"/>
      <c r="AF756" s="269"/>
      <c r="AG756" s="269"/>
      <c r="AH756" s="269"/>
      <c r="AI756" s="269"/>
      <c r="AJ756" s="269"/>
      <c r="AK756" s="269"/>
      <c r="AL756" s="269"/>
      <c r="AM756" s="269"/>
      <c r="AN756" s="269"/>
      <c r="AO756" s="269"/>
      <c r="AP756" s="269"/>
      <c r="AQ756" s="269"/>
      <c r="AR756" s="269"/>
      <c r="AS756" s="269"/>
      <c r="AT756" s="269"/>
      <c r="AU756" s="269"/>
      <c r="AV756" s="269"/>
      <c r="AW756" s="276"/>
      <c r="AX756" s="269"/>
      <c r="AY756" s="269"/>
      <c r="AZ756" s="269"/>
      <c r="BA756" s="269"/>
      <c r="BB756" s="269"/>
      <c r="BC756" s="269"/>
      <c r="BD756" s="269"/>
      <c r="BE756" s="269"/>
      <c r="BH756" s="250"/>
      <c r="BI756" s="250"/>
      <c r="BJ756" s="250"/>
      <c r="BK756" s="250"/>
      <c r="BL756" s="250"/>
      <c r="BM756" s="250"/>
      <c r="BN756" s="250"/>
      <c r="BO756" s="250"/>
      <c r="BP756" s="250"/>
      <c r="BQ756" s="250"/>
      <c r="BR756" s="250"/>
      <c r="BS756" s="250"/>
      <c r="BT756" s="250"/>
      <c r="BU756" s="250"/>
      <c r="BV756" s="250"/>
      <c r="BW756" s="250"/>
      <c r="BX756" s="250"/>
      <c r="BY756" s="250"/>
      <c r="BZ756" s="250"/>
      <c r="CE756" s="250"/>
    </row>
    <row r="757" spans="1:83" ht="14.4" x14ac:dyDescent="0.3">
      <c r="A757" s="268"/>
      <c r="B757" s="269"/>
      <c r="C757" s="269"/>
      <c r="D757" s="269"/>
      <c r="E757" s="269"/>
      <c r="F757" s="269"/>
      <c r="G757" s="269"/>
      <c r="H757" s="269"/>
      <c r="I757" s="269"/>
      <c r="J757" s="269"/>
      <c r="K757" s="269"/>
      <c r="L757" s="269"/>
      <c r="M757" s="269"/>
      <c r="N757" s="269"/>
      <c r="O757" s="269"/>
      <c r="P757" s="269"/>
      <c r="Q757" s="269"/>
      <c r="R757" s="269"/>
      <c r="S757" s="269"/>
      <c r="T757" s="269"/>
      <c r="U757" s="269"/>
      <c r="V757" s="269"/>
      <c r="W757" s="269"/>
      <c r="X757" s="269"/>
      <c r="Y757" s="269"/>
      <c r="Z757" s="269"/>
      <c r="AA757" s="269"/>
      <c r="AB757" s="269"/>
      <c r="AC757" s="269"/>
      <c r="AD757" s="269"/>
      <c r="AE757" s="269"/>
      <c r="AF757" s="269"/>
      <c r="AG757" s="269"/>
      <c r="AH757" s="269"/>
      <c r="AI757" s="269"/>
      <c r="AJ757" s="269"/>
      <c r="AK757" s="269"/>
      <c r="AL757" s="269"/>
      <c r="AM757" s="269"/>
      <c r="AN757" s="269"/>
      <c r="AO757" s="269"/>
      <c r="AP757" s="269"/>
      <c r="AQ757" s="269"/>
      <c r="AR757" s="269"/>
      <c r="AS757" s="269"/>
      <c r="AT757" s="269"/>
      <c r="AU757" s="269"/>
      <c r="AV757" s="269"/>
      <c r="AW757" s="276"/>
      <c r="AX757" s="269"/>
      <c r="AY757" s="269"/>
      <c r="AZ757" s="269"/>
      <c r="BA757" s="269"/>
      <c r="BB757" s="269"/>
      <c r="BC757" s="269"/>
      <c r="BD757" s="269"/>
      <c r="BE757" s="269"/>
      <c r="BH757" s="250"/>
      <c r="BI757" s="250"/>
      <c r="BJ757" s="250"/>
      <c r="BK757" s="250"/>
      <c r="BL757" s="250"/>
      <c r="BM757" s="250"/>
      <c r="BN757" s="250"/>
      <c r="BO757" s="250"/>
      <c r="BP757" s="250"/>
      <c r="BQ757" s="250"/>
      <c r="BR757" s="250"/>
      <c r="BS757" s="250"/>
      <c r="BT757" s="250"/>
      <c r="BU757" s="250"/>
      <c r="BV757" s="250"/>
      <c r="BW757" s="250"/>
      <c r="BX757" s="250"/>
      <c r="BY757" s="250"/>
      <c r="BZ757" s="250"/>
      <c r="CE757" s="250"/>
    </row>
    <row r="758" spans="1:83" ht="14.4" x14ac:dyDescent="0.3">
      <c r="A758" s="268"/>
      <c r="B758" s="269"/>
      <c r="C758" s="269"/>
      <c r="D758" s="269"/>
      <c r="E758" s="269"/>
      <c r="F758" s="269"/>
      <c r="G758" s="269"/>
      <c r="H758" s="269"/>
      <c r="I758" s="269"/>
      <c r="J758" s="269"/>
      <c r="K758" s="269"/>
      <c r="L758" s="269"/>
      <c r="M758" s="269"/>
      <c r="N758" s="269"/>
      <c r="O758" s="269"/>
      <c r="P758" s="269"/>
      <c r="Q758" s="269"/>
      <c r="R758" s="269"/>
      <c r="S758" s="269"/>
      <c r="T758" s="269"/>
      <c r="U758" s="269"/>
      <c r="V758" s="269"/>
      <c r="W758" s="269"/>
      <c r="X758" s="269"/>
      <c r="Y758" s="269"/>
      <c r="Z758" s="269"/>
      <c r="AA758" s="269"/>
      <c r="AB758" s="269"/>
      <c r="AC758" s="269"/>
      <c r="AD758" s="269"/>
      <c r="AE758" s="269"/>
      <c r="AF758" s="269"/>
      <c r="AG758" s="269"/>
      <c r="AH758" s="269"/>
      <c r="AI758" s="269"/>
      <c r="AJ758" s="269"/>
      <c r="AK758" s="269"/>
      <c r="AL758" s="269"/>
      <c r="AM758" s="269"/>
      <c r="AN758" s="269"/>
      <c r="AO758" s="269"/>
      <c r="AP758" s="269"/>
      <c r="AQ758" s="269"/>
      <c r="AR758" s="269"/>
      <c r="AS758" s="269"/>
      <c r="AT758" s="269"/>
      <c r="AU758" s="269"/>
      <c r="AV758" s="269"/>
      <c r="AW758" s="276"/>
      <c r="AX758" s="269"/>
      <c r="AY758" s="269"/>
      <c r="AZ758" s="269"/>
      <c r="BA758" s="269"/>
      <c r="BB758" s="269"/>
      <c r="BC758" s="269"/>
      <c r="BD758" s="269"/>
      <c r="BE758" s="269"/>
      <c r="BH758" s="241"/>
      <c r="BI758" s="241"/>
      <c r="BJ758" s="241"/>
      <c r="BK758" s="241"/>
      <c r="BL758" s="241"/>
      <c r="BM758" s="241"/>
      <c r="BN758" s="241"/>
      <c r="BO758" s="241"/>
      <c r="BP758" s="241"/>
      <c r="BQ758" s="241"/>
      <c r="BR758" s="241"/>
      <c r="BS758" s="241"/>
      <c r="BT758" s="241"/>
      <c r="BU758" s="241"/>
      <c r="BV758" s="240"/>
      <c r="BW758" s="241"/>
      <c r="BX758" s="241"/>
      <c r="BY758" s="241"/>
      <c r="BZ758" s="241"/>
      <c r="CA758" s="242"/>
      <c r="CB758" s="242"/>
      <c r="CC758" s="242"/>
      <c r="CD758" s="242"/>
      <c r="CE758" s="241"/>
    </row>
    <row r="759" spans="1:83" ht="14.4" x14ac:dyDescent="0.3">
      <c r="A759" s="268"/>
      <c r="B759" s="269"/>
      <c r="C759" s="269"/>
      <c r="D759" s="269"/>
      <c r="E759" s="269"/>
      <c r="F759" s="269"/>
      <c r="G759" s="269"/>
      <c r="H759" s="269"/>
      <c r="I759" s="269"/>
      <c r="J759" s="269"/>
      <c r="K759" s="269"/>
      <c r="L759" s="269"/>
      <c r="M759" s="269"/>
      <c r="N759" s="269"/>
      <c r="O759" s="269"/>
      <c r="P759" s="269"/>
      <c r="Q759" s="269"/>
      <c r="R759" s="269"/>
      <c r="S759" s="269"/>
      <c r="T759" s="269"/>
      <c r="U759" s="269"/>
      <c r="V759" s="269"/>
      <c r="W759" s="269"/>
      <c r="X759" s="269"/>
      <c r="Y759" s="269"/>
      <c r="Z759" s="269"/>
      <c r="AA759" s="269"/>
      <c r="AB759" s="269"/>
      <c r="AC759" s="269"/>
      <c r="AD759" s="269"/>
      <c r="AE759" s="269"/>
      <c r="AF759" s="269"/>
      <c r="AG759" s="269"/>
      <c r="AH759" s="269"/>
      <c r="AI759" s="269"/>
      <c r="AJ759" s="269"/>
      <c r="AK759" s="269"/>
      <c r="AL759" s="269"/>
      <c r="AM759" s="269"/>
      <c r="AN759" s="269"/>
      <c r="AO759" s="269"/>
      <c r="AP759" s="269"/>
      <c r="AQ759" s="269"/>
      <c r="AR759" s="269"/>
      <c r="AS759" s="269"/>
      <c r="AT759" s="269"/>
      <c r="AU759" s="269"/>
      <c r="AV759" s="269"/>
      <c r="AW759" s="276"/>
      <c r="AX759" s="269"/>
      <c r="AY759" s="269"/>
      <c r="AZ759" s="269"/>
      <c r="BA759" s="269"/>
      <c r="BB759" s="269"/>
      <c r="BC759" s="269"/>
      <c r="BD759" s="269"/>
      <c r="BE759" s="269"/>
      <c r="BH759" s="250"/>
      <c r="BI759" s="250"/>
      <c r="BJ759" s="250"/>
      <c r="BK759" s="250"/>
      <c r="BL759" s="250"/>
      <c r="BM759" s="250"/>
      <c r="BN759" s="250"/>
      <c r="BO759" s="250"/>
      <c r="BP759" s="250"/>
      <c r="BQ759" s="250"/>
      <c r="BR759" s="250"/>
      <c r="BS759" s="250"/>
      <c r="BT759" s="250"/>
      <c r="BU759" s="250"/>
      <c r="BV759" s="250"/>
      <c r="BW759" s="250"/>
      <c r="BX759" s="250"/>
      <c r="BY759" s="250"/>
      <c r="BZ759" s="250"/>
      <c r="CE759" s="250"/>
    </row>
    <row r="760" spans="1:83" ht="14.4" x14ac:dyDescent="0.3">
      <c r="A760" s="268"/>
      <c r="B760" s="269"/>
      <c r="C760" s="269"/>
      <c r="D760" s="269"/>
      <c r="E760" s="269"/>
      <c r="F760" s="269"/>
      <c r="G760" s="269"/>
      <c r="H760" s="269"/>
      <c r="I760" s="269"/>
      <c r="J760" s="269"/>
      <c r="K760" s="269"/>
      <c r="L760" s="269"/>
      <c r="M760" s="269"/>
      <c r="N760" s="269"/>
      <c r="O760" s="269"/>
      <c r="P760" s="269"/>
      <c r="Q760" s="269"/>
      <c r="R760" s="269"/>
      <c r="S760" s="269"/>
      <c r="T760" s="269"/>
      <c r="U760" s="269"/>
      <c r="V760" s="269"/>
      <c r="W760" s="269"/>
      <c r="X760" s="269"/>
      <c r="Y760" s="269"/>
      <c r="Z760" s="269"/>
      <c r="AA760" s="269"/>
      <c r="AB760" s="269"/>
      <c r="AC760" s="269"/>
      <c r="AD760" s="269"/>
      <c r="AE760" s="269"/>
      <c r="AF760" s="269"/>
      <c r="AG760" s="269"/>
      <c r="AH760" s="269"/>
      <c r="AI760" s="269"/>
      <c r="AJ760" s="269"/>
      <c r="AK760" s="269"/>
      <c r="AL760" s="269"/>
      <c r="AM760" s="269"/>
      <c r="AN760" s="269"/>
      <c r="AO760" s="269"/>
      <c r="AP760" s="269"/>
      <c r="AQ760" s="269"/>
      <c r="AR760" s="269"/>
      <c r="AS760" s="269"/>
      <c r="AT760" s="269"/>
      <c r="AU760" s="269"/>
      <c r="AV760" s="269"/>
      <c r="AW760" s="276"/>
      <c r="AX760" s="269"/>
      <c r="AY760" s="269"/>
      <c r="AZ760" s="269"/>
      <c r="BA760" s="269"/>
      <c r="BB760" s="269"/>
      <c r="BC760" s="269"/>
      <c r="BD760" s="269"/>
      <c r="BE760" s="269"/>
      <c r="BH760" s="250"/>
      <c r="BI760" s="250"/>
      <c r="BJ760" s="250"/>
      <c r="BK760" s="250"/>
      <c r="BL760" s="250"/>
      <c r="BM760" s="250"/>
      <c r="BN760" s="250"/>
      <c r="BO760" s="250"/>
      <c r="BP760" s="250"/>
      <c r="BQ760" s="250"/>
      <c r="BR760" s="250"/>
      <c r="BS760" s="250"/>
      <c r="BT760" s="250"/>
      <c r="BU760" s="250"/>
      <c r="BV760" s="250"/>
      <c r="BW760" s="250"/>
      <c r="BX760" s="250"/>
      <c r="BY760" s="250"/>
      <c r="BZ760" s="250"/>
      <c r="CE760" s="250"/>
    </row>
    <row r="761" spans="1:83" ht="14.4" x14ac:dyDescent="0.3">
      <c r="A761" s="268"/>
      <c r="B761" s="269"/>
      <c r="C761" s="269"/>
      <c r="D761" s="269"/>
      <c r="E761" s="269"/>
      <c r="F761" s="269"/>
      <c r="G761" s="269"/>
      <c r="H761" s="269"/>
      <c r="I761" s="269"/>
      <c r="J761" s="269"/>
      <c r="K761" s="269"/>
      <c r="L761" s="269"/>
      <c r="M761" s="269"/>
      <c r="N761" s="269"/>
      <c r="O761" s="269"/>
      <c r="P761" s="269"/>
      <c r="Q761" s="269"/>
      <c r="R761" s="269"/>
      <c r="S761" s="269"/>
      <c r="T761" s="269"/>
      <c r="U761" s="269"/>
      <c r="V761" s="269"/>
      <c r="W761" s="269"/>
      <c r="X761" s="269"/>
      <c r="Y761" s="269"/>
      <c r="Z761" s="269"/>
      <c r="AA761" s="269"/>
      <c r="AB761" s="269"/>
      <c r="AC761" s="269"/>
      <c r="AD761" s="269"/>
      <c r="AE761" s="269"/>
      <c r="AF761" s="269"/>
      <c r="AG761" s="269"/>
      <c r="AH761" s="269"/>
      <c r="AI761" s="269"/>
      <c r="AJ761" s="269"/>
      <c r="AK761" s="269"/>
      <c r="AL761" s="269"/>
      <c r="AM761" s="269"/>
      <c r="AN761" s="269"/>
      <c r="AO761" s="269"/>
      <c r="AP761" s="269"/>
      <c r="AQ761" s="269"/>
      <c r="AR761" s="269"/>
      <c r="AS761" s="269"/>
      <c r="AT761" s="269"/>
      <c r="AU761" s="269"/>
      <c r="AV761" s="269"/>
      <c r="AW761" s="276"/>
      <c r="AX761" s="269"/>
      <c r="AY761" s="269"/>
      <c r="AZ761" s="269"/>
      <c r="BA761" s="269"/>
      <c r="BB761" s="269"/>
      <c r="BC761" s="269"/>
      <c r="BD761" s="269"/>
      <c r="BE761" s="269"/>
      <c r="BH761" s="250"/>
      <c r="BI761" s="250"/>
      <c r="BJ761" s="250"/>
      <c r="BK761" s="250"/>
      <c r="BL761" s="250"/>
      <c r="BM761" s="250"/>
      <c r="BN761" s="250"/>
      <c r="BO761" s="250"/>
      <c r="BP761" s="250"/>
      <c r="BQ761" s="250"/>
      <c r="BR761" s="250"/>
      <c r="BS761" s="250"/>
      <c r="BT761" s="250"/>
      <c r="BU761" s="250"/>
      <c r="BV761" s="250"/>
      <c r="BW761" s="250"/>
      <c r="BX761" s="250"/>
      <c r="BY761" s="250"/>
      <c r="BZ761" s="250"/>
      <c r="CE761" s="250"/>
    </row>
    <row r="762" spans="1:83" ht="14.4" x14ac:dyDescent="0.3">
      <c r="A762" s="268"/>
      <c r="B762" s="269"/>
      <c r="C762" s="269"/>
      <c r="D762" s="269"/>
      <c r="E762" s="269"/>
      <c r="F762" s="269"/>
      <c r="G762" s="269"/>
      <c r="H762" s="269"/>
      <c r="I762" s="269"/>
      <c r="J762" s="269"/>
      <c r="K762" s="269"/>
      <c r="L762" s="269"/>
      <c r="M762" s="269"/>
      <c r="N762" s="269"/>
      <c r="O762" s="269"/>
      <c r="P762" s="269"/>
      <c r="Q762" s="269"/>
      <c r="R762" s="269"/>
      <c r="S762" s="269"/>
      <c r="T762" s="269"/>
      <c r="U762" s="269"/>
      <c r="V762" s="269"/>
      <c r="W762" s="269"/>
      <c r="X762" s="269"/>
      <c r="Y762" s="269"/>
      <c r="Z762" s="269"/>
      <c r="AA762" s="269"/>
      <c r="AB762" s="269"/>
      <c r="AC762" s="269"/>
      <c r="AD762" s="269"/>
      <c r="AE762" s="269"/>
      <c r="AF762" s="269"/>
      <c r="AG762" s="269"/>
      <c r="AH762" s="269"/>
      <c r="AI762" s="269"/>
      <c r="AJ762" s="269"/>
      <c r="AK762" s="269"/>
      <c r="AL762" s="269"/>
      <c r="AM762" s="269"/>
      <c r="AN762" s="269"/>
      <c r="AO762" s="269"/>
      <c r="AP762" s="269"/>
      <c r="AQ762" s="269"/>
      <c r="AR762" s="269"/>
      <c r="AS762" s="269"/>
      <c r="AT762" s="269"/>
      <c r="AU762" s="269"/>
      <c r="AV762" s="269"/>
      <c r="AW762" s="276"/>
      <c r="AX762" s="269"/>
      <c r="AY762" s="269"/>
      <c r="AZ762" s="269"/>
      <c r="BA762" s="269"/>
      <c r="BB762" s="269"/>
      <c r="BC762" s="269"/>
      <c r="BD762" s="269"/>
      <c r="BE762" s="269"/>
      <c r="BH762" s="241"/>
      <c r="BI762" s="241"/>
      <c r="BJ762" s="241"/>
      <c r="BK762" s="241"/>
      <c r="BL762" s="241"/>
      <c r="BM762" s="241"/>
      <c r="BN762" s="241"/>
      <c r="BO762" s="241"/>
      <c r="BP762" s="241"/>
      <c r="BQ762" s="241"/>
      <c r="BR762" s="241"/>
      <c r="BS762" s="241"/>
      <c r="BT762" s="241"/>
      <c r="BU762" s="241"/>
      <c r="BV762" s="240"/>
      <c r="BW762" s="241"/>
      <c r="BX762" s="241"/>
      <c r="BY762" s="241"/>
      <c r="BZ762" s="241"/>
      <c r="CA762" s="242"/>
      <c r="CB762" s="242"/>
      <c r="CC762" s="242"/>
      <c r="CD762" s="242"/>
      <c r="CE762" s="241"/>
    </row>
    <row r="763" spans="1:83" ht="14.4" x14ac:dyDescent="0.3">
      <c r="A763" s="268"/>
      <c r="B763" s="269"/>
      <c r="C763" s="269"/>
      <c r="D763" s="269"/>
      <c r="E763" s="269"/>
      <c r="F763" s="269"/>
      <c r="G763" s="269"/>
      <c r="H763" s="269"/>
      <c r="I763" s="269"/>
      <c r="J763" s="269"/>
      <c r="K763" s="269"/>
      <c r="L763" s="269"/>
      <c r="M763" s="269"/>
      <c r="N763" s="269"/>
      <c r="O763" s="269"/>
      <c r="P763" s="269"/>
      <c r="Q763" s="269"/>
      <c r="R763" s="269"/>
      <c r="S763" s="269"/>
      <c r="T763" s="269"/>
      <c r="U763" s="269"/>
      <c r="V763" s="269"/>
      <c r="W763" s="269"/>
      <c r="X763" s="269"/>
      <c r="Y763" s="269"/>
      <c r="Z763" s="269"/>
      <c r="AA763" s="269"/>
      <c r="AB763" s="269"/>
      <c r="AC763" s="269"/>
      <c r="AD763" s="269"/>
      <c r="AE763" s="269"/>
      <c r="AF763" s="269"/>
      <c r="AG763" s="269"/>
      <c r="AH763" s="269"/>
      <c r="AI763" s="269"/>
      <c r="AJ763" s="269"/>
      <c r="AK763" s="269"/>
      <c r="AL763" s="269"/>
      <c r="AM763" s="269"/>
      <c r="AN763" s="269"/>
      <c r="AO763" s="269"/>
      <c r="AP763" s="269"/>
      <c r="AQ763" s="269"/>
      <c r="AR763" s="269"/>
      <c r="AS763" s="269"/>
      <c r="AT763" s="269"/>
      <c r="AU763" s="269"/>
      <c r="AV763" s="269"/>
      <c r="AW763" s="276"/>
      <c r="AX763" s="269"/>
      <c r="AY763" s="269"/>
      <c r="AZ763" s="269"/>
      <c r="BA763" s="269"/>
      <c r="BB763" s="269"/>
      <c r="BC763" s="269"/>
      <c r="BD763" s="269"/>
      <c r="BE763" s="269"/>
      <c r="BH763" s="241"/>
      <c r="BI763" s="241"/>
      <c r="BJ763" s="241"/>
      <c r="BK763" s="241"/>
      <c r="BL763" s="241"/>
      <c r="BM763" s="241"/>
      <c r="BN763" s="241"/>
      <c r="BO763" s="241"/>
      <c r="BP763" s="241"/>
      <c r="BQ763" s="241"/>
      <c r="BR763" s="241"/>
      <c r="BS763" s="241"/>
      <c r="BT763" s="241"/>
      <c r="BU763" s="241"/>
      <c r="BV763" s="240"/>
      <c r="BW763" s="241"/>
      <c r="BX763" s="241"/>
      <c r="BY763" s="241"/>
      <c r="BZ763" s="241"/>
      <c r="CA763" s="242"/>
      <c r="CB763" s="242"/>
      <c r="CC763" s="242"/>
      <c r="CD763" s="242"/>
      <c r="CE763" s="241"/>
    </row>
    <row r="764" spans="1:83" ht="14.4" x14ac:dyDescent="0.3">
      <c r="A764" s="268"/>
      <c r="B764" s="269"/>
      <c r="C764" s="269"/>
      <c r="D764" s="269"/>
      <c r="E764" s="269"/>
      <c r="F764" s="269"/>
      <c r="G764" s="269"/>
      <c r="H764" s="269"/>
      <c r="I764" s="269"/>
      <c r="J764" s="269"/>
      <c r="K764" s="269"/>
      <c r="L764" s="269"/>
      <c r="M764" s="269"/>
      <c r="N764" s="269"/>
      <c r="O764" s="269"/>
      <c r="P764" s="269"/>
      <c r="Q764" s="269"/>
      <c r="R764" s="269"/>
      <c r="S764" s="269"/>
      <c r="T764" s="269"/>
      <c r="U764" s="269"/>
      <c r="V764" s="269"/>
      <c r="W764" s="269"/>
      <c r="X764" s="269"/>
      <c r="Y764" s="269"/>
      <c r="Z764" s="269"/>
      <c r="AA764" s="269"/>
      <c r="AB764" s="269"/>
      <c r="AC764" s="269"/>
      <c r="AD764" s="269"/>
      <c r="AE764" s="269"/>
      <c r="AF764" s="269"/>
      <c r="AG764" s="269"/>
      <c r="AH764" s="269"/>
      <c r="AI764" s="269"/>
      <c r="AJ764" s="269"/>
      <c r="AK764" s="269"/>
      <c r="AL764" s="269"/>
      <c r="AM764" s="269"/>
      <c r="AN764" s="269"/>
      <c r="AO764" s="269"/>
      <c r="AP764" s="269"/>
      <c r="AQ764" s="269"/>
      <c r="AR764" s="269"/>
      <c r="AS764" s="269"/>
      <c r="AT764" s="269"/>
      <c r="AU764" s="269"/>
      <c r="AV764" s="269"/>
      <c r="AW764" s="276"/>
      <c r="AX764" s="269"/>
      <c r="AY764" s="269"/>
      <c r="AZ764" s="269"/>
      <c r="BA764" s="269"/>
      <c r="BB764" s="269"/>
      <c r="BC764" s="269"/>
      <c r="BD764" s="269"/>
      <c r="BE764" s="269"/>
      <c r="BH764" s="241"/>
      <c r="BI764" s="241"/>
      <c r="BJ764" s="241"/>
      <c r="BK764" s="241"/>
      <c r="BL764" s="241"/>
      <c r="BM764" s="241"/>
      <c r="BN764" s="241"/>
      <c r="BO764" s="241"/>
      <c r="BP764" s="241"/>
      <c r="BQ764" s="241"/>
      <c r="BR764" s="241"/>
      <c r="BS764" s="241"/>
      <c r="BT764" s="241"/>
      <c r="BU764" s="241"/>
      <c r="BV764" s="240"/>
      <c r="BW764" s="241"/>
      <c r="BX764" s="241"/>
      <c r="BY764" s="241"/>
      <c r="BZ764" s="241"/>
      <c r="CA764" s="242"/>
      <c r="CB764" s="242"/>
      <c r="CC764" s="242"/>
      <c r="CD764" s="242"/>
      <c r="CE764" s="241"/>
    </row>
    <row r="765" spans="1:83" ht="14.4" x14ac:dyDescent="0.3">
      <c r="A765" s="270"/>
      <c r="B765" s="269"/>
      <c r="C765" s="269"/>
      <c r="D765" s="269"/>
      <c r="E765" s="269"/>
      <c r="F765" s="269"/>
      <c r="G765" s="269"/>
      <c r="H765" s="269"/>
      <c r="I765" s="269"/>
      <c r="J765" s="269"/>
      <c r="K765" s="269"/>
      <c r="L765" s="269"/>
      <c r="M765" s="269"/>
      <c r="N765" s="269"/>
      <c r="O765" s="269"/>
      <c r="P765" s="269"/>
      <c r="Q765" s="269"/>
      <c r="R765" s="269"/>
      <c r="S765" s="269"/>
      <c r="T765" s="269"/>
      <c r="U765" s="269"/>
      <c r="V765" s="269"/>
      <c r="W765" s="269"/>
      <c r="X765" s="269"/>
      <c r="Y765" s="269"/>
      <c r="Z765" s="269"/>
      <c r="AA765" s="269"/>
      <c r="AB765" s="250"/>
      <c r="AC765" s="250"/>
      <c r="AD765" s="250"/>
      <c r="AE765" s="250"/>
      <c r="AF765" s="250"/>
      <c r="AG765" s="250"/>
      <c r="AH765" s="250"/>
      <c r="AI765" s="250"/>
      <c r="AJ765" s="250"/>
      <c r="AK765" s="250"/>
      <c r="AL765" s="250"/>
      <c r="AM765" s="250"/>
      <c r="AN765" s="250"/>
      <c r="AO765" s="250"/>
      <c r="AP765" s="250"/>
      <c r="AQ765" s="250"/>
      <c r="AR765" s="250"/>
      <c r="AS765" s="250"/>
      <c r="AT765" s="250"/>
      <c r="AU765" s="250"/>
      <c r="AV765" s="250"/>
      <c r="AW765" s="275"/>
      <c r="AX765" s="250"/>
      <c r="AY765" s="250"/>
      <c r="AZ765" s="250"/>
      <c r="BA765" s="250"/>
      <c r="BB765" s="250"/>
      <c r="BC765" s="250"/>
      <c r="BD765" s="250"/>
      <c r="BE765" s="269"/>
      <c r="BH765" s="250"/>
      <c r="BI765" s="250"/>
      <c r="BJ765" s="250"/>
      <c r="BK765" s="250"/>
      <c r="BL765" s="250"/>
      <c r="BM765" s="250"/>
      <c r="BN765" s="250"/>
      <c r="BO765" s="250"/>
      <c r="BP765" s="250"/>
      <c r="BQ765" s="250"/>
      <c r="BR765" s="250"/>
      <c r="BS765" s="250"/>
      <c r="BT765" s="250"/>
      <c r="BU765" s="250"/>
      <c r="BV765" s="250"/>
      <c r="BW765" s="250"/>
      <c r="BX765" s="250"/>
      <c r="BY765" s="250"/>
      <c r="BZ765" s="250"/>
      <c r="CE765" s="250"/>
    </row>
    <row r="766" spans="1:83" ht="14.4" x14ac:dyDescent="0.3">
      <c r="A766" s="270"/>
      <c r="B766" s="269"/>
      <c r="C766" s="269"/>
      <c r="D766" s="269"/>
      <c r="E766" s="269"/>
      <c r="F766" s="269"/>
      <c r="G766" s="269"/>
      <c r="H766" s="269"/>
      <c r="I766" s="269"/>
      <c r="J766" s="269"/>
      <c r="K766" s="269"/>
      <c r="L766" s="269"/>
      <c r="M766" s="269"/>
      <c r="N766" s="269"/>
      <c r="O766" s="269"/>
      <c r="P766" s="269"/>
      <c r="Q766" s="269"/>
      <c r="R766" s="269"/>
      <c r="S766" s="269"/>
      <c r="T766" s="269"/>
      <c r="U766" s="269"/>
      <c r="V766" s="269"/>
      <c r="W766" s="269"/>
      <c r="X766" s="269"/>
      <c r="Y766" s="269"/>
      <c r="Z766" s="269"/>
      <c r="AA766" s="269"/>
      <c r="AB766" s="250"/>
      <c r="AC766" s="250"/>
      <c r="AD766" s="250"/>
      <c r="AE766" s="250"/>
      <c r="AF766" s="250"/>
      <c r="AG766" s="250"/>
      <c r="AH766" s="250"/>
      <c r="AI766" s="250"/>
      <c r="AJ766" s="250"/>
      <c r="AK766" s="250"/>
      <c r="AL766" s="250"/>
      <c r="AM766" s="250"/>
      <c r="AN766" s="250"/>
      <c r="AO766" s="250"/>
      <c r="AP766" s="250"/>
      <c r="AQ766" s="250"/>
      <c r="AR766" s="250"/>
      <c r="AS766" s="250"/>
      <c r="AT766" s="250"/>
      <c r="AU766" s="250"/>
      <c r="AV766" s="250"/>
      <c r="AW766" s="275"/>
      <c r="AX766" s="250"/>
      <c r="AY766" s="250"/>
      <c r="AZ766" s="250"/>
      <c r="BA766" s="250"/>
      <c r="BB766" s="250"/>
      <c r="BC766" s="250"/>
      <c r="BD766" s="250"/>
      <c r="BE766" s="269"/>
      <c r="BH766" s="250"/>
      <c r="BI766" s="250"/>
      <c r="BJ766" s="250"/>
      <c r="BK766" s="250"/>
      <c r="BL766" s="250"/>
      <c r="BM766" s="250"/>
      <c r="BN766" s="250"/>
      <c r="BO766" s="250"/>
      <c r="BP766" s="250"/>
      <c r="BQ766" s="250"/>
      <c r="BR766" s="250"/>
      <c r="BS766" s="250"/>
      <c r="BT766" s="250"/>
      <c r="BU766" s="250"/>
      <c r="BV766" s="250"/>
      <c r="BW766" s="250"/>
      <c r="BX766" s="250"/>
      <c r="BY766" s="250"/>
      <c r="BZ766" s="250"/>
      <c r="CE766" s="250"/>
    </row>
    <row r="767" spans="1:83" ht="14.4" x14ac:dyDescent="0.3">
      <c r="A767" s="270"/>
      <c r="B767" s="271"/>
      <c r="C767" s="269"/>
      <c r="D767" s="269"/>
      <c r="E767" s="269"/>
      <c r="F767" s="269"/>
      <c r="G767" s="269"/>
      <c r="H767" s="269"/>
      <c r="I767" s="269"/>
      <c r="J767" s="269"/>
      <c r="K767" s="269"/>
      <c r="L767" s="269"/>
      <c r="M767" s="269"/>
      <c r="N767" s="250"/>
      <c r="O767" s="250"/>
      <c r="P767" s="250"/>
      <c r="Q767" s="250"/>
      <c r="R767" s="250"/>
      <c r="S767" s="250"/>
      <c r="T767" s="250"/>
      <c r="U767" s="250"/>
      <c r="V767" s="250"/>
      <c r="W767" s="250"/>
      <c r="X767" s="250"/>
      <c r="Y767" s="250"/>
      <c r="Z767" s="250"/>
      <c r="AA767" s="250"/>
      <c r="AB767" s="250"/>
      <c r="AC767" s="250"/>
      <c r="AD767" s="250"/>
      <c r="AE767" s="250"/>
      <c r="AF767" s="250"/>
      <c r="AG767" s="250"/>
      <c r="AH767" s="250"/>
      <c r="AI767" s="250"/>
      <c r="AJ767" s="250"/>
      <c r="AK767" s="250"/>
      <c r="AL767" s="250"/>
      <c r="AM767" s="250"/>
      <c r="AN767" s="250"/>
      <c r="AO767" s="250"/>
      <c r="AP767" s="250"/>
      <c r="AQ767" s="250"/>
      <c r="AR767" s="250"/>
      <c r="AS767" s="250"/>
      <c r="AT767" s="250"/>
      <c r="AU767" s="250"/>
      <c r="AV767" s="250"/>
      <c r="AW767" s="275"/>
      <c r="AX767" s="250"/>
      <c r="AY767" s="250"/>
      <c r="AZ767" s="250"/>
      <c r="BA767" s="250"/>
      <c r="BB767" s="250"/>
      <c r="BC767" s="250"/>
      <c r="BD767" s="250"/>
      <c r="BE767" s="269"/>
      <c r="BH767" s="250"/>
      <c r="BI767" s="250"/>
      <c r="BJ767" s="250"/>
      <c r="BK767" s="250"/>
      <c r="BL767" s="250"/>
      <c r="BM767" s="250"/>
      <c r="BN767" s="250"/>
      <c r="BO767" s="250"/>
      <c r="BP767" s="250"/>
      <c r="BQ767" s="250"/>
      <c r="BR767" s="250"/>
      <c r="BS767" s="250"/>
      <c r="BT767" s="250"/>
      <c r="BU767" s="250"/>
      <c r="BV767" s="250"/>
      <c r="BW767" s="250"/>
      <c r="BX767" s="250"/>
      <c r="BY767" s="250"/>
      <c r="BZ767" s="250"/>
      <c r="CE767" s="250"/>
    </row>
    <row r="768" spans="1:83" ht="14.4" x14ac:dyDescent="0.3">
      <c r="A768" s="268"/>
      <c r="B768" s="269"/>
      <c r="C768" s="269"/>
      <c r="D768" s="269"/>
      <c r="E768" s="269"/>
      <c r="F768" s="269"/>
      <c r="G768" s="269"/>
      <c r="H768" s="269"/>
      <c r="I768" s="269"/>
      <c r="J768" s="269"/>
      <c r="K768" s="269"/>
      <c r="L768" s="269"/>
      <c r="M768" s="269"/>
      <c r="N768" s="269"/>
      <c r="O768" s="269"/>
      <c r="P768" s="269"/>
      <c r="Q768" s="269"/>
      <c r="R768" s="269"/>
      <c r="S768" s="269"/>
      <c r="T768" s="269"/>
      <c r="U768" s="269"/>
      <c r="V768" s="269"/>
      <c r="W768" s="269"/>
      <c r="X768" s="269"/>
      <c r="Y768" s="269"/>
      <c r="Z768" s="269"/>
      <c r="AA768" s="269"/>
      <c r="AB768" s="269"/>
      <c r="AC768" s="269"/>
      <c r="AD768" s="269"/>
      <c r="AE768" s="269"/>
      <c r="AF768" s="269"/>
      <c r="AG768" s="269"/>
      <c r="AH768" s="269"/>
      <c r="AI768" s="269"/>
      <c r="AJ768" s="269"/>
      <c r="AK768" s="269"/>
      <c r="AL768" s="269"/>
      <c r="AM768" s="269"/>
      <c r="AN768" s="269"/>
      <c r="AO768" s="269"/>
      <c r="AP768" s="269"/>
      <c r="AQ768" s="269"/>
      <c r="AR768" s="269"/>
      <c r="AS768" s="269"/>
      <c r="AT768" s="269"/>
      <c r="AU768" s="269"/>
      <c r="AV768" s="269"/>
      <c r="AW768" s="276"/>
      <c r="AX768" s="269"/>
      <c r="AY768" s="269"/>
      <c r="AZ768" s="269"/>
      <c r="BA768" s="269"/>
      <c r="BB768" s="269"/>
      <c r="BC768" s="269"/>
      <c r="BD768" s="269"/>
      <c r="BE768" s="269"/>
      <c r="BH768" s="250"/>
      <c r="BI768" s="250"/>
      <c r="BJ768" s="250"/>
      <c r="BK768" s="250"/>
      <c r="BL768" s="250"/>
      <c r="BM768" s="250"/>
      <c r="BN768" s="250"/>
      <c r="BO768" s="250"/>
      <c r="BP768" s="250"/>
      <c r="BQ768" s="250"/>
      <c r="BR768" s="250"/>
      <c r="BS768" s="250"/>
      <c r="BT768" s="250"/>
      <c r="BU768" s="250"/>
      <c r="BV768" s="250"/>
      <c r="BW768" s="250"/>
      <c r="BX768" s="250"/>
      <c r="BY768" s="250"/>
      <c r="BZ768" s="250"/>
      <c r="CE768" s="250"/>
    </row>
    <row r="769" spans="1:83" ht="14.4" x14ac:dyDescent="0.3">
      <c r="A769" s="268"/>
      <c r="B769" s="269"/>
      <c r="C769" s="269"/>
      <c r="D769" s="269"/>
      <c r="E769" s="269"/>
      <c r="F769" s="269"/>
      <c r="G769" s="269"/>
      <c r="H769" s="269"/>
      <c r="I769" s="269"/>
      <c r="J769" s="269"/>
      <c r="K769" s="269"/>
      <c r="L769" s="269"/>
      <c r="M769" s="269"/>
      <c r="N769" s="269"/>
      <c r="O769" s="269"/>
      <c r="P769" s="269"/>
      <c r="Q769" s="269"/>
      <c r="R769" s="269"/>
      <c r="S769" s="269"/>
      <c r="T769" s="269"/>
      <c r="U769" s="269"/>
      <c r="V769" s="269"/>
      <c r="W769" s="269"/>
      <c r="X769" s="269"/>
      <c r="Y769" s="269"/>
      <c r="Z769" s="269"/>
      <c r="AA769" s="269"/>
      <c r="AB769" s="269"/>
      <c r="AC769" s="269"/>
      <c r="AD769" s="269"/>
      <c r="AE769" s="269"/>
      <c r="AF769" s="269"/>
      <c r="AG769" s="269"/>
      <c r="AH769" s="269"/>
      <c r="AI769" s="269"/>
      <c r="AJ769" s="269"/>
      <c r="AK769" s="269"/>
      <c r="AL769" s="269"/>
      <c r="AM769" s="269"/>
      <c r="AN769" s="269"/>
      <c r="AO769" s="269"/>
      <c r="AP769" s="269"/>
      <c r="AQ769" s="269"/>
      <c r="AR769" s="269"/>
      <c r="AS769" s="269"/>
      <c r="AT769" s="269"/>
      <c r="AU769" s="269"/>
      <c r="AV769" s="269"/>
      <c r="AW769" s="276"/>
      <c r="AX769" s="269"/>
      <c r="AY769" s="269"/>
      <c r="AZ769" s="269"/>
      <c r="BA769" s="269"/>
      <c r="BB769" s="269"/>
      <c r="BC769" s="269"/>
      <c r="BD769" s="269"/>
      <c r="BE769" s="269"/>
      <c r="BH769" s="250"/>
      <c r="BI769" s="250"/>
      <c r="BJ769" s="250"/>
      <c r="BK769" s="250"/>
      <c r="BL769" s="250"/>
      <c r="BM769" s="250"/>
      <c r="BN769" s="250"/>
      <c r="BO769" s="250"/>
      <c r="BP769" s="250"/>
      <c r="BQ769" s="250"/>
      <c r="BR769" s="250"/>
      <c r="BS769" s="250"/>
      <c r="BT769" s="250"/>
      <c r="BU769" s="250"/>
      <c r="BV769" s="250"/>
      <c r="BW769" s="250"/>
      <c r="BX769" s="250"/>
      <c r="BY769" s="250"/>
      <c r="BZ769" s="250"/>
      <c r="CE769" s="250"/>
    </row>
    <row r="770" spans="1:83" ht="14.4" x14ac:dyDescent="0.3">
      <c r="A770" s="268"/>
      <c r="B770" s="269"/>
      <c r="C770" s="269"/>
      <c r="D770" s="269"/>
      <c r="E770" s="269"/>
      <c r="F770" s="269"/>
      <c r="G770" s="269"/>
      <c r="H770" s="269"/>
      <c r="I770" s="269"/>
      <c r="J770" s="269"/>
      <c r="K770" s="269"/>
      <c r="L770" s="269"/>
      <c r="M770" s="269"/>
      <c r="N770" s="269"/>
      <c r="O770" s="269"/>
      <c r="P770" s="269"/>
      <c r="Q770" s="269"/>
      <c r="R770" s="269"/>
      <c r="S770" s="269"/>
      <c r="T770" s="269"/>
      <c r="U770" s="269"/>
      <c r="V770" s="269"/>
      <c r="W770" s="269"/>
      <c r="X770" s="269"/>
      <c r="Y770" s="269"/>
      <c r="Z770" s="269"/>
      <c r="AA770" s="269"/>
      <c r="AB770" s="269"/>
      <c r="AC770" s="269"/>
      <c r="AD770" s="269"/>
      <c r="AE770" s="269"/>
      <c r="AF770" s="269"/>
      <c r="AG770" s="269"/>
      <c r="AH770" s="269"/>
      <c r="AI770" s="269"/>
      <c r="AJ770" s="269"/>
      <c r="AK770" s="269"/>
      <c r="AL770" s="269"/>
      <c r="AM770" s="269"/>
      <c r="AN770" s="269"/>
      <c r="AO770" s="269"/>
      <c r="AP770" s="269"/>
      <c r="AQ770" s="269"/>
      <c r="AR770" s="269"/>
      <c r="AS770" s="269"/>
      <c r="AT770" s="269"/>
      <c r="AU770" s="269"/>
      <c r="AV770" s="269"/>
      <c r="AW770" s="276"/>
      <c r="AX770" s="269"/>
      <c r="AY770" s="269"/>
      <c r="AZ770" s="269"/>
      <c r="BA770" s="269"/>
      <c r="BB770" s="269"/>
      <c r="BC770" s="269"/>
      <c r="BD770" s="269"/>
      <c r="BE770" s="269"/>
      <c r="BH770" s="250"/>
      <c r="BI770" s="250"/>
      <c r="BJ770" s="250"/>
      <c r="BK770" s="250"/>
      <c r="BL770" s="250"/>
      <c r="BM770" s="250"/>
      <c r="BN770" s="250"/>
      <c r="BO770" s="250"/>
      <c r="BP770" s="250"/>
      <c r="BQ770" s="250"/>
      <c r="BR770" s="250"/>
      <c r="BS770" s="250"/>
      <c r="BT770" s="250"/>
      <c r="BU770" s="250"/>
      <c r="BV770" s="250"/>
      <c r="BW770" s="250"/>
      <c r="BX770" s="250"/>
      <c r="BY770" s="250"/>
      <c r="BZ770" s="250"/>
      <c r="CE770" s="250"/>
    </row>
    <row r="771" spans="1:83" ht="14.4" x14ac:dyDescent="0.3">
      <c r="A771" s="268"/>
      <c r="B771" s="269"/>
      <c r="C771" s="269"/>
      <c r="D771" s="269"/>
      <c r="E771" s="269"/>
      <c r="F771" s="269"/>
      <c r="G771" s="269"/>
      <c r="H771" s="269"/>
      <c r="I771" s="269"/>
      <c r="J771" s="269"/>
      <c r="K771" s="269"/>
      <c r="L771" s="269"/>
      <c r="M771" s="269"/>
      <c r="N771" s="269"/>
      <c r="O771" s="269"/>
      <c r="P771" s="269"/>
      <c r="Q771" s="269"/>
      <c r="R771" s="269"/>
      <c r="S771" s="269"/>
      <c r="T771" s="269"/>
      <c r="U771" s="269"/>
      <c r="V771" s="269"/>
      <c r="W771" s="269"/>
      <c r="X771" s="269"/>
      <c r="Y771" s="269"/>
      <c r="Z771" s="269"/>
      <c r="AA771" s="269"/>
      <c r="AB771" s="269"/>
      <c r="AC771" s="269"/>
      <c r="AD771" s="269"/>
      <c r="AE771" s="269"/>
      <c r="AF771" s="269"/>
      <c r="AG771" s="269"/>
      <c r="AH771" s="269"/>
      <c r="AI771" s="269"/>
      <c r="AJ771" s="269"/>
      <c r="AK771" s="269"/>
      <c r="AL771" s="269"/>
      <c r="AM771" s="269"/>
      <c r="AN771" s="269"/>
      <c r="AO771" s="269"/>
      <c r="AP771" s="269"/>
      <c r="AQ771" s="269"/>
      <c r="AR771" s="269"/>
      <c r="AS771" s="269"/>
      <c r="AT771" s="269"/>
      <c r="AU771" s="269"/>
      <c r="AV771" s="269"/>
      <c r="AW771" s="276"/>
      <c r="AX771" s="269"/>
      <c r="AY771" s="269"/>
      <c r="AZ771" s="269"/>
      <c r="BA771" s="269"/>
      <c r="BB771" s="269"/>
      <c r="BC771" s="269"/>
      <c r="BD771" s="269"/>
      <c r="BE771" s="269"/>
      <c r="BH771" s="250"/>
      <c r="BI771" s="250"/>
      <c r="BJ771" s="250"/>
      <c r="BK771" s="250"/>
      <c r="BL771" s="250"/>
      <c r="BM771" s="250"/>
      <c r="BN771" s="250"/>
      <c r="BO771" s="250"/>
      <c r="BP771" s="250"/>
      <c r="BQ771" s="250"/>
      <c r="BR771" s="250"/>
      <c r="BS771" s="250"/>
      <c r="BT771" s="250"/>
      <c r="BU771" s="250"/>
      <c r="BV771" s="250"/>
      <c r="BW771" s="250"/>
      <c r="BX771" s="250"/>
      <c r="BY771" s="250"/>
      <c r="BZ771" s="250"/>
      <c r="CE771" s="250"/>
    </row>
    <row r="772" spans="1:83" ht="14.4" x14ac:dyDescent="0.3">
      <c r="A772" s="268"/>
      <c r="B772" s="269"/>
      <c r="C772" s="269"/>
      <c r="D772" s="269"/>
      <c r="E772" s="269"/>
      <c r="F772" s="269"/>
      <c r="G772" s="269"/>
      <c r="H772" s="269"/>
      <c r="I772" s="269"/>
      <c r="J772" s="269"/>
      <c r="K772" s="269"/>
      <c r="L772" s="269"/>
      <c r="M772" s="269"/>
      <c r="N772" s="269"/>
      <c r="O772" s="269"/>
      <c r="P772" s="269"/>
      <c r="Q772" s="269"/>
      <c r="R772" s="269"/>
      <c r="S772" s="269"/>
      <c r="T772" s="269"/>
      <c r="U772" s="269"/>
      <c r="V772" s="269"/>
      <c r="W772" s="269"/>
      <c r="X772" s="269"/>
      <c r="Y772" s="269"/>
      <c r="Z772" s="269"/>
      <c r="AA772" s="269"/>
      <c r="AB772" s="269"/>
      <c r="AC772" s="269"/>
      <c r="AD772" s="269"/>
      <c r="AE772" s="269"/>
      <c r="AF772" s="269"/>
      <c r="AG772" s="269"/>
      <c r="AH772" s="269"/>
      <c r="AI772" s="269"/>
      <c r="AJ772" s="269"/>
      <c r="AK772" s="269"/>
      <c r="AL772" s="269"/>
      <c r="AM772" s="269"/>
      <c r="AN772" s="269"/>
      <c r="AO772" s="269"/>
      <c r="AP772" s="269"/>
      <c r="AQ772" s="269"/>
      <c r="AR772" s="269"/>
      <c r="AS772" s="269"/>
      <c r="AT772" s="269"/>
      <c r="AU772" s="269"/>
      <c r="AV772" s="269"/>
      <c r="AW772" s="276"/>
      <c r="AX772" s="269"/>
      <c r="AY772" s="269"/>
      <c r="AZ772" s="269"/>
      <c r="BA772" s="269"/>
      <c r="BB772" s="269"/>
      <c r="BC772" s="269"/>
      <c r="BD772" s="269"/>
      <c r="BE772" s="269"/>
      <c r="BH772" s="241"/>
      <c r="BI772" s="241"/>
      <c r="BJ772" s="241"/>
      <c r="BK772" s="241"/>
      <c r="BL772" s="241"/>
      <c r="BM772" s="241"/>
      <c r="BN772" s="241"/>
      <c r="BO772" s="241"/>
      <c r="BP772" s="241"/>
      <c r="BQ772" s="241"/>
      <c r="BR772" s="241"/>
      <c r="BS772" s="241"/>
      <c r="BT772" s="241"/>
      <c r="BU772" s="241"/>
      <c r="BV772" s="240"/>
      <c r="BW772" s="241"/>
      <c r="BX772" s="241"/>
      <c r="BY772" s="241"/>
      <c r="BZ772" s="241"/>
      <c r="CA772" s="242"/>
      <c r="CB772" s="242"/>
      <c r="CC772" s="242"/>
      <c r="CD772" s="242"/>
      <c r="CE772" s="241"/>
    </row>
    <row r="773" spans="1:83" ht="14.4" x14ac:dyDescent="0.3">
      <c r="A773" s="268"/>
      <c r="B773" s="269"/>
      <c r="C773" s="269"/>
      <c r="D773" s="269"/>
      <c r="E773" s="269"/>
      <c r="F773" s="269"/>
      <c r="G773" s="269"/>
      <c r="H773" s="269"/>
      <c r="I773" s="269"/>
      <c r="J773" s="269"/>
      <c r="K773" s="269"/>
      <c r="L773" s="269"/>
      <c r="M773" s="269"/>
      <c r="N773" s="269"/>
      <c r="O773" s="269"/>
      <c r="P773" s="269"/>
      <c r="Q773" s="269"/>
      <c r="R773" s="269"/>
      <c r="S773" s="269"/>
      <c r="T773" s="269"/>
      <c r="U773" s="269"/>
      <c r="V773" s="269"/>
      <c r="W773" s="269"/>
      <c r="X773" s="269"/>
      <c r="Y773" s="269"/>
      <c r="Z773" s="269"/>
      <c r="AA773" s="269"/>
      <c r="AB773" s="269"/>
      <c r="AC773" s="269"/>
      <c r="AD773" s="269"/>
      <c r="AE773" s="269"/>
      <c r="AF773" s="269"/>
      <c r="AG773" s="269"/>
      <c r="AH773" s="269"/>
      <c r="AI773" s="269"/>
      <c r="AJ773" s="269"/>
      <c r="AK773" s="269"/>
      <c r="AL773" s="269"/>
      <c r="AM773" s="269"/>
      <c r="AN773" s="269"/>
      <c r="AO773" s="269"/>
      <c r="AP773" s="269"/>
      <c r="AQ773" s="269"/>
      <c r="AR773" s="269"/>
      <c r="AS773" s="269"/>
      <c r="AT773" s="269"/>
      <c r="AU773" s="269"/>
      <c r="AV773" s="269"/>
      <c r="AW773" s="276"/>
      <c r="AX773" s="269"/>
      <c r="AY773" s="269"/>
      <c r="AZ773" s="269"/>
      <c r="BA773" s="269"/>
      <c r="BB773" s="269"/>
      <c r="BC773" s="269"/>
      <c r="BD773" s="269"/>
      <c r="BE773" s="269"/>
      <c r="BH773" s="250"/>
      <c r="BI773" s="250"/>
      <c r="BJ773" s="250"/>
      <c r="BK773" s="250"/>
      <c r="BL773" s="250"/>
      <c r="BM773" s="250"/>
      <c r="BN773" s="250"/>
      <c r="BO773" s="250"/>
      <c r="BP773" s="250"/>
      <c r="BQ773" s="250"/>
      <c r="BR773" s="250"/>
      <c r="BS773" s="250"/>
      <c r="BT773" s="250"/>
      <c r="BU773" s="250"/>
      <c r="BV773" s="250"/>
      <c r="BW773" s="250"/>
      <c r="BX773" s="250"/>
      <c r="BY773" s="250"/>
      <c r="BZ773" s="250"/>
      <c r="CE773" s="250"/>
    </row>
    <row r="774" spans="1:83" ht="14.4" x14ac:dyDescent="0.3">
      <c r="A774" s="268"/>
      <c r="B774" s="269"/>
      <c r="C774" s="269"/>
      <c r="D774" s="269"/>
      <c r="E774" s="269"/>
      <c r="F774" s="269"/>
      <c r="G774" s="269"/>
      <c r="H774" s="269"/>
      <c r="I774" s="269"/>
      <c r="J774" s="269"/>
      <c r="K774" s="269"/>
      <c r="L774" s="269"/>
      <c r="M774" s="269"/>
      <c r="N774" s="269"/>
      <c r="O774" s="269"/>
      <c r="P774" s="269"/>
      <c r="Q774" s="269"/>
      <c r="R774" s="269"/>
      <c r="S774" s="269"/>
      <c r="T774" s="269"/>
      <c r="U774" s="269"/>
      <c r="V774" s="269"/>
      <c r="W774" s="269"/>
      <c r="X774" s="269"/>
      <c r="Y774" s="269"/>
      <c r="Z774" s="269"/>
      <c r="AA774" s="269"/>
      <c r="AB774" s="269"/>
      <c r="AC774" s="269"/>
      <c r="AD774" s="269"/>
      <c r="AE774" s="269"/>
      <c r="AF774" s="269"/>
      <c r="AG774" s="269"/>
      <c r="AH774" s="269"/>
      <c r="AI774" s="269"/>
      <c r="AJ774" s="269"/>
      <c r="AK774" s="269"/>
      <c r="AL774" s="269"/>
      <c r="AM774" s="269"/>
      <c r="AN774" s="269"/>
      <c r="AO774" s="269"/>
      <c r="AP774" s="269"/>
      <c r="AQ774" s="269"/>
      <c r="AR774" s="269"/>
      <c r="AS774" s="269"/>
      <c r="AT774" s="269"/>
      <c r="AU774" s="269"/>
      <c r="AV774" s="269"/>
      <c r="AW774" s="276"/>
      <c r="AX774" s="269"/>
      <c r="AY774" s="269"/>
      <c r="AZ774" s="269"/>
      <c r="BA774" s="269"/>
      <c r="BB774" s="269"/>
      <c r="BC774" s="269"/>
      <c r="BD774" s="269"/>
      <c r="BE774" s="269"/>
      <c r="BH774" s="250"/>
      <c r="BI774" s="250"/>
      <c r="BJ774" s="250"/>
      <c r="BK774" s="250"/>
      <c r="BL774" s="250"/>
      <c r="BM774" s="250"/>
      <c r="BN774" s="250"/>
      <c r="BO774" s="250"/>
      <c r="BP774" s="250"/>
      <c r="BQ774" s="250"/>
      <c r="BR774" s="250"/>
      <c r="BS774" s="250"/>
      <c r="BT774" s="250"/>
      <c r="BU774" s="250"/>
      <c r="BV774" s="250"/>
      <c r="BW774" s="250"/>
      <c r="BX774" s="250"/>
      <c r="BY774" s="250"/>
      <c r="BZ774" s="250"/>
      <c r="CE774" s="250"/>
    </row>
    <row r="775" spans="1:83" ht="14.4" x14ac:dyDescent="0.3">
      <c r="A775" s="268"/>
      <c r="B775" s="269"/>
      <c r="C775" s="269"/>
      <c r="D775" s="269"/>
      <c r="E775" s="269"/>
      <c r="F775" s="269"/>
      <c r="G775" s="269"/>
      <c r="H775" s="269"/>
      <c r="I775" s="269"/>
      <c r="J775" s="269"/>
      <c r="K775" s="269"/>
      <c r="L775" s="269"/>
      <c r="M775" s="269"/>
      <c r="N775" s="269"/>
      <c r="O775" s="269"/>
      <c r="P775" s="269"/>
      <c r="Q775" s="269"/>
      <c r="R775" s="269"/>
      <c r="S775" s="269"/>
      <c r="T775" s="269"/>
      <c r="U775" s="269"/>
      <c r="V775" s="269"/>
      <c r="W775" s="269"/>
      <c r="X775" s="269"/>
      <c r="Y775" s="269"/>
      <c r="Z775" s="269"/>
      <c r="AA775" s="269"/>
      <c r="AB775" s="269"/>
      <c r="AC775" s="269"/>
      <c r="AD775" s="269"/>
      <c r="AE775" s="269"/>
      <c r="AF775" s="269"/>
      <c r="AG775" s="269"/>
      <c r="AH775" s="269"/>
      <c r="AI775" s="269"/>
      <c r="AJ775" s="269"/>
      <c r="AK775" s="269"/>
      <c r="AL775" s="269"/>
      <c r="AM775" s="269"/>
      <c r="AN775" s="269"/>
      <c r="AO775" s="269"/>
      <c r="AP775" s="269"/>
      <c r="AQ775" s="269"/>
      <c r="AR775" s="269"/>
      <c r="AS775" s="269"/>
      <c r="AT775" s="269"/>
      <c r="AU775" s="269"/>
      <c r="AV775" s="269"/>
      <c r="AW775" s="276"/>
      <c r="AX775" s="269"/>
      <c r="AY775" s="269"/>
      <c r="AZ775" s="269"/>
      <c r="BA775" s="269"/>
      <c r="BB775" s="269"/>
      <c r="BC775" s="269"/>
      <c r="BD775" s="269"/>
      <c r="BE775" s="269"/>
      <c r="BH775" s="250"/>
      <c r="BI775" s="250"/>
      <c r="BJ775" s="250"/>
      <c r="BK775" s="250"/>
      <c r="BL775" s="250"/>
      <c r="BM775" s="250"/>
      <c r="BN775" s="250"/>
      <c r="BO775" s="250"/>
      <c r="BP775" s="250"/>
      <c r="BQ775" s="250"/>
      <c r="BR775" s="250"/>
      <c r="BS775" s="250"/>
      <c r="BT775" s="250"/>
      <c r="BU775" s="250"/>
      <c r="BV775" s="250"/>
      <c r="BW775" s="250"/>
      <c r="BX775" s="250"/>
      <c r="BY775" s="250"/>
      <c r="BZ775" s="250"/>
      <c r="CE775" s="250"/>
    </row>
    <row r="776" spans="1:83" ht="14.4" x14ac:dyDescent="0.3">
      <c r="A776" s="270"/>
      <c r="B776" s="269"/>
      <c r="C776" s="269"/>
      <c r="D776" s="269"/>
      <c r="E776" s="269"/>
      <c r="F776" s="269"/>
      <c r="G776" s="269"/>
      <c r="H776" s="269"/>
      <c r="I776" s="269"/>
      <c r="J776" s="269"/>
      <c r="K776" s="269"/>
      <c r="L776" s="269"/>
      <c r="M776" s="269"/>
      <c r="N776" s="269"/>
      <c r="O776" s="269"/>
      <c r="P776" s="269"/>
      <c r="Q776" s="269"/>
      <c r="R776" s="269"/>
      <c r="S776" s="269"/>
      <c r="T776" s="269"/>
      <c r="U776" s="269"/>
      <c r="V776" s="269"/>
      <c r="W776" s="269"/>
      <c r="X776" s="269"/>
      <c r="Y776" s="269"/>
      <c r="Z776" s="269"/>
      <c r="AA776" s="269"/>
      <c r="AB776" s="250"/>
      <c r="AC776" s="250"/>
      <c r="AD776" s="250"/>
      <c r="AE776" s="250"/>
      <c r="AF776" s="250"/>
      <c r="AG776" s="250"/>
      <c r="AH776" s="250"/>
      <c r="AI776" s="250"/>
      <c r="AJ776" s="250"/>
      <c r="AK776" s="250"/>
      <c r="AL776" s="250"/>
      <c r="AM776" s="250"/>
      <c r="AN776" s="250"/>
      <c r="AO776" s="250"/>
      <c r="AP776" s="250"/>
      <c r="AQ776" s="250"/>
      <c r="AR776" s="250"/>
      <c r="AS776" s="250"/>
      <c r="AT776" s="250"/>
      <c r="AU776" s="250"/>
      <c r="AV776" s="250"/>
      <c r="AW776" s="275"/>
      <c r="AX776" s="250"/>
      <c r="AY776" s="250"/>
      <c r="AZ776" s="250"/>
      <c r="BA776" s="250"/>
      <c r="BB776" s="250"/>
      <c r="BC776" s="250"/>
      <c r="BD776" s="250"/>
      <c r="BE776" s="269"/>
      <c r="BH776" s="250"/>
      <c r="BI776" s="250"/>
      <c r="BJ776" s="250"/>
      <c r="BK776" s="250"/>
      <c r="BL776" s="250"/>
      <c r="BM776" s="250"/>
      <c r="BN776" s="250"/>
      <c r="BO776" s="250"/>
      <c r="BP776" s="250"/>
      <c r="BQ776" s="250"/>
      <c r="BR776" s="250"/>
      <c r="BS776" s="250"/>
      <c r="BT776" s="250"/>
      <c r="BU776" s="250"/>
      <c r="BV776" s="250"/>
      <c r="BW776" s="250"/>
      <c r="BX776" s="250"/>
      <c r="BY776" s="250"/>
      <c r="BZ776" s="250"/>
      <c r="CE776" s="250"/>
    </row>
    <row r="777" spans="1:83" ht="14.4" x14ac:dyDescent="0.3">
      <c r="A777" s="268"/>
      <c r="B777" s="269"/>
      <c r="C777" s="269"/>
      <c r="D777" s="269"/>
      <c r="E777" s="269"/>
      <c r="F777" s="269"/>
      <c r="G777" s="269"/>
      <c r="H777" s="269"/>
      <c r="I777" s="269"/>
      <c r="J777" s="269"/>
      <c r="K777" s="269"/>
      <c r="L777" s="269"/>
      <c r="M777" s="269"/>
      <c r="N777" s="269"/>
      <c r="O777" s="269"/>
      <c r="P777" s="269"/>
      <c r="Q777" s="269"/>
      <c r="R777" s="269"/>
      <c r="S777" s="269"/>
      <c r="T777" s="269"/>
      <c r="U777" s="269"/>
      <c r="V777" s="269"/>
      <c r="W777" s="269"/>
      <c r="X777" s="269"/>
      <c r="Y777" s="269"/>
      <c r="Z777" s="269"/>
      <c r="AA777" s="269"/>
      <c r="AB777" s="269"/>
      <c r="AC777" s="269"/>
      <c r="AD777" s="269"/>
      <c r="AE777" s="269"/>
      <c r="AF777" s="269"/>
      <c r="AG777" s="269"/>
      <c r="AH777" s="269"/>
      <c r="AI777" s="269"/>
      <c r="AJ777" s="269"/>
      <c r="AK777" s="269"/>
      <c r="AL777" s="269"/>
      <c r="AM777" s="269"/>
      <c r="AN777" s="269"/>
      <c r="AO777" s="269"/>
      <c r="AP777" s="269"/>
      <c r="AQ777" s="269"/>
      <c r="AR777" s="269"/>
      <c r="AS777" s="269"/>
      <c r="AT777" s="269"/>
      <c r="AU777" s="269"/>
      <c r="AV777" s="269"/>
      <c r="AW777" s="276"/>
      <c r="AX777" s="269"/>
      <c r="AY777" s="269"/>
      <c r="AZ777" s="269"/>
      <c r="BA777" s="269"/>
      <c r="BB777" s="269"/>
      <c r="BC777" s="269"/>
      <c r="BD777" s="269"/>
      <c r="BE777" s="269"/>
      <c r="BH777" s="250"/>
      <c r="BI777" s="250"/>
      <c r="BJ777" s="250"/>
      <c r="BK777" s="250"/>
      <c r="BL777" s="250"/>
      <c r="BM777" s="250"/>
      <c r="BN777" s="250"/>
      <c r="BO777" s="250"/>
      <c r="BP777" s="250"/>
      <c r="BQ777" s="250"/>
      <c r="BR777" s="250"/>
      <c r="BS777" s="250"/>
      <c r="BT777" s="250"/>
      <c r="BU777" s="250"/>
      <c r="BV777" s="250"/>
      <c r="BW777" s="250"/>
      <c r="BX777" s="250"/>
      <c r="BY777" s="250"/>
      <c r="BZ777" s="250"/>
      <c r="CE777" s="250"/>
    </row>
    <row r="778" spans="1:83" ht="14.4" x14ac:dyDescent="0.3">
      <c r="A778" s="268"/>
      <c r="B778" s="269"/>
      <c r="C778" s="269"/>
      <c r="D778" s="269"/>
      <c r="E778" s="269"/>
      <c r="F778" s="269"/>
      <c r="G778" s="269"/>
      <c r="H778" s="269"/>
      <c r="I778" s="269"/>
      <c r="J778" s="269"/>
      <c r="K778" s="269"/>
      <c r="L778" s="269"/>
      <c r="M778" s="269"/>
      <c r="N778" s="269"/>
      <c r="O778" s="269"/>
      <c r="P778" s="269"/>
      <c r="Q778" s="269"/>
      <c r="R778" s="269"/>
      <c r="S778" s="269"/>
      <c r="T778" s="269"/>
      <c r="U778" s="269"/>
      <c r="V778" s="269"/>
      <c r="W778" s="269"/>
      <c r="X778" s="269"/>
      <c r="Y778" s="269"/>
      <c r="Z778" s="269"/>
      <c r="AA778" s="269"/>
      <c r="AB778" s="269"/>
      <c r="AC778" s="269"/>
      <c r="AD778" s="269"/>
      <c r="AE778" s="269"/>
      <c r="AF778" s="269"/>
      <c r="AG778" s="269"/>
      <c r="AH778" s="269"/>
      <c r="AI778" s="269"/>
      <c r="AJ778" s="269"/>
      <c r="AK778" s="269"/>
      <c r="AL778" s="269"/>
      <c r="AM778" s="269"/>
      <c r="AN778" s="269"/>
      <c r="AO778" s="269"/>
      <c r="AP778" s="269"/>
      <c r="AQ778" s="269"/>
      <c r="AR778" s="269"/>
      <c r="AS778" s="269"/>
      <c r="AT778" s="269"/>
      <c r="AU778" s="269"/>
      <c r="AV778" s="269"/>
      <c r="AW778" s="276"/>
      <c r="AX778" s="269"/>
      <c r="AY778" s="269"/>
      <c r="AZ778" s="269"/>
      <c r="BA778" s="269"/>
      <c r="BB778" s="269"/>
      <c r="BC778" s="269"/>
      <c r="BD778" s="269"/>
      <c r="BE778" s="269"/>
      <c r="BH778" s="250"/>
      <c r="BI778" s="250"/>
      <c r="BJ778" s="250"/>
      <c r="BK778" s="250"/>
      <c r="BL778" s="250"/>
      <c r="BM778" s="250"/>
      <c r="BN778" s="250"/>
      <c r="BO778" s="250"/>
      <c r="BP778" s="250"/>
      <c r="BQ778" s="250"/>
      <c r="BR778" s="250"/>
      <c r="BS778" s="250"/>
      <c r="BT778" s="250"/>
      <c r="BU778" s="250"/>
      <c r="BV778" s="250"/>
      <c r="BW778" s="250"/>
      <c r="BX778" s="250"/>
      <c r="BY778" s="250"/>
      <c r="BZ778" s="250"/>
      <c r="CE778" s="250"/>
    </row>
    <row r="779" spans="1:83" ht="14.4" x14ac:dyDescent="0.3">
      <c r="A779" s="268"/>
      <c r="B779" s="269"/>
      <c r="C779" s="269"/>
      <c r="D779" s="269"/>
      <c r="E779" s="269"/>
      <c r="F779" s="269"/>
      <c r="G779" s="269"/>
      <c r="H779" s="269"/>
      <c r="I779" s="269"/>
      <c r="J779" s="269"/>
      <c r="K779" s="269"/>
      <c r="L779" s="269"/>
      <c r="M779" s="269"/>
      <c r="N779" s="269"/>
      <c r="O779" s="269"/>
      <c r="P779" s="269"/>
      <c r="Q779" s="269"/>
      <c r="R779" s="269"/>
      <c r="S779" s="269"/>
      <c r="T779" s="269"/>
      <c r="U779" s="269"/>
      <c r="V779" s="269"/>
      <c r="W779" s="269"/>
      <c r="X779" s="269"/>
      <c r="Y779" s="269"/>
      <c r="Z779" s="269"/>
      <c r="AA779" s="269"/>
      <c r="AB779" s="269"/>
      <c r="AC779" s="269"/>
      <c r="AD779" s="269"/>
      <c r="AE779" s="269"/>
      <c r="AF779" s="269"/>
      <c r="AG779" s="269"/>
      <c r="AH779" s="269"/>
      <c r="AI779" s="269"/>
      <c r="AJ779" s="269"/>
      <c r="AK779" s="269"/>
      <c r="AL779" s="269"/>
      <c r="AM779" s="269"/>
      <c r="AN779" s="269"/>
      <c r="AO779" s="269"/>
      <c r="AP779" s="269"/>
      <c r="AQ779" s="269"/>
      <c r="AR779" s="269"/>
      <c r="AS779" s="269"/>
      <c r="AT779" s="269"/>
      <c r="AU779" s="269"/>
      <c r="AV779" s="269"/>
      <c r="AW779" s="276"/>
      <c r="AX779" s="269"/>
      <c r="AY779" s="269"/>
      <c r="AZ779" s="269"/>
      <c r="BA779" s="269"/>
      <c r="BB779" s="269"/>
      <c r="BC779" s="269"/>
      <c r="BD779" s="269"/>
      <c r="BE779" s="269"/>
      <c r="BH779" s="250"/>
      <c r="BI779" s="250"/>
      <c r="BJ779" s="250"/>
      <c r="BK779" s="250"/>
      <c r="BL779" s="250"/>
      <c r="BM779" s="250"/>
      <c r="BN779" s="250"/>
      <c r="BO779" s="250"/>
      <c r="BP779" s="250"/>
      <c r="BQ779" s="250"/>
      <c r="BR779" s="250"/>
      <c r="BS779" s="250"/>
      <c r="BT779" s="250"/>
      <c r="BU779" s="250"/>
      <c r="BV779" s="250"/>
      <c r="BW779" s="250"/>
      <c r="BX779" s="250"/>
      <c r="BY779" s="250"/>
      <c r="BZ779" s="250"/>
      <c r="CE779" s="250"/>
    </row>
    <row r="780" spans="1:83" ht="14.4" x14ac:dyDescent="0.3">
      <c r="A780" s="268"/>
      <c r="B780" s="269"/>
      <c r="C780" s="269"/>
      <c r="D780" s="269"/>
      <c r="E780" s="269"/>
      <c r="F780" s="269"/>
      <c r="G780" s="269"/>
      <c r="H780" s="269"/>
      <c r="I780" s="269"/>
      <c r="J780" s="269"/>
      <c r="K780" s="269"/>
      <c r="L780" s="269"/>
      <c r="M780" s="269"/>
      <c r="N780" s="269"/>
      <c r="O780" s="269"/>
      <c r="P780" s="269"/>
      <c r="Q780" s="269"/>
      <c r="R780" s="269"/>
      <c r="S780" s="269"/>
      <c r="T780" s="269"/>
      <c r="U780" s="269"/>
      <c r="V780" s="269"/>
      <c r="W780" s="269"/>
      <c r="X780" s="269"/>
      <c r="Y780" s="269"/>
      <c r="Z780" s="269"/>
      <c r="AA780" s="269"/>
      <c r="AB780" s="269"/>
      <c r="AC780" s="269"/>
      <c r="AD780" s="269"/>
      <c r="AE780" s="269"/>
      <c r="AF780" s="269"/>
      <c r="AG780" s="269"/>
      <c r="AH780" s="269"/>
      <c r="AI780" s="269"/>
      <c r="AJ780" s="269"/>
      <c r="AK780" s="269"/>
      <c r="AL780" s="269"/>
      <c r="AM780" s="269"/>
      <c r="AN780" s="269"/>
      <c r="AO780" s="269"/>
      <c r="AP780" s="269"/>
      <c r="AQ780" s="269"/>
      <c r="AR780" s="269"/>
      <c r="AS780" s="269"/>
      <c r="AT780" s="269"/>
      <c r="AU780" s="269"/>
      <c r="AV780" s="269"/>
      <c r="AW780" s="276"/>
      <c r="AX780" s="269"/>
      <c r="AY780" s="269"/>
      <c r="AZ780" s="269"/>
      <c r="BA780" s="269"/>
      <c r="BB780" s="269"/>
      <c r="BC780" s="269"/>
      <c r="BD780" s="269"/>
      <c r="BE780" s="269"/>
      <c r="BH780" s="250"/>
      <c r="BI780" s="250"/>
      <c r="BJ780" s="250"/>
      <c r="BK780" s="250"/>
      <c r="BL780" s="250"/>
      <c r="BM780" s="250"/>
      <c r="BN780" s="250"/>
      <c r="BO780" s="250"/>
      <c r="BP780" s="250"/>
      <c r="BQ780" s="250"/>
      <c r="BR780" s="250"/>
      <c r="BS780" s="250"/>
      <c r="BT780" s="250"/>
      <c r="BU780" s="250"/>
      <c r="BV780" s="250"/>
      <c r="BW780" s="250"/>
      <c r="BX780" s="250"/>
      <c r="BY780" s="250"/>
      <c r="BZ780" s="250"/>
      <c r="CE780" s="250"/>
    </row>
    <row r="781" spans="1:83" ht="14.4" x14ac:dyDescent="0.3">
      <c r="A781" s="268"/>
      <c r="B781" s="269"/>
      <c r="C781" s="269"/>
      <c r="D781" s="269"/>
      <c r="E781" s="269"/>
      <c r="F781" s="269"/>
      <c r="G781" s="269"/>
      <c r="H781" s="269"/>
      <c r="I781" s="269"/>
      <c r="J781" s="269"/>
      <c r="K781" s="269"/>
      <c r="L781" s="269"/>
      <c r="M781" s="269"/>
      <c r="N781" s="269"/>
      <c r="O781" s="269"/>
      <c r="P781" s="269"/>
      <c r="Q781" s="269"/>
      <c r="R781" s="269"/>
      <c r="S781" s="269"/>
      <c r="T781" s="269"/>
      <c r="U781" s="269"/>
      <c r="V781" s="269"/>
      <c r="W781" s="269"/>
      <c r="X781" s="269"/>
      <c r="Y781" s="269"/>
      <c r="Z781" s="269"/>
      <c r="AA781" s="269"/>
      <c r="AB781" s="269"/>
      <c r="AC781" s="269"/>
      <c r="AD781" s="269"/>
      <c r="AE781" s="269"/>
      <c r="AF781" s="269"/>
      <c r="AG781" s="269"/>
      <c r="AH781" s="269"/>
      <c r="AI781" s="269"/>
      <c r="AJ781" s="269"/>
      <c r="AK781" s="269"/>
      <c r="AL781" s="269"/>
      <c r="AM781" s="269"/>
      <c r="AN781" s="269"/>
      <c r="AO781" s="269"/>
      <c r="AP781" s="269"/>
      <c r="AQ781" s="269"/>
      <c r="AR781" s="269"/>
      <c r="AS781" s="269"/>
      <c r="AT781" s="269"/>
      <c r="AU781" s="269"/>
      <c r="AV781" s="269"/>
      <c r="AW781" s="276"/>
      <c r="AX781" s="269"/>
      <c r="AY781" s="269"/>
      <c r="AZ781" s="269"/>
      <c r="BA781" s="269"/>
      <c r="BB781" s="269"/>
      <c r="BC781" s="269"/>
      <c r="BD781" s="269"/>
      <c r="BE781" s="269"/>
      <c r="BH781" s="241"/>
      <c r="BI781" s="241"/>
      <c r="BJ781" s="241"/>
      <c r="BK781" s="241"/>
      <c r="BL781" s="241"/>
      <c r="BM781" s="241"/>
      <c r="BN781" s="241"/>
      <c r="BO781" s="241"/>
      <c r="BP781" s="241"/>
      <c r="BQ781" s="241"/>
      <c r="BR781" s="241"/>
      <c r="BS781" s="241"/>
      <c r="BT781" s="241"/>
      <c r="BU781" s="241"/>
      <c r="BV781" s="240"/>
      <c r="BW781" s="241"/>
      <c r="BX781" s="241"/>
      <c r="BY781" s="241"/>
      <c r="BZ781" s="241"/>
      <c r="CA781" s="242"/>
      <c r="CB781" s="242"/>
      <c r="CC781" s="242"/>
      <c r="CD781" s="242"/>
      <c r="CE781" s="241"/>
    </row>
    <row r="782" spans="1:83" ht="14.4" x14ac:dyDescent="0.3">
      <c r="A782" s="270"/>
      <c r="B782" s="271"/>
      <c r="C782" s="269"/>
      <c r="D782" s="269"/>
      <c r="E782" s="269"/>
      <c r="F782" s="269"/>
      <c r="G782" s="269"/>
      <c r="H782" s="269"/>
      <c r="I782" s="269"/>
      <c r="J782" s="269"/>
      <c r="K782" s="269"/>
      <c r="L782" s="269"/>
      <c r="M782" s="269"/>
      <c r="N782" s="250"/>
      <c r="O782" s="250"/>
      <c r="P782" s="250"/>
      <c r="Q782" s="250"/>
      <c r="R782" s="250"/>
      <c r="S782" s="250"/>
      <c r="T782" s="250"/>
      <c r="U782" s="250"/>
      <c r="V782" s="250"/>
      <c r="W782" s="250"/>
      <c r="X782" s="250"/>
      <c r="Y782" s="250"/>
      <c r="Z782" s="250"/>
      <c r="AA782" s="250"/>
      <c r="AB782" s="250"/>
      <c r="AC782" s="250"/>
      <c r="AD782" s="250"/>
      <c r="AE782" s="250"/>
      <c r="AF782" s="250"/>
      <c r="AG782" s="250"/>
      <c r="AH782" s="250"/>
      <c r="AI782" s="250"/>
      <c r="AJ782" s="250"/>
      <c r="AK782" s="250"/>
      <c r="AL782" s="250"/>
      <c r="AM782" s="250"/>
      <c r="AN782" s="250"/>
      <c r="AO782" s="250"/>
      <c r="AP782" s="250"/>
      <c r="AQ782" s="250"/>
      <c r="AR782" s="250"/>
      <c r="AS782" s="250"/>
      <c r="AT782" s="250"/>
      <c r="AU782" s="250"/>
      <c r="AV782" s="250"/>
      <c r="AW782" s="275"/>
      <c r="AX782" s="250"/>
      <c r="AY782" s="250"/>
      <c r="AZ782" s="250"/>
      <c r="BA782" s="250"/>
      <c r="BB782" s="250"/>
      <c r="BC782" s="250"/>
      <c r="BD782" s="250"/>
      <c r="BE782" s="269"/>
      <c r="BH782" s="241"/>
      <c r="BI782" s="241"/>
      <c r="BJ782" s="241"/>
      <c r="BK782" s="241"/>
      <c r="BL782" s="241"/>
      <c r="BM782" s="241"/>
      <c r="BN782" s="241"/>
      <c r="BO782" s="241"/>
      <c r="BP782" s="241"/>
      <c r="BQ782" s="241"/>
      <c r="BR782" s="241"/>
      <c r="BS782" s="241"/>
      <c r="BT782" s="241"/>
      <c r="BU782" s="241"/>
      <c r="BV782" s="240"/>
      <c r="BW782" s="241"/>
      <c r="BX782" s="241"/>
      <c r="BY782" s="241"/>
      <c r="BZ782" s="241"/>
      <c r="CA782" s="242"/>
      <c r="CB782" s="242"/>
      <c r="CC782" s="242"/>
      <c r="CD782" s="242"/>
      <c r="CE782" s="241"/>
    </row>
    <row r="783" spans="1:83" ht="14.4" x14ac:dyDescent="0.3">
      <c r="A783" s="268"/>
      <c r="B783" s="269"/>
      <c r="C783" s="269"/>
      <c r="D783" s="269"/>
      <c r="E783" s="269"/>
      <c r="F783" s="269"/>
      <c r="G783" s="269"/>
      <c r="H783" s="269"/>
      <c r="I783" s="269"/>
      <c r="J783" s="269"/>
      <c r="K783" s="269"/>
      <c r="L783" s="269"/>
      <c r="M783" s="269"/>
      <c r="N783" s="269"/>
      <c r="O783" s="269"/>
      <c r="P783" s="269"/>
      <c r="Q783" s="269"/>
      <c r="R783" s="269"/>
      <c r="S783" s="269"/>
      <c r="T783" s="269"/>
      <c r="U783" s="269"/>
      <c r="V783" s="269"/>
      <c r="W783" s="269"/>
      <c r="X783" s="269"/>
      <c r="Y783" s="269"/>
      <c r="Z783" s="269"/>
      <c r="AA783" s="269"/>
      <c r="AB783" s="269"/>
      <c r="AC783" s="269"/>
      <c r="AD783" s="269"/>
      <c r="AE783" s="269"/>
      <c r="AF783" s="269"/>
      <c r="AG783" s="269"/>
      <c r="AH783" s="269"/>
      <c r="AI783" s="269"/>
      <c r="AJ783" s="269"/>
      <c r="AK783" s="269"/>
      <c r="AL783" s="269"/>
      <c r="AM783" s="269"/>
      <c r="AN783" s="269"/>
      <c r="AO783" s="269"/>
      <c r="AP783" s="269"/>
      <c r="AQ783" s="269"/>
      <c r="AR783" s="269"/>
      <c r="AS783" s="269"/>
      <c r="AT783" s="269"/>
      <c r="AU783" s="269"/>
      <c r="AV783" s="269"/>
      <c r="AW783" s="276"/>
      <c r="AX783" s="269"/>
      <c r="AY783" s="269"/>
      <c r="AZ783" s="269"/>
      <c r="BA783" s="269"/>
      <c r="BB783" s="269"/>
      <c r="BC783" s="269"/>
      <c r="BD783" s="269"/>
      <c r="BE783" s="269"/>
      <c r="BH783" s="250"/>
      <c r="BI783" s="250"/>
      <c r="BJ783" s="250"/>
      <c r="BK783" s="250"/>
      <c r="BL783" s="250"/>
      <c r="BM783" s="250"/>
      <c r="BN783" s="250"/>
      <c r="BO783" s="250"/>
      <c r="BP783" s="250"/>
      <c r="BQ783" s="250"/>
      <c r="BR783" s="250"/>
      <c r="BS783" s="250"/>
      <c r="BT783" s="250"/>
      <c r="BU783" s="250"/>
      <c r="BV783" s="250"/>
      <c r="BW783" s="250"/>
      <c r="BX783" s="250"/>
      <c r="BY783" s="250"/>
      <c r="BZ783" s="250"/>
      <c r="CE783" s="250"/>
    </row>
    <row r="784" spans="1:83" ht="14.4" x14ac:dyDescent="0.3">
      <c r="A784" s="268"/>
      <c r="B784" s="269"/>
      <c r="C784" s="269"/>
      <c r="D784" s="269"/>
      <c r="E784" s="269"/>
      <c r="F784" s="269"/>
      <c r="G784" s="269"/>
      <c r="H784" s="269"/>
      <c r="I784" s="269"/>
      <c r="J784" s="269"/>
      <c r="K784" s="269"/>
      <c r="L784" s="269"/>
      <c r="M784" s="269"/>
      <c r="N784" s="269"/>
      <c r="O784" s="269"/>
      <c r="P784" s="269"/>
      <c r="Q784" s="269"/>
      <c r="R784" s="269"/>
      <c r="S784" s="269"/>
      <c r="T784" s="269"/>
      <c r="U784" s="269"/>
      <c r="V784" s="269"/>
      <c r="W784" s="269"/>
      <c r="X784" s="269"/>
      <c r="Y784" s="269"/>
      <c r="Z784" s="269"/>
      <c r="AA784" s="269"/>
      <c r="AB784" s="269"/>
      <c r="AC784" s="269"/>
      <c r="AD784" s="269"/>
      <c r="AE784" s="269"/>
      <c r="AF784" s="269"/>
      <c r="AG784" s="269"/>
      <c r="AH784" s="269"/>
      <c r="AI784" s="269"/>
      <c r="AJ784" s="269"/>
      <c r="AK784" s="269"/>
      <c r="AL784" s="269"/>
      <c r="AM784" s="269"/>
      <c r="AN784" s="269"/>
      <c r="AO784" s="269"/>
      <c r="AP784" s="269"/>
      <c r="AQ784" s="269"/>
      <c r="AR784" s="269"/>
      <c r="AS784" s="269"/>
      <c r="AT784" s="269"/>
      <c r="AU784" s="269"/>
      <c r="AV784" s="269"/>
      <c r="AW784" s="276"/>
      <c r="AX784" s="269"/>
      <c r="AY784" s="269"/>
      <c r="AZ784" s="269"/>
      <c r="BA784" s="269"/>
      <c r="BB784" s="269"/>
      <c r="BC784" s="269"/>
      <c r="BD784" s="269"/>
      <c r="BE784" s="269"/>
      <c r="BH784" s="250"/>
      <c r="BI784" s="250"/>
      <c r="BJ784" s="250"/>
      <c r="BK784" s="250"/>
      <c r="BL784" s="250"/>
      <c r="BM784" s="250"/>
      <c r="BN784" s="250"/>
      <c r="BO784" s="250"/>
      <c r="BP784" s="250"/>
      <c r="BQ784" s="250"/>
      <c r="BR784" s="250"/>
      <c r="BS784" s="250"/>
      <c r="BT784" s="250"/>
      <c r="BU784" s="250"/>
      <c r="BV784" s="250"/>
      <c r="BW784" s="250"/>
      <c r="BX784" s="250"/>
      <c r="BY784" s="250"/>
      <c r="BZ784" s="250"/>
      <c r="CE784" s="250"/>
    </row>
    <row r="785" spans="1:83" ht="14.4" x14ac:dyDescent="0.3">
      <c r="A785" s="268"/>
      <c r="B785" s="269"/>
      <c r="C785" s="269"/>
      <c r="D785" s="269"/>
      <c r="E785" s="269"/>
      <c r="F785" s="269"/>
      <c r="G785" s="269"/>
      <c r="H785" s="269"/>
      <c r="I785" s="269"/>
      <c r="J785" s="269"/>
      <c r="K785" s="269"/>
      <c r="L785" s="269"/>
      <c r="M785" s="269"/>
      <c r="N785" s="269"/>
      <c r="O785" s="269"/>
      <c r="P785" s="269"/>
      <c r="Q785" s="269"/>
      <c r="R785" s="269"/>
      <c r="S785" s="269"/>
      <c r="T785" s="269"/>
      <c r="U785" s="269"/>
      <c r="V785" s="269"/>
      <c r="W785" s="269"/>
      <c r="X785" s="269"/>
      <c r="Y785" s="269"/>
      <c r="Z785" s="269"/>
      <c r="AA785" s="269"/>
      <c r="AB785" s="269"/>
      <c r="AC785" s="269"/>
      <c r="AD785" s="269"/>
      <c r="AE785" s="269"/>
      <c r="AF785" s="269"/>
      <c r="AG785" s="269"/>
      <c r="AH785" s="269"/>
      <c r="AI785" s="269"/>
      <c r="AJ785" s="269"/>
      <c r="AK785" s="269"/>
      <c r="AL785" s="269"/>
      <c r="AM785" s="269"/>
      <c r="AN785" s="269"/>
      <c r="AO785" s="269"/>
      <c r="AP785" s="269"/>
      <c r="AQ785" s="269"/>
      <c r="AR785" s="269"/>
      <c r="AS785" s="269"/>
      <c r="AT785" s="269"/>
      <c r="AU785" s="269"/>
      <c r="AV785" s="269"/>
      <c r="AW785" s="276"/>
      <c r="AX785" s="269"/>
      <c r="AY785" s="269"/>
      <c r="AZ785" s="269"/>
      <c r="BA785" s="269"/>
      <c r="BB785" s="269"/>
      <c r="BC785" s="269"/>
      <c r="BD785" s="269"/>
      <c r="BE785" s="269"/>
      <c r="BH785" s="250"/>
      <c r="BI785" s="250"/>
      <c r="BJ785" s="250"/>
      <c r="BK785" s="250"/>
      <c r="BL785" s="250"/>
      <c r="BM785" s="250"/>
      <c r="BN785" s="250"/>
      <c r="BO785" s="250"/>
      <c r="BP785" s="250"/>
      <c r="BQ785" s="250"/>
      <c r="BR785" s="250"/>
      <c r="BS785" s="250"/>
      <c r="BT785" s="250"/>
      <c r="BU785" s="250"/>
      <c r="BV785" s="250"/>
      <c r="BW785" s="250"/>
      <c r="BX785" s="250"/>
      <c r="BY785" s="250"/>
      <c r="BZ785" s="250"/>
      <c r="CE785" s="250"/>
    </row>
    <row r="786" spans="1:83" ht="14.4" x14ac:dyDescent="0.3">
      <c r="A786" s="268"/>
      <c r="B786" s="269"/>
      <c r="C786" s="269"/>
      <c r="D786" s="269"/>
      <c r="E786" s="269"/>
      <c r="F786" s="269"/>
      <c r="G786" s="269"/>
      <c r="H786" s="269"/>
      <c r="I786" s="269"/>
      <c r="J786" s="269"/>
      <c r="K786" s="269"/>
      <c r="L786" s="269"/>
      <c r="M786" s="269"/>
      <c r="N786" s="269"/>
      <c r="O786" s="269"/>
      <c r="P786" s="269"/>
      <c r="Q786" s="269"/>
      <c r="R786" s="269"/>
      <c r="S786" s="269"/>
      <c r="T786" s="269"/>
      <c r="U786" s="269"/>
      <c r="V786" s="269"/>
      <c r="W786" s="269"/>
      <c r="X786" s="269"/>
      <c r="Y786" s="269"/>
      <c r="Z786" s="269"/>
      <c r="AA786" s="269"/>
      <c r="AB786" s="269"/>
      <c r="AC786" s="269"/>
      <c r="AD786" s="269"/>
      <c r="AE786" s="269"/>
      <c r="AF786" s="269"/>
      <c r="AG786" s="269"/>
      <c r="AH786" s="269"/>
      <c r="AI786" s="269"/>
      <c r="AJ786" s="269"/>
      <c r="AK786" s="269"/>
      <c r="AL786" s="269"/>
      <c r="AM786" s="269"/>
      <c r="AN786" s="269"/>
      <c r="AO786" s="269"/>
      <c r="AP786" s="269"/>
      <c r="AQ786" s="269"/>
      <c r="AR786" s="269"/>
      <c r="AS786" s="269"/>
      <c r="AT786" s="269"/>
      <c r="AU786" s="269"/>
      <c r="AV786" s="269"/>
      <c r="AW786" s="276"/>
      <c r="AX786" s="269"/>
      <c r="AY786" s="269"/>
      <c r="AZ786" s="269"/>
      <c r="BA786" s="269"/>
      <c r="BB786" s="269"/>
      <c r="BC786" s="269"/>
      <c r="BD786" s="269"/>
      <c r="BE786" s="269"/>
      <c r="BH786" s="250"/>
      <c r="BI786" s="250"/>
      <c r="BJ786" s="250"/>
      <c r="BK786" s="250"/>
      <c r="BL786" s="250"/>
      <c r="BM786" s="250"/>
      <c r="BN786" s="250"/>
      <c r="BO786" s="250"/>
      <c r="BP786" s="250"/>
      <c r="BQ786" s="250"/>
      <c r="BR786" s="250"/>
      <c r="BS786" s="250"/>
      <c r="BT786" s="250"/>
      <c r="BU786" s="250"/>
      <c r="BV786" s="250"/>
      <c r="BW786" s="250"/>
      <c r="BX786" s="250"/>
      <c r="BY786" s="250"/>
      <c r="BZ786" s="250"/>
      <c r="CE786" s="250"/>
    </row>
    <row r="787" spans="1:83" ht="14.4" x14ac:dyDescent="0.3">
      <c r="A787" s="268"/>
      <c r="B787" s="269"/>
      <c r="C787" s="269"/>
      <c r="D787" s="269"/>
      <c r="E787" s="269"/>
      <c r="F787" s="269"/>
      <c r="G787" s="269"/>
      <c r="H787" s="269"/>
      <c r="I787" s="269"/>
      <c r="J787" s="269"/>
      <c r="K787" s="269"/>
      <c r="L787" s="269"/>
      <c r="M787" s="269"/>
      <c r="N787" s="269"/>
      <c r="O787" s="269"/>
      <c r="P787" s="269"/>
      <c r="Q787" s="269"/>
      <c r="R787" s="269"/>
      <c r="S787" s="269"/>
      <c r="T787" s="269"/>
      <c r="U787" s="269"/>
      <c r="V787" s="269"/>
      <c r="W787" s="269"/>
      <c r="X787" s="269"/>
      <c r="Y787" s="269"/>
      <c r="Z787" s="269"/>
      <c r="AA787" s="269"/>
      <c r="AB787" s="269"/>
      <c r="AC787" s="269"/>
      <c r="AD787" s="269"/>
      <c r="AE787" s="269"/>
      <c r="AF787" s="269"/>
      <c r="AG787" s="269"/>
      <c r="AH787" s="269"/>
      <c r="AI787" s="269"/>
      <c r="AJ787" s="269"/>
      <c r="AK787" s="269"/>
      <c r="AL787" s="269"/>
      <c r="AM787" s="269"/>
      <c r="AN787" s="269"/>
      <c r="AO787" s="269"/>
      <c r="AP787" s="269"/>
      <c r="AQ787" s="269"/>
      <c r="AR787" s="269"/>
      <c r="AS787" s="269"/>
      <c r="AT787" s="269"/>
      <c r="AU787" s="269"/>
      <c r="AV787" s="269"/>
      <c r="AW787" s="276"/>
      <c r="AX787" s="269"/>
      <c r="AY787" s="269"/>
      <c r="AZ787" s="269"/>
      <c r="BA787" s="269"/>
      <c r="BB787" s="269"/>
      <c r="BC787" s="269"/>
      <c r="BD787" s="269"/>
      <c r="BE787" s="269"/>
      <c r="BH787" s="250"/>
      <c r="BI787" s="250"/>
      <c r="BJ787" s="250"/>
      <c r="BK787" s="250"/>
      <c r="BL787" s="250"/>
      <c r="BM787" s="250"/>
      <c r="BN787" s="250"/>
      <c r="BO787" s="250"/>
      <c r="BP787" s="250"/>
      <c r="BQ787" s="250"/>
      <c r="BR787" s="250"/>
      <c r="BS787" s="250"/>
      <c r="BT787" s="250"/>
      <c r="BU787" s="250"/>
      <c r="BV787" s="250"/>
      <c r="BW787" s="250"/>
      <c r="BX787" s="250"/>
      <c r="BY787" s="250"/>
      <c r="BZ787" s="250"/>
      <c r="CE787" s="250"/>
    </row>
    <row r="788" spans="1:83" ht="14.4" x14ac:dyDescent="0.3">
      <c r="A788" s="268"/>
      <c r="B788" s="269"/>
      <c r="C788" s="269"/>
      <c r="D788" s="269"/>
      <c r="E788" s="269"/>
      <c r="F788" s="269"/>
      <c r="G788" s="269"/>
      <c r="H788" s="269"/>
      <c r="I788" s="269"/>
      <c r="J788" s="269"/>
      <c r="K788" s="269"/>
      <c r="L788" s="269"/>
      <c r="M788" s="269"/>
      <c r="N788" s="269"/>
      <c r="O788" s="269"/>
      <c r="P788" s="269"/>
      <c r="Q788" s="269"/>
      <c r="R788" s="269"/>
      <c r="S788" s="269"/>
      <c r="T788" s="269"/>
      <c r="U788" s="269"/>
      <c r="V788" s="269"/>
      <c r="W788" s="269"/>
      <c r="X788" s="269"/>
      <c r="Y788" s="269"/>
      <c r="Z788" s="269"/>
      <c r="AA788" s="269"/>
      <c r="AB788" s="269"/>
      <c r="AC788" s="269"/>
      <c r="AD788" s="269"/>
      <c r="AE788" s="269"/>
      <c r="AF788" s="269"/>
      <c r="AG788" s="269"/>
      <c r="AH788" s="269"/>
      <c r="AI788" s="269"/>
      <c r="AJ788" s="269"/>
      <c r="AK788" s="269"/>
      <c r="AL788" s="269"/>
      <c r="AM788" s="269"/>
      <c r="AN788" s="269"/>
      <c r="AO788" s="269"/>
      <c r="AP788" s="269"/>
      <c r="AQ788" s="269"/>
      <c r="AR788" s="269"/>
      <c r="AS788" s="269"/>
      <c r="AT788" s="269"/>
      <c r="AU788" s="269"/>
      <c r="AV788" s="269"/>
      <c r="AW788" s="276"/>
      <c r="AX788" s="269"/>
      <c r="AY788" s="269"/>
      <c r="AZ788" s="269"/>
      <c r="BA788" s="269"/>
      <c r="BB788" s="269"/>
      <c r="BC788" s="269"/>
      <c r="BD788" s="269"/>
      <c r="BE788" s="269"/>
      <c r="BH788" s="250"/>
      <c r="BI788" s="250"/>
      <c r="BJ788" s="250"/>
      <c r="BK788" s="250"/>
      <c r="BL788" s="250"/>
      <c r="BM788" s="250"/>
      <c r="BN788" s="250"/>
      <c r="BO788" s="250"/>
      <c r="BP788" s="250"/>
      <c r="BQ788" s="250"/>
      <c r="BR788" s="250"/>
      <c r="BS788" s="250"/>
      <c r="BT788" s="250"/>
      <c r="BU788" s="250"/>
      <c r="BV788" s="250"/>
      <c r="BW788" s="250"/>
      <c r="BX788" s="250"/>
      <c r="BY788" s="250"/>
      <c r="BZ788" s="250"/>
      <c r="CE788" s="250"/>
    </row>
    <row r="789" spans="1:83" ht="14.4" x14ac:dyDescent="0.3">
      <c r="A789" s="268"/>
      <c r="B789" s="269"/>
      <c r="C789" s="269"/>
      <c r="D789" s="269"/>
      <c r="E789" s="269"/>
      <c r="F789" s="269"/>
      <c r="G789" s="269"/>
      <c r="H789" s="269"/>
      <c r="I789" s="269"/>
      <c r="J789" s="269"/>
      <c r="K789" s="269"/>
      <c r="L789" s="269"/>
      <c r="M789" s="269"/>
      <c r="N789" s="269"/>
      <c r="O789" s="269"/>
      <c r="P789" s="269"/>
      <c r="Q789" s="269"/>
      <c r="R789" s="269"/>
      <c r="S789" s="269"/>
      <c r="T789" s="269"/>
      <c r="U789" s="269"/>
      <c r="V789" s="269"/>
      <c r="W789" s="269"/>
      <c r="X789" s="269"/>
      <c r="Y789" s="269"/>
      <c r="Z789" s="269"/>
      <c r="AA789" s="269"/>
      <c r="AB789" s="269"/>
      <c r="AC789" s="269"/>
      <c r="AD789" s="269"/>
      <c r="AE789" s="269"/>
      <c r="AF789" s="269"/>
      <c r="AG789" s="269"/>
      <c r="AH789" s="269"/>
      <c r="AI789" s="269"/>
      <c r="AJ789" s="269"/>
      <c r="AK789" s="269"/>
      <c r="AL789" s="269"/>
      <c r="AM789" s="269"/>
      <c r="AN789" s="269"/>
      <c r="AO789" s="269"/>
      <c r="AP789" s="269"/>
      <c r="AQ789" s="269"/>
      <c r="AR789" s="269"/>
      <c r="AS789" s="269"/>
      <c r="AT789" s="269"/>
      <c r="AU789" s="269"/>
      <c r="AV789" s="269"/>
      <c r="AW789" s="276"/>
      <c r="AX789" s="269"/>
      <c r="AY789" s="269"/>
      <c r="AZ789" s="269"/>
      <c r="BA789" s="269"/>
      <c r="BB789" s="269"/>
      <c r="BC789" s="269"/>
      <c r="BD789" s="269"/>
      <c r="BE789" s="269"/>
      <c r="BH789" s="250"/>
      <c r="BI789" s="250"/>
      <c r="BJ789" s="250"/>
      <c r="BK789" s="250"/>
      <c r="BL789" s="250"/>
      <c r="BM789" s="250"/>
      <c r="BN789" s="250"/>
      <c r="BO789" s="250"/>
      <c r="BP789" s="250"/>
      <c r="BQ789" s="250"/>
      <c r="BR789" s="250"/>
      <c r="BS789" s="250"/>
      <c r="BT789" s="250"/>
      <c r="BU789" s="250"/>
      <c r="BV789" s="250"/>
      <c r="BW789" s="250"/>
      <c r="BX789" s="250"/>
      <c r="BY789" s="250"/>
      <c r="BZ789" s="250"/>
      <c r="CE789" s="250"/>
    </row>
    <row r="790" spans="1:83" ht="14.4" x14ac:dyDescent="0.3">
      <c r="A790" s="268"/>
      <c r="B790" s="269"/>
      <c r="C790" s="269"/>
      <c r="D790" s="269"/>
      <c r="E790" s="269"/>
      <c r="F790" s="269"/>
      <c r="G790" s="269"/>
      <c r="H790" s="269"/>
      <c r="I790" s="269"/>
      <c r="J790" s="269"/>
      <c r="K790" s="269"/>
      <c r="L790" s="269"/>
      <c r="M790" s="269"/>
      <c r="N790" s="269"/>
      <c r="O790" s="269"/>
      <c r="P790" s="269"/>
      <c r="Q790" s="269"/>
      <c r="R790" s="269"/>
      <c r="S790" s="269"/>
      <c r="T790" s="269"/>
      <c r="U790" s="269"/>
      <c r="V790" s="269"/>
      <c r="W790" s="269"/>
      <c r="X790" s="269"/>
      <c r="Y790" s="269"/>
      <c r="Z790" s="269"/>
      <c r="AA790" s="269"/>
      <c r="AB790" s="269"/>
      <c r="AC790" s="269"/>
      <c r="AD790" s="269"/>
      <c r="AE790" s="269"/>
      <c r="AF790" s="269"/>
      <c r="AG790" s="269"/>
      <c r="AH790" s="269"/>
      <c r="AI790" s="269"/>
      <c r="AJ790" s="269"/>
      <c r="AK790" s="269"/>
      <c r="AL790" s="269"/>
      <c r="AM790" s="269"/>
      <c r="AN790" s="269"/>
      <c r="AO790" s="269"/>
      <c r="AP790" s="269"/>
      <c r="AQ790" s="269"/>
      <c r="AR790" s="269"/>
      <c r="AS790" s="269"/>
      <c r="AT790" s="269"/>
      <c r="AU790" s="269"/>
      <c r="AV790" s="269"/>
      <c r="AW790" s="276"/>
      <c r="AX790" s="269"/>
      <c r="AY790" s="269"/>
      <c r="AZ790" s="269"/>
      <c r="BA790" s="269"/>
      <c r="BB790" s="269"/>
      <c r="BC790" s="269"/>
      <c r="BD790" s="269"/>
      <c r="BE790" s="269"/>
      <c r="BH790" s="241"/>
      <c r="BI790" s="241"/>
      <c r="BJ790" s="241"/>
      <c r="BK790" s="241"/>
      <c r="BL790" s="241"/>
      <c r="BM790" s="241"/>
      <c r="BN790" s="241"/>
      <c r="BO790" s="241"/>
      <c r="BP790" s="241"/>
      <c r="BQ790" s="241"/>
      <c r="BR790" s="241"/>
      <c r="BS790" s="241"/>
      <c r="BT790" s="241"/>
      <c r="BU790" s="241"/>
      <c r="BV790" s="240"/>
      <c r="BW790" s="241"/>
      <c r="BX790" s="241"/>
      <c r="BY790" s="241"/>
      <c r="BZ790" s="241"/>
      <c r="CA790" s="242"/>
      <c r="CB790" s="242"/>
      <c r="CC790" s="242"/>
      <c r="CD790" s="242"/>
      <c r="CE790" s="241"/>
    </row>
    <row r="791" spans="1:83" ht="14.4" x14ac:dyDescent="0.3">
      <c r="A791" s="268"/>
      <c r="B791" s="269"/>
      <c r="C791" s="269"/>
      <c r="D791" s="269"/>
      <c r="E791" s="269"/>
      <c r="F791" s="269"/>
      <c r="G791" s="269"/>
      <c r="H791" s="269"/>
      <c r="I791" s="269"/>
      <c r="J791" s="269"/>
      <c r="K791" s="269"/>
      <c r="L791" s="269"/>
      <c r="M791" s="269"/>
      <c r="N791" s="269"/>
      <c r="O791" s="269"/>
      <c r="P791" s="269"/>
      <c r="Q791" s="269"/>
      <c r="R791" s="269"/>
      <c r="S791" s="269"/>
      <c r="T791" s="269"/>
      <c r="U791" s="269"/>
      <c r="V791" s="269"/>
      <c r="W791" s="269"/>
      <c r="X791" s="269"/>
      <c r="Y791" s="269"/>
      <c r="Z791" s="269"/>
      <c r="AA791" s="269"/>
      <c r="AB791" s="269"/>
      <c r="AC791" s="269"/>
      <c r="AD791" s="269"/>
      <c r="AE791" s="269"/>
      <c r="AF791" s="269"/>
      <c r="AG791" s="269"/>
      <c r="AH791" s="269"/>
      <c r="AI791" s="269"/>
      <c r="AJ791" s="269"/>
      <c r="AK791" s="269"/>
      <c r="AL791" s="269"/>
      <c r="AM791" s="269"/>
      <c r="AN791" s="269"/>
      <c r="AO791" s="269"/>
      <c r="AP791" s="269"/>
      <c r="AQ791" s="269"/>
      <c r="AR791" s="269"/>
      <c r="AS791" s="269"/>
      <c r="AT791" s="269"/>
      <c r="AU791" s="269"/>
      <c r="AV791" s="269"/>
      <c r="AW791" s="276"/>
      <c r="AX791" s="269"/>
      <c r="AY791" s="269"/>
      <c r="AZ791" s="269"/>
      <c r="BA791" s="269"/>
      <c r="BB791" s="269"/>
      <c r="BC791" s="269"/>
      <c r="BD791" s="269"/>
      <c r="BE791" s="269"/>
      <c r="BH791" s="241"/>
      <c r="BI791" s="241"/>
      <c r="BJ791" s="241"/>
      <c r="BK791" s="241"/>
      <c r="BL791" s="241"/>
      <c r="BM791" s="241"/>
      <c r="BN791" s="241"/>
      <c r="BO791" s="241"/>
      <c r="BP791" s="241"/>
      <c r="BQ791" s="241"/>
      <c r="BR791" s="241"/>
      <c r="BS791" s="241"/>
      <c r="BT791" s="241"/>
      <c r="BU791" s="241"/>
      <c r="BV791" s="240"/>
      <c r="BW791" s="241"/>
      <c r="BX791" s="241"/>
      <c r="BY791" s="241"/>
      <c r="BZ791" s="241"/>
      <c r="CA791" s="242"/>
      <c r="CB791" s="242"/>
      <c r="CC791" s="242"/>
      <c r="CD791" s="242"/>
      <c r="CE791" s="241"/>
    </row>
    <row r="792" spans="1:83" ht="14.4" x14ac:dyDescent="0.3">
      <c r="A792" s="268"/>
      <c r="B792" s="269"/>
      <c r="C792" s="269"/>
      <c r="D792" s="269"/>
      <c r="E792" s="269"/>
      <c r="F792" s="269"/>
      <c r="G792" s="269"/>
      <c r="H792" s="269"/>
      <c r="I792" s="269"/>
      <c r="J792" s="269"/>
      <c r="K792" s="269"/>
      <c r="L792" s="269"/>
      <c r="M792" s="269"/>
      <c r="N792" s="269"/>
      <c r="O792" s="269"/>
      <c r="P792" s="269"/>
      <c r="Q792" s="269"/>
      <c r="R792" s="269"/>
      <c r="S792" s="269"/>
      <c r="T792" s="269"/>
      <c r="U792" s="269"/>
      <c r="V792" s="269"/>
      <c r="W792" s="269"/>
      <c r="X792" s="269"/>
      <c r="Y792" s="269"/>
      <c r="Z792" s="269"/>
      <c r="AA792" s="269"/>
      <c r="AB792" s="269"/>
      <c r="AC792" s="269"/>
      <c r="AD792" s="269"/>
      <c r="AE792" s="269"/>
      <c r="AF792" s="269"/>
      <c r="AG792" s="269"/>
      <c r="AH792" s="269"/>
      <c r="AI792" s="269"/>
      <c r="AJ792" s="269"/>
      <c r="AK792" s="269"/>
      <c r="AL792" s="269"/>
      <c r="AM792" s="269"/>
      <c r="AN792" s="269"/>
      <c r="AO792" s="269"/>
      <c r="AP792" s="269"/>
      <c r="AQ792" s="269"/>
      <c r="AR792" s="269"/>
      <c r="AS792" s="269"/>
      <c r="AT792" s="269"/>
      <c r="AU792" s="269"/>
      <c r="AV792" s="269"/>
      <c r="AW792" s="276"/>
      <c r="AX792" s="269"/>
      <c r="AY792" s="269"/>
      <c r="AZ792" s="269"/>
      <c r="BA792" s="269"/>
      <c r="BB792" s="269"/>
      <c r="BC792" s="269"/>
      <c r="BD792" s="269"/>
      <c r="BE792" s="269"/>
      <c r="BH792" s="250"/>
      <c r="BI792" s="250"/>
      <c r="BJ792" s="250"/>
      <c r="BK792" s="250"/>
      <c r="BL792" s="250"/>
      <c r="BM792" s="250"/>
      <c r="BN792" s="250"/>
      <c r="BO792" s="250"/>
      <c r="BP792" s="250"/>
      <c r="BQ792" s="250"/>
      <c r="BR792" s="250"/>
      <c r="BS792" s="250"/>
      <c r="BT792" s="250"/>
      <c r="BU792" s="250"/>
      <c r="BV792" s="250"/>
      <c r="BW792" s="250"/>
      <c r="BX792" s="250"/>
      <c r="BY792" s="250"/>
      <c r="BZ792" s="250"/>
      <c r="CE792" s="250"/>
    </row>
    <row r="793" spans="1:83" ht="14.4" x14ac:dyDescent="0.3">
      <c r="A793" s="268"/>
      <c r="B793" s="269"/>
      <c r="C793" s="269"/>
      <c r="D793" s="269"/>
      <c r="E793" s="269"/>
      <c r="F793" s="269"/>
      <c r="G793" s="269"/>
      <c r="H793" s="269"/>
      <c r="I793" s="269"/>
      <c r="J793" s="269"/>
      <c r="K793" s="269"/>
      <c r="L793" s="269"/>
      <c r="M793" s="269"/>
      <c r="N793" s="269"/>
      <c r="O793" s="269"/>
      <c r="P793" s="269"/>
      <c r="Q793" s="269"/>
      <c r="R793" s="269"/>
      <c r="S793" s="269"/>
      <c r="T793" s="269"/>
      <c r="U793" s="269"/>
      <c r="V793" s="269"/>
      <c r="W793" s="269"/>
      <c r="X793" s="269"/>
      <c r="Y793" s="269"/>
      <c r="Z793" s="269"/>
      <c r="AA793" s="269"/>
      <c r="AB793" s="269"/>
      <c r="AC793" s="269"/>
      <c r="AD793" s="269"/>
      <c r="AE793" s="269"/>
      <c r="AF793" s="269"/>
      <c r="AG793" s="269"/>
      <c r="AH793" s="269"/>
      <c r="AI793" s="269"/>
      <c r="AJ793" s="269"/>
      <c r="AK793" s="269"/>
      <c r="AL793" s="269"/>
      <c r="AM793" s="269"/>
      <c r="AN793" s="269"/>
      <c r="AO793" s="269"/>
      <c r="AP793" s="269"/>
      <c r="AQ793" s="269"/>
      <c r="AR793" s="269"/>
      <c r="AS793" s="269"/>
      <c r="AT793" s="269"/>
      <c r="AU793" s="269"/>
      <c r="AV793" s="269"/>
      <c r="AW793" s="276"/>
      <c r="AX793" s="269"/>
      <c r="AY793" s="269"/>
      <c r="AZ793" s="269"/>
      <c r="BA793" s="269"/>
      <c r="BB793" s="269"/>
      <c r="BC793" s="269"/>
      <c r="BD793" s="269"/>
      <c r="BE793" s="269"/>
      <c r="BH793" s="250"/>
      <c r="BI793" s="250"/>
      <c r="BJ793" s="250"/>
      <c r="BK793" s="250"/>
      <c r="BL793" s="250"/>
      <c r="BM793" s="250"/>
      <c r="BN793" s="250"/>
      <c r="BO793" s="250"/>
      <c r="BP793" s="250"/>
      <c r="BQ793" s="250"/>
      <c r="BR793" s="250"/>
      <c r="BS793" s="250"/>
      <c r="BT793" s="250"/>
      <c r="BU793" s="250"/>
      <c r="BV793" s="250"/>
      <c r="BW793" s="250"/>
      <c r="BX793" s="250"/>
      <c r="BY793" s="250"/>
      <c r="BZ793" s="250"/>
      <c r="CE793" s="250"/>
    </row>
    <row r="794" spans="1:83" ht="14.4" x14ac:dyDescent="0.3">
      <c r="A794" s="268"/>
      <c r="B794" s="269"/>
      <c r="C794" s="269"/>
      <c r="D794" s="269"/>
      <c r="E794" s="269"/>
      <c r="F794" s="269"/>
      <c r="G794" s="269"/>
      <c r="H794" s="269"/>
      <c r="I794" s="269"/>
      <c r="J794" s="269"/>
      <c r="K794" s="269"/>
      <c r="L794" s="269"/>
      <c r="M794" s="269"/>
      <c r="N794" s="269"/>
      <c r="O794" s="269"/>
      <c r="P794" s="269"/>
      <c r="Q794" s="269"/>
      <c r="R794" s="269"/>
      <c r="S794" s="269"/>
      <c r="T794" s="269"/>
      <c r="U794" s="269"/>
      <c r="V794" s="269"/>
      <c r="W794" s="269"/>
      <c r="X794" s="269"/>
      <c r="Y794" s="269"/>
      <c r="Z794" s="269"/>
      <c r="AA794" s="269"/>
      <c r="AB794" s="269"/>
      <c r="AC794" s="269"/>
      <c r="AD794" s="269"/>
      <c r="AE794" s="269"/>
      <c r="AF794" s="269"/>
      <c r="AG794" s="269"/>
      <c r="AH794" s="269"/>
      <c r="AI794" s="269"/>
      <c r="AJ794" s="269"/>
      <c r="AK794" s="269"/>
      <c r="AL794" s="269"/>
      <c r="AM794" s="269"/>
      <c r="AN794" s="269"/>
      <c r="AO794" s="269"/>
      <c r="AP794" s="269"/>
      <c r="AQ794" s="269"/>
      <c r="AR794" s="269"/>
      <c r="AS794" s="269"/>
      <c r="AT794" s="269"/>
      <c r="AU794" s="269"/>
      <c r="AV794" s="269"/>
      <c r="AW794" s="276"/>
      <c r="AX794" s="269"/>
      <c r="AY794" s="269"/>
      <c r="AZ794" s="269"/>
      <c r="BA794" s="269"/>
      <c r="BB794" s="269"/>
      <c r="BC794" s="269"/>
      <c r="BD794" s="269"/>
      <c r="BE794" s="269"/>
      <c r="BH794" s="250"/>
      <c r="BI794" s="250"/>
      <c r="BJ794" s="250"/>
      <c r="BK794" s="250"/>
      <c r="BL794" s="250"/>
      <c r="BM794" s="250"/>
      <c r="BN794" s="250"/>
      <c r="BO794" s="250"/>
      <c r="BP794" s="250"/>
      <c r="BQ794" s="250"/>
      <c r="BR794" s="250"/>
      <c r="BS794" s="250"/>
      <c r="BT794" s="250"/>
      <c r="BU794" s="250"/>
      <c r="BV794" s="250"/>
      <c r="BW794" s="250"/>
      <c r="BX794" s="250"/>
      <c r="BY794" s="250"/>
      <c r="BZ794" s="250"/>
      <c r="CE794" s="250"/>
    </row>
    <row r="795" spans="1:83" ht="14.4" x14ac:dyDescent="0.3">
      <c r="A795" s="268"/>
      <c r="B795" s="269"/>
      <c r="C795" s="269"/>
      <c r="D795" s="269"/>
      <c r="E795" s="269"/>
      <c r="F795" s="269"/>
      <c r="G795" s="269"/>
      <c r="H795" s="269"/>
      <c r="I795" s="269"/>
      <c r="J795" s="269"/>
      <c r="K795" s="269"/>
      <c r="L795" s="269"/>
      <c r="M795" s="269"/>
      <c r="N795" s="269"/>
      <c r="O795" s="269"/>
      <c r="P795" s="269"/>
      <c r="Q795" s="269"/>
      <c r="R795" s="269"/>
      <c r="S795" s="269"/>
      <c r="T795" s="269"/>
      <c r="U795" s="269"/>
      <c r="V795" s="269"/>
      <c r="W795" s="269"/>
      <c r="X795" s="269"/>
      <c r="Y795" s="269"/>
      <c r="Z795" s="269"/>
      <c r="AA795" s="269"/>
      <c r="AB795" s="269"/>
      <c r="AC795" s="269"/>
      <c r="AD795" s="269"/>
      <c r="AE795" s="269"/>
      <c r="AF795" s="269"/>
      <c r="AG795" s="269"/>
      <c r="AH795" s="269"/>
      <c r="AI795" s="269"/>
      <c r="AJ795" s="269"/>
      <c r="AK795" s="269"/>
      <c r="AL795" s="269"/>
      <c r="AM795" s="269"/>
      <c r="AN795" s="269"/>
      <c r="AO795" s="269"/>
      <c r="AP795" s="269"/>
      <c r="AQ795" s="269"/>
      <c r="AR795" s="269"/>
      <c r="AS795" s="269"/>
      <c r="AT795" s="269"/>
      <c r="AU795" s="269"/>
      <c r="AV795" s="269"/>
      <c r="AW795" s="276"/>
      <c r="AX795" s="269"/>
      <c r="AY795" s="269"/>
      <c r="AZ795" s="269"/>
      <c r="BA795" s="269"/>
      <c r="BB795" s="269"/>
      <c r="BC795" s="269"/>
      <c r="BD795" s="269"/>
      <c r="BE795" s="269"/>
      <c r="BH795" s="250"/>
      <c r="BI795" s="250"/>
      <c r="BJ795" s="250"/>
      <c r="BK795" s="250"/>
      <c r="BL795" s="250"/>
      <c r="BM795" s="250"/>
      <c r="BN795" s="250"/>
      <c r="BO795" s="250"/>
      <c r="BP795" s="250"/>
      <c r="BQ795" s="250"/>
      <c r="BR795" s="250"/>
      <c r="BS795" s="250"/>
      <c r="BT795" s="250"/>
      <c r="BU795" s="250"/>
      <c r="BV795" s="250"/>
      <c r="BW795" s="250"/>
      <c r="BX795" s="250"/>
      <c r="BY795" s="250"/>
      <c r="BZ795" s="250"/>
      <c r="CE795" s="250"/>
    </row>
    <row r="796" spans="1:83" ht="14.4" x14ac:dyDescent="0.3">
      <c r="A796" s="270"/>
      <c r="B796" s="271"/>
      <c r="C796" s="269"/>
      <c r="D796" s="269"/>
      <c r="E796" s="269"/>
      <c r="F796" s="269"/>
      <c r="G796" s="269"/>
      <c r="H796" s="269"/>
      <c r="I796" s="269"/>
      <c r="J796" s="269"/>
      <c r="K796" s="269"/>
      <c r="L796" s="269"/>
      <c r="M796" s="269"/>
      <c r="N796" s="250"/>
      <c r="O796" s="250"/>
      <c r="P796" s="250"/>
      <c r="Q796" s="250"/>
      <c r="R796" s="250"/>
      <c r="S796" s="250"/>
      <c r="T796" s="250"/>
      <c r="U796" s="250"/>
      <c r="V796" s="250"/>
      <c r="W796" s="250"/>
      <c r="X796" s="250"/>
      <c r="Y796" s="250"/>
      <c r="Z796" s="250"/>
      <c r="AA796" s="250"/>
      <c r="AB796" s="250"/>
      <c r="AC796" s="250"/>
      <c r="AD796" s="250"/>
      <c r="AE796" s="250"/>
      <c r="AF796" s="250"/>
      <c r="AG796" s="250"/>
      <c r="AH796" s="250"/>
      <c r="AI796" s="250"/>
      <c r="AJ796" s="250"/>
      <c r="AK796" s="250"/>
      <c r="AL796" s="250"/>
      <c r="AM796" s="250"/>
      <c r="AN796" s="250"/>
      <c r="AO796" s="250"/>
      <c r="AP796" s="250"/>
      <c r="AQ796" s="250"/>
      <c r="AR796" s="250"/>
      <c r="AS796" s="250"/>
      <c r="AT796" s="250"/>
      <c r="AU796" s="250"/>
      <c r="AV796" s="250"/>
      <c r="AW796" s="275"/>
      <c r="AX796" s="250"/>
      <c r="AY796" s="250"/>
      <c r="AZ796" s="250"/>
      <c r="BA796" s="250"/>
      <c r="BB796" s="250"/>
      <c r="BC796" s="250"/>
      <c r="BD796" s="250"/>
      <c r="BE796" s="269"/>
      <c r="BH796" s="241"/>
      <c r="BI796" s="241"/>
      <c r="BJ796" s="241"/>
      <c r="BK796" s="241"/>
      <c r="BL796" s="241"/>
      <c r="BM796" s="241"/>
      <c r="BN796" s="241"/>
      <c r="BO796" s="241"/>
      <c r="BP796" s="241"/>
      <c r="BQ796" s="241"/>
      <c r="BR796" s="241"/>
      <c r="BS796" s="241"/>
      <c r="BT796" s="241"/>
      <c r="BU796" s="241"/>
      <c r="BV796" s="240"/>
      <c r="BW796" s="241"/>
      <c r="BX796" s="241"/>
      <c r="BY796" s="241"/>
      <c r="BZ796" s="241"/>
      <c r="CA796" s="242"/>
      <c r="CB796" s="242"/>
      <c r="CC796" s="242"/>
      <c r="CD796" s="242"/>
      <c r="CE796" s="241"/>
    </row>
    <row r="797" spans="1:83" ht="14.4" x14ac:dyDescent="0.3">
      <c r="A797" s="268"/>
      <c r="B797" s="269"/>
      <c r="C797" s="269"/>
      <c r="D797" s="269"/>
      <c r="E797" s="269"/>
      <c r="F797" s="269"/>
      <c r="G797" s="269"/>
      <c r="H797" s="269"/>
      <c r="I797" s="269"/>
      <c r="J797" s="269"/>
      <c r="K797" s="269"/>
      <c r="L797" s="269"/>
      <c r="M797" s="269"/>
      <c r="N797" s="269"/>
      <c r="O797" s="269"/>
      <c r="P797" s="269"/>
      <c r="Q797" s="269"/>
      <c r="R797" s="269"/>
      <c r="S797" s="269"/>
      <c r="T797" s="269"/>
      <c r="U797" s="269"/>
      <c r="V797" s="269"/>
      <c r="W797" s="269"/>
      <c r="X797" s="269"/>
      <c r="Y797" s="269"/>
      <c r="Z797" s="269"/>
      <c r="AA797" s="269"/>
      <c r="AB797" s="269"/>
      <c r="AC797" s="269"/>
      <c r="AD797" s="269"/>
      <c r="AE797" s="269"/>
      <c r="AF797" s="269"/>
      <c r="AG797" s="269"/>
      <c r="AH797" s="269"/>
      <c r="AI797" s="269"/>
      <c r="AJ797" s="269"/>
      <c r="AK797" s="269"/>
      <c r="AL797" s="269"/>
      <c r="AM797" s="269"/>
      <c r="AN797" s="269"/>
      <c r="AO797" s="269"/>
      <c r="AP797" s="269"/>
      <c r="AQ797" s="269"/>
      <c r="AR797" s="269"/>
      <c r="AS797" s="269"/>
      <c r="AT797" s="269"/>
      <c r="AU797" s="269"/>
      <c r="AV797" s="269"/>
      <c r="AW797" s="276"/>
      <c r="AX797" s="269"/>
      <c r="AY797" s="269"/>
      <c r="AZ797" s="269"/>
      <c r="BA797" s="269"/>
      <c r="BB797" s="269"/>
      <c r="BC797" s="269"/>
      <c r="BD797" s="269"/>
      <c r="BE797" s="269"/>
      <c r="BH797" s="250"/>
      <c r="BI797" s="250"/>
      <c r="BJ797" s="250"/>
      <c r="BK797" s="250"/>
      <c r="BL797" s="250"/>
      <c r="BM797" s="250"/>
      <c r="BN797" s="250"/>
      <c r="BO797" s="250"/>
      <c r="BP797" s="250"/>
      <c r="BQ797" s="250"/>
      <c r="BR797" s="250"/>
      <c r="BS797" s="250"/>
      <c r="BT797" s="250"/>
      <c r="BU797" s="250"/>
      <c r="BV797" s="250"/>
      <c r="BW797" s="250"/>
      <c r="BX797" s="250"/>
      <c r="BY797" s="250"/>
      <c r="BZ797" s="250"/>
      <c r="CE797" s="250"/>
    </row>
    <row r="798" spans="1:83" ht="14.4" x14ac:dyDescent="0.3">
      <c r="A798" s="268"/>
      <c r="B798" s="269"/>
      <c r="C798" s="269"/>
      <c r="D798" s="269"/>
      <c r="E798" s="269"/>
      <c r="F798" s="269"/>
      <c r="G798" s="269"/>
      <c r="H798" s="269"/>
      <c r="I798" s="269"/>
      <c r="J798" s="269"/>
      <c r="K798" s="269"/>
      <c r="L798" s="269"/>
      <c r="M798" s="269"/>
      <c r="N798" s="269"/>
      <c r="O798" s="269"/>
      <c r="P798" s="269"/>
      <c r="Q798" s="269"/>
      <c r="R798" s="269"/>
      <c r="S798" s="269"/>
      <c r="T798" s="269"/>
      <c r="U798" s="269"/>
      <c r="V798" s="269"/>
      <c r="W798" s="269"/>
      <c r="X798" s="269"/>
      <c r="Y798" s="269"/>
      <c r="Z798" s="269"/>
      <c r="AA798" s="269"/>
      <c r="AB798" s="269"/>
      <c r="AC798" s="269"/>
      <c r="AD798" s="269"/>
      <c r="AE798" s="269"/>
      <c r="AF798" s="269"/>
      <c r="AG798" s="269"/>
      <c r="AH798" s="269"/>
      <c r="AI798" s="269"/>
      <c r="AJ798" s="269"/>
      <c r="AK798" s="269"/>
      <c r="AL798" s="269"/>
      <c r="AM798" s="269"/>
      <c r="AN798" s="269"/>
      <c r="AO798" s="269"/>
      <c r="AP798" s="269"/>
      <c r="AQ798" s="269"/>
      <c r="AR798" s="269"/>
      <c r="AS798" s="269"/>
      <c r="AT798" s="269"/>
      <c r="AU798" s="269"/>
      <c r="AV798" s="269"/>
      <c r="AW798" s="276"/>
      <c r="AX798" s="269"/>
      <c r="AY798" s="269"/>
      <c r="AZ798" s="269"/>
      <c r="BA798" s="269"/>
      <c r="BB798" s="269"/>
      <c r="BC798" s="269"/>
      <c r="BD798" s="269"/>
      <c r="BE798" s="269"/>
      <c r="BH798" s="250"/>
      <c r="BI798" s="250"/>
      <c r="BJ798" s="250"/>
      <c r="BK798" s="250"/>
      <c r="BL798" s="250"/>
      <c r="BM798" s="250"/>
      <c r="BN798" s="250"/>
      <c r="BO798" s="250"/>
      <c r="BP798" s="250"/>
      <c r="BQ798" s="250"/>
      <c r="BR798" s="250"/>
      <c r="BS798" s="250"/>
      <c r="BT798" s="250"/>
      <c r="BU798" s="250"/>
      <c r="BV798" s="250"/>
      <c r="BW798" s="250"/>
      <c r="BX798" s="250"/>
      <c r="BY798" s="250"/>
      <c r="BZ798" s="250"/>
      <c r="CE798" s="250"/>
    </row>
    <row r="799" spans="1:83" ht="14.4" x14ac:dyDescent="0.3">
      <c r="A799" s="268"/>
      <c r="B799" s="269"/>
      <c r="C799" s="269"/>
      <c r="D799" s="269"/>
      <c r="E799" s="269"/>
      <c r="F799" s="269"/>
      <c r="G799" s="269"/>
      <c r="H799" s="269"/>
      <c r="I799" s="269"/>
      <c r="J799" s="269"/>
      <c r="K799" s="269"/>
      <c r="L799" s="269"/>
      <c r="M799" s="269"/>
      <c r="N799" s="269"/>
      <c r="O799" s="269"/>
      <c r="P799" s="269"/>
      <c r="Q799" s="269"/>
      <c r="R799" s="269"/>
      <c r="S799" s="269"/>
      <c r="T799" s="269"/>
      <c r="U799" s="269"/>
      <c r="V799" s="269"/>
      <c r="W799" s="269"/>
      <c r="X799" s="269"/>
      <c r="Y799" s="269"/>
      <c r="Z799" s="269"/>
      <c r="AA799" s="269"/>
      <c r="AB799" s="269"/>
      <c r="AC799" s="269"/>
      <c r="AD799" s="269"/>
      <c r="AE799" s="269"/>
      <c r="AF799" s="269"/>
      <c r="AG799" s="269"/>
      <c r="AH799" s="269"/>
      <c r="AI799" s="269"/>
      <c r="AJ799" s="269"/>
      <c r="AK799" s="269"/>
      <c r="AL799" s="269"/>
      <c r="AM799" s="269"/>
      <c r="AN799" s="269"/>
      <c r="AO799" s="269"/>
      <c r="AP799" s="269"/>
      <c r="AQ799" s="269"/>
      <c r="AR799" s="269"/>
      <c r="AS799" s="269"/>
      <c r="AT799" s="269"/>
      <c r="AU799" s="269"/>
      <c r="AV799" s="269"/>
      <c r="AW799" s="276"/>
      <c r="AX799" s="269"/>
      <c r="AY799" s="269"/>
      <c r="AZ799" s="269"/>
      <c r="BA799" s="269"/>
      <c r="BB799" s="269"/>
      <c r="BC799" s="269"/>
      <c r="BD799" s="269"/>
      <c r="BE799" s="269"/>
      <c r="BH799" s="250"/>
      <c r="BI799" s="250"/>
      <c r="BJ799" s="250"/>
      <c r="BK799" s="250"/>
      <c r="BL799" s="250"/>
      <c r="BM799" s="250"/>
      <c r="BN799" s="250"/>
      <c r="BO799" s="250"/>
      <c r="BP799" s="250"/>
      <c r="BQ799" s="250"/>
      <c r="BR799" s="250"/>
      <c r="BS799" s="250"/>
      <c r="BT799" s="250"/>
      <c r="BU799" s="250"/>
      <c r="BV799" s="250"/>
      <c r="BW799" s="250"/>
      <c r="BX799" s="250"/>
      <c r="BY799" s="250"/>
      <c r="BZ799" s="250"/>
      <c r="CE799" s="250"/>
    </row>
    <row r="800" spans="1:83" ht="14.4" x14ac:dyDescent="0.3">
      <c r="A800" s="268"/>
      <c r="B800" s="269"/>
      <c r="C800" s="269"/>
      <c r="D800" s="269"/>
      <c r="E800" s="269"/>
      <c r="F800" s="269"/>
      <c r="G800" s="269"/>
      <c r="H800" s="269"/>
      <c r="I800" s="269"/>
      <c r="J800" s="269"/>
      <c r="K800" s="269"/>
      <c r="L800" s="269"/>
      <c r="M800" s="269"/>
      <c r="N800" s="269"/>
      <c r="O800" s="269"/>
      <c r="P800" s="269"/>
      <c r="Q800" s="269"/>
      <c r="R800" s="269"/>
      <c r="S800" s="269"/>
      <c r="T800" s="269"/>
      <c r="U800" s="269"/>
      <c r="V800" s="269"/>
      <c r="W800" s="269"/>
      <c r="X800" s="269"/>
      <c r="Y800" s="269"/>
      <c r="Z800" s="269"/>
      <c r="AA800" s="269"/>
      <c r="AB800" s="269"/>
      <c r="AC800" s="269"/>
      <c r="AD800" s="269"/>
      <c r="AE800" s="269"/>
      <c r="AF800" s="269"/>
      <c r="AG800" s="269"/>
      <c r="AH800" s="269"/>
      <c r="AI800" s="269"/>
      <c r="AJ800" s="269"/>
      <c r="AK800" s="269"/>
      <c r="AL800" s="269"/>
      <c r="AM800" s="269"/>
      <c r="AN800" s="269"/>
      <c r="AO800" s="269"/>
      <c r="AP800" s="269"/>
      <c r="AQ800" s="269"/>
      <c r="AR800" s="269"/>
      <c r="AS800" s="269"/>
      <c r="AT800" s="269"/>
      <c r="AU800" s="269"/>
      <c r="AV800" s="269"/>
      <c r="AW800" s="276"/>
      <c r="AX800" s="269"/>
      <c r="AY800" s="269"/>
      <c r="AZ800" s="269"/>
      <c r="BA800" s="269"/>
      <c r="BB800" s="269"/>
      <c r="BC800" s="269"/>
      <c r="BD800" s="269"/>
      <c r="BE800" s="269"/>
      <c r="BH800" s="250"/>
      <c r="BI800" s="250"/>
      <c r="BJ800" s="250"/>
      <c r="BK800" s="250"/>
      <c r="BL800" s="250"/>
      <c r="BM800" s="250"/>
      <c r="BN800" s="250"/>
      <c r="BO800" s="250"/>
      <c r="BP800" s="250"/>
      <c r="BQ800" s="250"/>
      <c r="BR800" s="250"/>
      <c r="BS800" s="250"/>
      <c r="BT800" s="250"/>
      <c r="BU800" s="250"/>
      <c r="BV800" s="250"/>
      <c r="BW800" s="250"/>
      <c r="BX800" s="250"/>
      <c r="BY800" s="250"/>
      <c r="BZ800" s="250"/>
      <c r="CE800" s="250"/>
    </row>
    <row r="801" spans="1:83" ht="14.4" x14ac:dyDescent="0.3">
      <c r="A801" s="268"/>
      <c r="B801" s="269"/>
      <c r="C801" s="269"/>
      <c r="D801" s="269"/>
      <c r="E801" s="269"/>
      <c r="F801" s="269"/>
      <c r="G801" s="269"/>
      <c r="H801" s="269"/>
      <c r="I801" s="269"/>
      <c r="J801" s="269"/>
      <c r="K801" s="269"/>
      <c r="L801" s="269"/>
      <c r="M801" s="269"/>
      <c r="N801" s="269"/>
      <c r="O801" s="269"/>
      <c r="P801" s="269"/>
      <c r="Q801" s="269"/>
      <c r="R801" s="269"/>
      <c r="S801" s="269"/>
      <c r="T801" s="269"/>
      <c r="U801" s="269"/>
      <c r="V801" s="269"/>
      <c r="W801" s="269"/>
      <c r="X801" s="269"/>
      <c r="Y801" s="269"/>
      <c r="Z801" s="269"/>
      <c r="AA801" s="269"/>
      <c r="AB801" s="269"/>
      <c r="AC801" s="269"/>
      <c r="AD801" s="269"/>
      <c r="AE801" s="269"/>
      <c r="AF801" s="269"/>
      <c r="AG801" s="269"/>
      <c r="AH801" s="269"/>
      <c r="AI801" s="269"/>
      <c r="AJ801" s="269"/>
      <c r="AK801" s="269"/>
      <c r="AL801" s="269"/>
      <c r="AM801" s="269"/>
      <c r="AN801" s="269"/>
      <c r="AO801" s="269"/>
      <c r="AP801" s="269"/>
      <c r="AQ801" s="269"/>
      <c r="AR801" s="269"/>
      <c r="AS801" s="269"/>
      <c r="AT801" s="269"/>
      <c r="AU801" s="269"/>
      <c r="AV801" s="269"/>
      <c r="AW801" s="276"/>
      <c r="AX801" s="269"/>
      <c r="AY801" s="269"/>
      <c r="AZ801" s="269"/>
      <c r="BA801" s="269"/>
      <c r="BB801" s="269"/>
      <c r="BC801" s="269"/>
      <c r="BD801" s="269"/>
      <c r="BE801" s="269"/>
      <c r="BH801" s="241"/>
      <c r="BI801" s="241"/>
      <c r="BJ801" s="241"/>
      <c r="BK801" s="241"/>
      <c r="BL801" s="241"/>
      <c r="BM801" s="241"/>
      <c r="BN801" s="241"/>
      <c r="BO801" s="241"/>
      <c r="BP801" s="241"/>
      <c r="BQ801" s="241"/>
      <c r="BR801" s="241"/>
      <c r="BS801" s="241"/>
      <c r="BT801" s="241"/>
      <c r="BU801" s="241"/>
      <c r="BV801" s="240"/>
      <c r="BW801" s="241"/>
      <c r="BX801" s="241"/>
      <c r="BY801" s="241"/>
      <c r="BZ801" s="241"/>
      <c r="CA801" s="242"/>
      <c r="CB801" s="242"/>
      <c r="CC801" s="242"/>
      <c r="CD801" s="242"/>
      <c r="CE801" s="241"/>
    </row>
    <row r="802" spans="1:83" ht="14.4" x14ac:dyDescent="0.3">
      <c r="A802" s="268"/>
      <c r="B802" s="269"/>
      <c r="C802" s="269"/>
      <c r="D802" s="269"/>
      <c r="E802" s="269"/>
      <c r="F802" s="269"/>
      <c r="G802" s="269"/>
      <c r="H802" s="269"/>
      <c r="I802" s="269"/>
      <c r="J802" s="269"/>
      <c r="K802" s="269"/>
      <c r="L802" s="269"/>
      <c r="M802" s="269"/>
      <c r="N802" s="269"/>
      <c r="O802" s="269"/>
      <c r="P802" s="269"/>
      <c r="Q802" s="269"/>
      <c r="R802" s="269"/>
      <c r="S802" s="269"/>
      <c r="T802" s="269"/>
      <c r="U802" s="269"/>
      <c r="V802" s="269"/>
      <c r="W802" s="269"/>
      <c r="X802" s="269"/>
      <c r="Y802" s="269"/>
      <c r="Z802" s="269"/>
      <c r="AA802" s="269"/>
      <c r="AB802" s="269"/>
      <c r="AC802" s="269"/>
      <c r="AD802" s="269"/>
      <c r="AE802" s="269"/>
      <c r="AF802" s="269"/>
      <c r="AG802" s="269"/>
      <c r="AH802" s="269"/>
      <c r="AI802" s="269"/>
      <c r="AJ802" s="269"/>
      <c r="AK802" s="269"/>
      <c r="AL802" s="269"/>
      <c r="AM802" s="269"/>
      <c r="AN802" s="269"/>
      <c r="AO802" s="269"/>
      <c r="AP802" s="269"/>
      <c r="AQ802" s="269"/>
      <c r="AR802" s="269"/>
      <c r="AS802" s="269"/>
      <c r="AT802" s="269"/>
      <c r="AU802" s="269"/>
      <c r="AV802" s="269"/>
      <c r="AW802" s="276"/>
      <c r="AX802" s="269"/>
      <c r="AY802" s="269"/>
      <c r="AZ802" s="269"/>
      <c r="BA802" s="269"/>
      <c r="BB802" s="269"/>
      <c r="BC802" s="269"/>
      <c r="BD802" s="269"/>
      <c r="BE802" s="269"/>
      <c r="BH802" s="250"/>
      <c r="BI802" s="250"/>
      <c r="BJ802" s="250"/>
      <c r="BK802" s="250"/>
      <c r="BL802" s="250"/>
      <c r="BM802" s="250"/>
      <c r="BN802" s="250"/>
      <c r="BO802" s="250"/>
      <c r="BP802" s="250"/>
      <c r="BQ802" s="250"/>
      <c r="BR802" s="250"/>
      <c r="BS802" s="250"/>
      <c r="BT802" s="250"/>
      <c r="BU802" s="250"/>
      <c r="BV802" s="250"/>
      <c r="BW802" s="250"/>
      <c r="BX802" s="250"/>
      <c r="BY802" s="250"/>
      <c r="BZ802" s="250"/>
      <c r="CE802" s="250"/>
    </row>
    <row r="803" spans="1:83" ht="14.4" x14ac:dyDescent="0.3">
      <c r="A803" s="268"/>
      <c r="B803" s="269"/>
      <c r="C803" s="269"/>
      <c r="D803" s="269"/>
      <c r="E803" s="269"/>
      <c r="F803" s="269"/>
      <c r="G803" s="269"/>
      <c r="H803" s="269"/>
      <c r="I803" s="269"/>
      <c r="J803" s="269"/>
      <c r="K803" s="269"/>
      <c r="L803" s="269"/>
      <c r="M803" s="269"/>
      <c r="N803" s="269"/>
      <c r="O803" s="269"/>
      <c r="P803" s="269"/>
      <c r="Q803" s="269"/>
      <c r="R803" s="269"/>
      <c r="S803" s="269"/>
      <c r="T803" s="269"/>
      <c r="U803" s="269"/>
      <c r="V803" s="269"/>
      <c r="W803" s="269"/>
      <c r="X803" s="269"/>
      <c r="Y803" s="269"/>
      <c r="Z803" s="269"/>
      <c r="AA803" s="269"/>
      <c r="AB803" s="269"/>
      <c r="AC803" s="269"/>
      <c r="AD803" s="269"/>
      <c r="AE803" s="269"/>
      <c r="AF803" s="269"/>
      <c r="AG803" s="269"/>
      <c r="AH803" s="269"/>
      <c r="AI803" s="269"/>
      <c r="AJ803" s="269"/>
      <c r="AK803" s="269"/>
      <c r="AL803" s="269"/>
      <c r="AM803" s="269"/>
      <c r="AN803" s="269"/>
      <c r="AO803" s="269"/>
      <c r="AP803" s="269"/>
      <c r="AQ803" s="269"/>
      <c r="AR803" s="269"/>
      <c r="AS803" s="269"/>
      <c r="AT803" s="269"/>
      <c r="AU803" s="269"/>
      <c r="AV803" s="269"/>
      <c r="AW803" s="276"/>
      <c r="AX803" s="269"/>
      <c r="AY803" s="269"/>
      <c r="AZ803" s="269"/>
      <c r="BA803" s="269"/>
      <c r="BB803" s="269"/>
      <c r="BC803" s="269"/>
      <c r="BD803" s="269"/>
      <c r="BE803" s="269"/>
      <c r="BH803" s="241"/>
      <c r="BI803" s="241"/>
      <c r="BJ803" s="241"/>
      <c r="BK803" s="241"/>
      <c r="BL803" s="241"/>
      <c r="BM803" s="241"/>
      <c r="BN803" s="241"/>
      <c r="BO803" s="241"/>
      <c r="BP803" s="241"/>
      <c r="BQ803" s="241"/>
      <c r="BR803" s="241"/>
      <c r="BS803" s="241"/>
      <c r="BT803" s="241"/>
      <c r="BU803" s="241"/>
      <c r="BV803" s="240"/>
      <c r="BW803" s="241"/>
      <c r="BX803" s="241"/>
      <c r="BY803" s="241"/>
      <c r="BZ803" s="241"/>
      <c r="CA803" s="242"/>
      <c r="CB803" s="242"/>
      <c r="CC803" s="242"/>
      <c r="CD803" s="242"/>
      <c r="CE803" s="241"/>
    </row>
    <row r="804" spans="1:83" ht="14.4" x14ac:dyDescent="0.3">
      <c r="A804" s="268"/>
      <c r="B804" s="269"/>
      <c r="C804" s="269"/>
      <c r="D804" s="269"/>
      <c r="E804" s="269"/>
      <c r="F804" s="269"/>
      <c r="G804" s="269"/>
      <c r="H804" s="269"/>
      <c r="I804" s="269"/>
      <c r="J804" s="269"/>
      <c r="K804" s="269"/>
      <c r="L804" s="269"/>
      <c r="M804" s="269"/>
      <c r="N804" s="269"/>
      <c r="O804" s="269"/>
      <c r="P804" s="269"/>
      <c r="Q804" s="269"/>
      <c r="R804" s="269"/>
      <c r="S804" s="269"/>
      <c r="T804" s="269"/>
      <c r="U804" s="269"/>
      <c r="V804" s="269"/>
      <c r="W804" s="269"/>
      <c r="X804" s="269"/>
      <c r="Y804" s="269"/>
      <c r="Z804" s="269"/>
      <c r="AA804" s="269"/>
      <c r="AB804" s="269"/>
      <c r="AC804" s="269"/>
      <c r="AD804" s="269"/>
      <c r="AE804" s="269"/>
      <c r="AF804" s="269"/>
      <c r="AG804" s="269"/>
      <c r="AH804" s="269"/>
      <c r="AI804" s="269"/>
      <c r="AJ804" s="269"/>
      <c r="AK804" s="269"/>
      <c r="AL804" s="269"/>
      <c r="AM804" s="269"/>
      <c r="AN804" s="269"/>
      <c r="AO804" s="269"/>
      <c r="AP804" s="269"/>
      <c r="AQ804" s="269"/>
      <c r="AR804" s="269"/>
      <c r="AS804" s="269"/>
      <c r="AT804" s="269"/>
      <c r="AU804" s="269"/>
      <c r="AV804" s="269"/>
      <c r="AW804" s="276"/>
      <c r="AX804" s="269"/>
      <c r="AY804" s="269"/>
      <c r="AZ804" s="269"/>
      <c r="BA804" s="269"/>
      <c r="BB804" s="269"/>
      <c r="BC804" s="269"/>
      <c r="BD804" s="269"/>
      <c r="BE804" s="269"/>
      <c r="BH804" s="250"/>
      <c r="BI804" s="250"/>
      <c r="BJ804" s="250"/>
      <c r="BK804" s="250"/>
      <c r="BL804" s="250"/>
      <c r="BM804" s="250"/>
      <c r="BN804" s="250"/>
      <c r="BO804" s="250"/>
      <c r="BP804" s="250"/>
      <c r="BQ804" s="250"/>
      <c r="BR804" s="250"/>
      <c r="BS804" s="250"/>
      <c r="BT804" s="250"/>
      <c r="BU804" s="250"/>
      <c r="BV804" s="250"/>
      <c r="BW804" s="250"/>
      <c r="BX804" s="250"/>
      <c r="BY804" s="250"/>
      <c r="BZ804" s="250"/>
      <c r="CE804" s="250"/>
    </row>
    <row r="805" spans="1:83" ht="14.4" x14ac:dyDescent="0.3">
      <c r="A805" s="268"/>
      <c r="B805" s="269"/>
      <c r="C805" s="269"/>
      <c r="D805" s="269"/>
      <c r="E805" s="269"/>
      <c r="F805" s="269"/>
      <c r="G805" s="269"/>
      <c r="H805" s="269"/>
      <c r="I805" s="269"/>
      <c r="J805" s="269"/>
      <c r="K805" s="269"/>
      <c r="L805" s="269"/>
      <c r="M805" s="269"/>
      <c r="N805" s="269"/>
      <c r="O805" s="269"/>
      <c r="P805" s="269"/>
      <c r="Q805" s="269"/>
      <c r="R805" s="269"/>
      <c r="S805" s="269"/>
      <c r="T805" s="269"/>
      <c r="U805" s="269"/>
      <c r="V805" s="269"/>
      <c r="W805" s="269"/>
      <c r="X805" s="269"/>
      <c r="Y805" s="269"/>
      <c r="Z805" s="269"/>
      <c r="AA805" s="269"/>
      <c r="AB805" s="269"/>
      <c r="AC805" s="269"/>
      <c r="AD805" s="269"/>
      <c r="AE805" s="269"/>
      <c r="AF805" s="269"/>
      <c r="AG805" s="269"/>
      <c r="AH805" s="269"/>
      <c r="AI805" s="269"/>
      <c r="AJ805" s="269"/>
      <c r="AK805" s="269"/>
      <c r="AL805" s="269"/>
      <c r="AM805" s="269"/>
      <c r="AN805" s="269"/>
      <c r="AO805" s="269"/>
      <c r="AP805" s="269"/>
      <c r="AQ805" s="269"/>
      <c r="AR805" s="269"/>
      <c r="AS805" s="269"/>
      <c r="AT805" s="269"/>
      <c r="AU805" s="269"/>
      <c r="AV805" s="269"/>
      <c r="AW805" s="276"/>
      <c r="AX805" s="269"/>
      <c r="AY805" s="269"/>
      <c r="AZ805" s="269"/>
      <c r="BA805" s="269"/>
      <c r="BB805" s="269"/>
      <c r="BC805" s="269"/>
      <c r="BD805" s="269"/>
      <c r="BE805" s="269"/>
      <c r="BH805" s="250"/>
      <c r="BI805" s="250"/>
      <c r="BJ805" s="250"/>
      <c r="BK805" s="250"/>
      <c r="BL805" s="250"/>
      <c r="BM805" s="250"/>
      <c r="BN805" s="250"/>
      <c r="BO805" s="250"/>
      <c r="BP805" s="250"/>
      <c r="BQ805" s="250"/>
      <c r="BR805" s="250"/>
      <c r="BS805" s="250"/>
      <c r="BT805" s="250"/>
      <c r="BU805" s="250"/>
      <c r="BV805" s="250"/>
      <c r="BW805" s="250"/>
      <c r="BX805" s="250"/>
      <c r="BY805" s="250"/>
      <c r="BZ805" s="250"/>
      <c r="CE805" s="250"/>
    </row>
    <row r="806" spans="1:83" ht="14.4" x14ac:dyDescent="0.3">
      <c r="A806" s="268"/>
      <c r="B806" s="269"/>
      <c r="C806" s="269"/>
      <c r="D806" s="269"/>
      <c r="E806" s="269"/>
      <c r="F806" s="269"/>
      <c r="G806" s="269"/>
      <c r="H806" s="269"/>
      <c r="I806" s="269"/>
      <c r="J806" s="269"/>
      <c r="K806" s="269"/>
      <c r="L806" s="269"/>
      <c r="M806" s="269"/>
      <c r="N806" s="269"/>
      <c r="O806" s="269"/>
      <c r="P806" s="269"/>
      <c r="Q806" s="269"/>
      <c r="R806" s="269"/>
      <c r="S806" s="269"/>
      <c r="T806" s="269"/>
      <c r="U806" s="269"/>
      <c r="V806" s="269"/>
      <c r="W806" s="269"/>
      <c r="X806" s="269"/>
      <c r="Y806" s="269"/>
      <c r="Z806" s="269"/>
      <c r="AA806" s="269"/>
      <c r="AB806" s="269"/>
      <c r="AC806" s="269"/>
      <c r="AD806" s="269"/>
      <c r="AE806" s="269"/>
      <c r="AF806" s="269"/>
      <c r="AG806" s="269"/>
      <c r="AH806" s="269"/>
      <c r="AI806" s="269"/>
      <c r="AJ806" s="269"/>
      <c r="AK806" s="269"/>
      <c r="AL806" s="269"/>
      <c r="AM806" s="269"/>
      <c r="AN806" s="269"/>
      <c r="AO806" s="269"/>
      <c r="AP806" s="269"/>
      <c r="AQ806" s="269"/>
      <c r="AR806" s="269"/>
      <c r="AS806" s="269"/>
      <c r="AT806" s="269"/>
      <c r="AU806" s="269"/>
      <c r="AV806" s="269"/>
      <c r="AW806" s="276"/>
      <c r="AX806" s="269"/>
      <c r="AY806" s="269"/>
      <c r="AZ806" s="269"/>
      <c r="BA806" s="269"/>
      <c r="BB806" s="269"/>
      <c r="BC806" s="269"/>
      <c r="BD806" s="269"/>
      <c r="BE806" s="269"/>
      <c r="BH806" s="241"/>
      <c r="BI806" s="241"/>
      <c r="BJ806" s="241"/>
      <c r="BK806" s="241"/>
      <c r="BL806" s="241"/>
      <c r="BM806" s="241"/>
      <c r="BN806" s="241"/>
      <c r="BO806" s="241"/>
      <c r="BP806" s="241"/>
      <c r="BQ806" s="241"/>
      <c r="BR806" s="241"/>
      <c r="BS806" s="241"/>
      <c r="BT806" s="241"/>
      <c r="BU806" s="241"/>
      <c r="BV806" s="240"/>
      <c r="BW806" s="241"/>
      <c r="BX806" s="241"/>
      <c r="BY806" s="241"/>
      <c r="BZ806" s="241"/>
      <c r="CA806" s="242"/>
      <c r="CB806" s="242"/>
      <c r="CC806" s="242"/>
      <c r="CD806" s="242"/>
      <c r="CE806" s="241"/>
    </row>
    <row r="807" spans="1:83" ht="14.4" x14ac:dyDescent="0.3">
      <c r="A807" s="268"/>
      <c r="B807" s="269"/>
      <c r="C807" s="269"/>
      <c r="D807" s="269"/>
      <c r="E807" s="269"/>
      <c r="F807" s="269"/>
      <c r="G807" s="269"/>
      <c r="H807" s="269"/>
      <c r="I807" s="269"/>
      <c r="J807" s="269"/>
      <c r="K807" s="269"/>
      <c r="L807" s="269"/>
      <c r="M807" s="269"/>
      <c r="N807" s="269"/>
      <c r="O807" s="269"/>
      <c r="P807" s="269"/>
      <c r="Q807" s="269"/>
      <c r="R807" s="269"/>
      <c r="S807" s="269"/>
      <c r="T807" s="269"/>
      <c r="U807" s="269"/>
      <c r="V807" s="269"/>
      <c r="W807" s="269"/>
      <c r="X807" s="269"/>
      <c r="Y807" s="269"/>
      <c r="Z807" s="269"/>
      <c r="AA807" s="269"/>
      <c r="AB807" s="269"/>
      <c r="AC807" s="269"/>
      <c r="AD807" s="269"/>
      <c r="AE807" s="269"/>
      <c r="AF807" s="269"/>
      <c r="AG807" s="269"/>
      <c r="AH807" s="269"/>
      <c r="AI807" s="269"/>
      <c r="AJ807" s="269"/>
      <c r="AK807" s="269"/>
      <c r="AL807" s="269"/>
      <c r="AM807" s="269"/>
      <c r="AN807" s="269"/>
      <c r="AO807" s="269"/>
      <c r="AP807" s="269"/>
      <c r="AQ807" s="269"/>
      <c r="AR807" s="269"/>
      <c r="AS807" s="269"/>
      <c r="AT807" s="269"/>
      <c r="AU807" s="269"/>
      <c r="AV807" s="269"/>
      <c r="AW807" s="276"/>
      <c r="AX807" s="269"/>
      <c r="AY807" s="269"/>
      <c r="AZ807" s="269"/>
      <c r="BA807" s="269"/>
      <c r="BB807" s="269"/>
      <c r="BC807" s="269"/>
      <c r="BD807" s="269"/>
      <c r="BE807" s="269"/>
      <c r="BH807" s="250"/>
      <c r="BI807" s="250"/>
      <c r="BJ807" s="250"/>
      <c r="BK807" s="250"/>
      <c r="BL807" s="250"/>
      <c r="BM807" s="250"/>
      <c r="BN807" s="250"/>
      <c r="BO807" s="250"/>
      <c r="BP807" s="250"/>
      <c r="BQ807" s="250"/>
      <c r="BR807" s="250"/>
      <c r="BS807" s="250"/>
      <c r="BT807" s="250"/>
      <c r="BU807" s="250"/>
      <c r="BV807" s="250"/>
      <c r="BW807" s="250"/>
      <c r="BX807" s="250"/>
      <c r="BY807" s="250"/>
      <c r="BZ807" s="250"/>
      <c r="CE807" s="250"/>
    </row>
    <row r="808" spans="1:83" ht="14.4" x14ac:dyDescent="0.3">
      <c r="A808" s="268"/>
      <c r="B808" s="269"/>
      <c r="C808" s="269"/>
      <c r="D808" s="269"/>
      <c r="E808" s="269"/>
      <c r="F808" s="269"/>
      <c r="G808" s="269"/>
      <c r="H808" s="269"/>
      <c r="I808" s="269"/>
      <c r="J808" s="269"/>
      <c r="K808" s="269"/>
      <c r="L808" s="269"/>
      <c r="M808" s="269"/>
      <c r="N808" s="269"/>
      <c r="O808" s="269"/>
      <c r="P808" s="269"/>
      <c r="Q808" s="269"/>
      <c r="R808" s="269"/>
      <c r="S808" s="269"/>
      <c r="T808" s="269"/>
      <c r="U808" s="269"/>
      <c r="V808" s="269"/>
      <c r="W808" s="269"/>
      <c r="X808" s="269"/>
      <c r="Y808" s="269"/>
      <c r="Z808" s="269"/>
      <c r="AA808" s="269"/>
      <c r="AB808" s="269"/>
      <c r="AC808" s="269"/>
      <c r="AD808" s="269"/>
      <c r="AE808" s="269"/>
      <c r="AF808" s="269"/>
      <c r="AG808" s="269"/>
      <c r="AH808" s="269"/>
      <c r="AI808" s="269"/>
      <c r="AJ808" s="269"/>
      <c r="AK808" s="269"/>
      <c r="AL808" s="269"/>
      <c r="AM808" s="269"/>
      <c r="AN808" s="269"/>
      <c r="AO808" s="269"/>
      <c r="AP808" s="269"/>
      <c r="AQ808" s="269"/>
      <c r="AR808" s="269"/>
      <c r="AS808" s="269"/>
      <c r="AT808" s="269"/>
      <c r="AU808" s="269"/>
      <c r="AV808" s="269"/>
      <c r="AW808" s="276"/>
      <c r="AX808" s="269"/>
      <c r="AY808" s="269"/>
      <c r="AZ808" s="269"/>
      <c r="BA808" s="269"/>
      <c r="BB808" s="269"/>
      <c r="BC808" s="269"/>
      <c r="BD808" s="269"/>
      <c r="BE808" s="269"/>
      <c r="BH808" s="250"/>
      <c r="BI808" s="250"/>
      <c r="BJ808" s="250"/>
      <c r="BK808" s="250"/>
      <c r="BL808" s="250"/>
      <c r="BM808" s="250"/>
      <c r="BN808" s="250"/>
      <c r="BO808" s="250"/>
      <c r="BP808" s="250"/>
      <c r="BQ808" s="250"/>
      <c r="BR808" s="250"/>
      <c r="BS808" s="250"/>
      <c r="BT808" s="250"/>
      <c r="BU808" s="250"/>
      <c r="BV808" s="250"/>
      <c r="BW808" s="250"/>
      <c r="BX808" s="250"/>
      <c r="BY808" s="250"/>
      <c r="BZ808" s="250"/>
      <c r="CE808" s="250"/>
    </row>
    <row r="809" spans="1:83" ht="14.4" x14ac:dyDescent="0.3">
      <c r="A809" s="270"/>
      <c r="B809" s="269"/>
      <c r="C809" s="269"/>
      <c r="D809" s="269"/>
      <c r="E809" s="269"/>
      <c r="F809" s="269"/>
      <c r="G809" s="269"/>
      <c r="H809" s="269"/>
      <c r="I809" s="269"/>
      <c r="J809" s="269"/>
      <c r="K809" s="269"/>
      <c r="L809" s="269"/>
      <c r="M809" s="269"/>
      <c r="N809" s="269"/>
      <c r="O809" s="269"/>
      <c r="P809" s="269"/>
      <c r="Q809" s="269"/>
      <c r="R809" s="269"/>
      <c r="S809" s="269"/>
      <c r="T809" s="269"/>
      <c r="U809" s="269"/>
      <c r="V809" s="269"/>
      <c r="W809" s="269"/>
      <c r="X809" s="269"/>
      <c r="Y809" s="269"/>
      <c r="Z809" s="269"/>
      <c r="AA809" s="269"/>
      <c r="AB809" s="250"/>
      <c r="AC809" s="250"/>
      <c r="AD809" s="250"/>
      <c r="AE809" s="250"/>
      <c r="AF809" s="250"/>
      <c r="AG809" s="250"/>
      <c r="AH809" s="250"/>
      <c r="AI809" s="250"/>
      <c r="AJ809" s="250"/>
      <c r="AK809" s="250"/>
      <c r="AL809" s="250"/>
      <c r="AM809" s="250"/>
      <c r="AN809" s="250"/>
      <c r="AO809" s="250"/>
      <c r="AP809" s="250"/>
      <c r="AQ809" s="250"/>
      <c r="AR809" s="250"/>
      <c r="AS809" s="250"/>
      <c r="AT809" s="250"/>
      <c r="AU809" s="250"/>
      <c r="AV809" s="250"/>
      <c r="AW809" s="275"/>
      <c r="AX809" s="250"/>
      <c r="AY809" s="250"/>
      <c r="AZ809" s="250"/>
      <c r="BA809" s="250"/>
      <c r="BB809" s="250"/>
      <c r="BC809" s="250"/>
      <c r="BD809" s="250"/>
      <c r="BE809" s="269"/>
      <c r="BH809" s="250"/>
      <c r="BI809" s="250"/>
      <c r="BJ809" s="250"/>
      <c r="BK809" s="250"/>
      <c r="BL809" s="250"/>
      <c r="BM809" s="250"/>
      <c r="BN809" s="250"/>
      <c r="BO809" s="250"/>
      <c r="BP809" s="250"/>
      <c r="BQ809" s="250"/>
      <c r="BR809" s="250"/>
      <c r="BS809" s="250"/>
      <c r="BT809" s="250"/>
      <c r="BU809" s="250"/>
      <c r="BV809" s="250"/>
      <c r="BW809" s="250"/>
      <c r="BX809" s="250"/>
      <c r="BY809" s="250"/>
      <c r="BZ809" s="250"/>
      <c r="CE809" s="250"/>
    </row>
    <row r="810" spans="1:83" ht="14.4" x14ac:dyDescent="0.3">
      <c r="A810" s="268"/>
      <c r="B810" s="269"/>
      <c r="C810" s="269"/>
      <c r="D810" s="269"/>
      <c r="E810" s="269"/>
      <c r="F810" s="269"/>
      <c r="G810" s="269"/>
      <c r="H810" s="269"/>
      <c r="I810" s="269"/>
      <c r="J810" s="269"/>
      <c r="K810" s="269"/>
      <c r="L810" s="269"/>
      <c r="M810" s="269"/>
      <c r="N810" s="269"/>
      <c r="O810" s="269"/>
      <c r="P810" s="269"/>
      <c r="Q810" s="269"/>
      <c r="R810" s="269"/>
      <c r="S810" s="269"/>
      <c r="T810" s="269"/>
      <c r="U810" s="269"/>
      <c r="V810" s="269"/>
      <c r="W810" s="269"/>
      <c r="X810" s="269"/>
      <c r="Y810" s="269"/>
      <c r="Z810" s="269"/>
      <c r="AA810" s="269"/>
      <c r="AB810" s="269"/>
      <c r="AC810" s="269"/>
      <c r="AD810" s="269"/>
      <c r="AE810" s="269"/>
      <c r="AF810" s="269"/>
      <c r="AG810" s="269"/>
      <c r="AH810" s="269"/>
      <c r="AI810" s="269"/>
      <c r="AJ810" s="269"/>
      <c r="AK810" s="269"/>
      <c r="AL810" s="269"/>
      <c r="AM810" s="269"/>
      <c r="AN810" s="269"/>
      <c r="AO810" s="269"/>
      <c r="AP810" s="269"/>
      <c r="AQ810" s="269"/>
      <c r="AR810" s="269"/>
      <c r="AS810" s="269"/>
      <c r="AT810" s="269"/>
      <c r="AU810" s="269"/>
      <c r="AV810" s="269"/>
      <c r="AW810" s="276"/>
      <c r="AX810" s="269"/>
      <c r="AY810" s="269"/>
      <c r="AZ810" s="269"/>
      <c r="BA810" s="269"/>
      <c r="BB810" s="269"/>
      <c r="BC810" s="269"/>
      <c r="BD810" s="269"/>
      <c r="BE810" s="269"/>
      <c r="BH810" s="250"/>
      <c r="BI810" s="250"/>
      <c r="BJ810" s="250"/>
      <c r="BK810" s="250"/>
      <c r="BL810" s="250"/>
      <c r="BM810" s="250"/>
      <c r="BN810" s="250"/>
      <c r="BO810" s="250"/>
      <c r="BP810" s="250"/>
      <c r="BQ810" s="250"/>
      <c r="BR810" s="250"/>
      <c r="BS810" s="250"/>
      <c r="BT810" s="250"/>
      <c r="BU810" s="250"/>
      <c r="BV810" s="250"/>
      <c r="BW810" s="250"/>
      <c r="BX810" s="250"/>
      <c r="BY810" s="250"/>
      <c r="BZ810" s="250"/>
      <c r="CE810" s="250"/>
    </row>
    <row r="811" spans="1:83" ht="14.4" x14ac:dyDescent="0.3">
      <c r="A811" s="268"/>
      <c r="B811" s="269"/>
      <c r="C811" s="269"/>
      <c r="D811" s="269"/>
      <c r="E811" s="269"/>
      <c r="F811" s="269"/>
      <c r="G811" s="269"/>
      <c r="H811" s="269"/>
      <c r="I811" s="269"/>
      <c r="J811" s="269"/>
      <c r="K811" s="269"/>
      <c r="L811" s="269"/>
      <c r="M811" s="269"/>
      <c r="N811" s="269"/>
      <c r="O811" s="269"/>
      <c r="P811" s="269"/>
      <c r="Q811" s="269"/>
      <c r="R811" s="269"/>
      <c r="S811" s="269"/>
      <c r="T811" s="269"/>
      <c r="U811" s="269"/>
      <c r="V811" s="269"/>
      <c r="W811" s="269"/>
      <c r="X811" s="269"/>
      <c r="Y811" s="269"/>
      <c r="Z811" s="269"/>
      <c r="AA811" s="269"/>
      <c r="AB811" s="269"/>
      <c r="AC811" s="269"/>
      <c r="AD811" s="269"/>
      <c r="AE811" s="269"/>
      <c r="AF811" s="269"/>
      <c r="AG811" s="269"/>
      <c r="AH811" s="269"/>
      <c r="AI811" s="269"/>
      <c r="AJ811" s="269"/>
      <c r="AK811" s="269"/>
      <c r="AL811" s="269"/>
      <c r="AM811" s="269"/>
      <c r="AN811" s="269"/>
      <c r="AO811" s="269"/>
      <c r="AP811" s="269"/>
      <c r="AQ811" s="269"/>
      <c r="AR811" s="269"/>
      <c r="AS811" s="269"/>
      <c r="AT811" s="269"/>
      <c r="AU811" s="269"/>
      <c r="AV811" s="269"/>
      <c r="AW811" s="276"/>
      <c r="AX811" s="269"/>
      <c r="AY811" s="269"/>
      <c r="AZ811" s="269"/>
      <c r="BA811" s="269"/>
      <c r="BB811" s="269"/>
      <c r="BC811" s="269"/>
      <c r="BD811" s="269"/>
      <c r="BE811" s="269"/>
      <c r="BH811" s="250"/>
      <c r="BI811" s="250"/>
      <c r="BJ811" s="250"/>
      <c r="BK811" s="250"/>
      <c r="BL811" s="250"/>
      <c r="BM811" s="250"/>
      <c r="BN811" s="250"/>
      <c r="BO811" s="250"/>
      <c r="BP811" s="250"/>
      <c r="BQ811" s="250"/>
      <c r="BR811" s="250"/>
      <c r="BS811" s="250"/>
      <c r="BT811" s="250"/>
      <c r="BU811" s="250"/>
      <c r="BV811" s="250"/>
      <c r="BW811" s="250"/>
      <c r="BX811" s="250"/>
      <c r="BY811" s="250"/>
      <c r="BZ811" s="250"/>
      <c r="CE811" s="250"/>
    </row>
    <row r="812" spans="1:83" ht="14.4" x14ac:dyDescent="0.3">
      <c r="A812" s="268"/>
      <c r="B812" s="269"/>
      <c r="C812" s="273"/>
      <c r="D812" s="273"/>
      <c r="E812" s="273"/>
      <c r="F812" s="273"/>
      <c r="G812" s="273"/>
      <c r="H812" s="273"/>
      <c r="I812" s="273"/>
      <c r="J812" s="273"/>
      <c r="K812" s="273"/>
      <c r="L812" s="273"/>
      <c r="M812" s="273"/>
      <c r="N812" s="273"/>
      <c r="O812" s="273"/>
      <c r="P812" s="273"/>
      <c r="Q812" s="273"/>
      <c r="R812" s="273"/>
      <c r="S812" s="273"/>
      <c r="T812" s="273"/>
      <c r="U812" s="273"/>
      <c r="V812" s="273"/>
      <c r="W812" s="273"/>
      <c r="X812" s="273"/>
      <c r="Y812" s="273"/>
      <c r="Z812" s="273"/>
      <c r="AA812" s="273"/>
      <c r="AB812" s="273"/>
      <c r="AC812" s="273"/>
      <c r="AD812" s="273"/>
      <c r="AE812" s="273"/>
      <c r="AF812" s="273"/>
      <c r="AG812" s="273"/>
      <c r="AH812" s="273"/>
      <c r="AI812" s="273"/>
      <c r="AJ812" s="273"/>
      <c r="AK812" s="273"/>
      <c r="AL812" s="273"/>
      <c r="AM812" s="273"/>
      <c r="AN812" s="273"/>
      <c r="AO812" s="273"/>
      <c r="AP812" s="273"/>
      <c r="AQ812" s="273"/>
      <c r="AR812" s="273"/>
      <c r="AS812" s="273"/>
      <c r="AT812" s="273"/>
      <c r="AU812" s="273"/>
      <c r="AV812" s="273"/>
      <c r="AW812" s="277"/>
      <c r="AX812" s="273"/>
      <c r="AY812" s="273"/>
      <c r="AZ812" s="273"/>
      <c r="BA812" s="273"/>
      <c r="BB812" s="273"/>
      <c r="BC812" s="273"/>
      <c r="BD812" s="273"/>
      <c r="BE812" s="269"/>
      <c r="BH812" s="250"/>
      <c r="BI812" s="250"/>
      <c r="BJ812" s="250"/>
      <c r="BK812" s="250"/>
      <c r="BL812" s="250"/>
      <c r="BM812" s="250"/>
      <c r="BN812" s="250"/>
      <c r="BO812" s="250"/>
      <c r="BP812" s="250"/>
      <c r="BQ812" s="250"/>
      <c r="BR812" s="250"/>
      <c r="BS812" s="250"/>
      <c r="BT812" s="250"/>
      <c r="BU812" s="250"/>
      <c r="BV812" s="250"/>
      <c r="BW812" s="250"/>
      <c r="BX812" s="250"/>
      <c r="BY812" s="250"/>
      <c r="BZ812" s="250"/>
      <c r="CE812" s="250"/>
    </row>
    <row r="813" spans="1:83" ht="14.4" x14ac:dyDescent="0.3">
      <c r="A813" s="268"/>
      <c r="B813" s="269"/>
      <c r="C813" s="273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3"/>
      <c r="U813" s="273"/>
      <c r="V813" s="273"/>
      <c r="W813" s="273"/>
      <c r="X813" s="273"/>
      <c r="Y813" s="273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7"/>
      <c r="AX813" s="273"/>
      <c r="AY813" s="273"/>
      <c r="AZ813" s="273"/>
      <c r="BA813" s="273"/>
      <c r="BB813" s="273"/>
      <c r="BC813" s="273"/>
      <c r="BD813" s="273"/>
      <c r="BE813" s="269"/>
      <c r="BH813" s="250"/>
      <c r="BI813" s="250"/>
      <c r="BJ813" s="250"/>
      <c r="BK813" s="250"/>
      <c r="BL813" s="250"/>
      <c r="BM813" s="250"/>
      <c r="BN813" s="250"/>
      <c r="BO813" s="250"/>
      <c r="BP813" s="250"/>
      <c r="BQ813" s="250"/>
      <c r="BR813" s="250"/>
      <c r="BS813" s="250"/>
      <c r="BT813" s="250"/>
      <c r="BU813" s="250"/>
      <c r="BV813" s="250"/>
      <c r="BW813" s="250"/>
      <c r="BX813" s="250"/>
      <c r="BY813" s="250"/>
      <c r="BZ813" s="250"/>
      <c r="CE813" s="250"/>
    </row>
    <row r="814" spans="1:83" ht="14.4" x14ac:dyDescent="0.3">
      <c r="A814" s="268"/>
      <c r="B814" s="269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7"/>
      <c r="AX814" s="273"/>
      <c r="AY814" s="273"/>
      <c r="AZ814" s="273"/>
      <c r="BA814" s="273"/>
      <c r="BB814" s="273"/>
      <c r="BC814" s="273"/>
      <c r="BD814" s="273"/>
      <c r="BE814" s="269"/>
      <c r="BH814" s="250"/>
      <c r="BI814" s="250"/>
      <c r="BJ814" s="250"/>
      <c r="BK814" s="250"/>
      <c r="BL814" s="250"/>
      <c r="BM814" s="250"/>
      <c r="BN814" s="250"/>
      <c r="BO814" s="250"/>
      <c r="BP814" s="250"/>
      <c r="BQ814" s="250"/>
      <c r="BR814" s="250"/>
      <c r="BS814" s="250"/>
      <c r="BT814" s="250"/>
      <c r="BU814" s="250"/>
      <c r="BV814" s="250"/>
      <c r="BW814" s="250"/>
      <c r="BX814" s="250"/>
      <c r="BY814" s="250"/>
      <c r="BZ814" s="250"/>
      <c r="CE814" s="250"/>
    </row>
    <row r="815" spans="1:83" ht="14.4" x14ac:dyDescent="0.3">
      <c r="A815" s="270"/>
      <c r="B815" s="269"/>
      <c r="C815" s="273"/>
      <c r="D815" s="273"/>
      <c r="E815" s="273"/>
      <c r="F815" s="273"/>
      <c r="G815" s="273"/>
      <c r="H815" s="273"/>
      <c r="I815" s="273"/>
      <c r="J815" s="273"/>
      <c r="K815" s="273"/>
      <c r="L815" s="273"/>
      <c r="M815" s="273"/>
      <c r="N815" s="273"/>
      <c r="O815" s="273"/>
      <c r="P815" s="273"/>
      <c r="Q815" s="273"/>
      <c r="R815" s="273"/>
      <c r="S815" s="273"/>
      <c r="T815" s="273"/>
      <c r="U815" s="273"/>
      <c r="V815" s="273"/>
      <c r="W815" s="273"/>
      <c r="X815" s="273"/>
      <c r="Y815" s="273"/>
      <c r="Z815" s="273"/>
      <c r="AA815" s="273"/>
      <c r="BE815" s="269"/>
      <c r="BH815" s="250"/>
      <c r="BI815" s="250"/>
      <c r="BJ815" s="250"/>
      <c r="BK815" s="250"/>
      <c r="BL815" s="250"/>
      <c r="BM815" s="250"/>
      <c r="BN815" s="250"/>
      <c r="BO815" s="250"/>
      <c r="BP815" s="250"/>
      <c r="BQ815" s="250"/>
      <c r="BR815" s="250"/>
      <c r="BS815" s="250"/>
      <c r="BT815" s="250"/>
      <c r="BU815" s="250"/>
      <c r="BV815" s="250"/>
      <c r="BW815" s="250"/>
      <c r="BX815" s="250"/>
      <c r="BY815" s="250"/>
      <c r="BZ815" s="250"/>
      <c r="CE815" s="250"/>
    </row>
    <row r="816" spans="1:83" ht="14.4" x14ac:dyDescent="0.3">
      <c r="A816" s="268"/>
      <c r="B816" s="269"/>
      <c r="C816" s="273"/>
      <c r="D816" s="273"/>
      <c r="E816" s="273"/>
      <c r="F816" s="273"/>
      <c r="G816" s="273"/>
      <c r="H816" s="273"/>
      <c r="I816" s="273"/>
      <c r="J816" s="273"/>
      <c r="K816" s="273"/>
      <c r="L816" s="273"/>
      <c r="M816" s="273"/>
      <c r="N816" s="273"/>
      <c r="O816" s="273"/>
      <c r="P816" s="273"/>
      <c r="Q816" s="273"/>
      <c r="R816" s="273"/>
      <c r="S816" s="273"/>
      <c r="T816" s="273"/>
      <c r="U816" s="273"/>
      <c r="V816" s="273"/>
      <c r="W816" s="273"/>
      <c r="X816" s="273"/>
      <c r="Y816" s="273"/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7"/>
      <c r="AX816" s="273"/>
      <c r="AY816" s="273"/>
      <c r="AZ816" s="273"/>
      <c r="BA816" s="273"/>
      <c r="BB816" s="273"/>
      <c r="BC816" s="273"/>
      <c r="BD816" s="273"/>
      <c r="BE816" s="269"/>
      <c r="BH816" s="250"/>
      <c r="BI816" s="250"/>
      <c r="BJ816" s="250"/>
      <c r="BK816" s="250"/>
      <c r="BL816" s="250"/>
      <c r="BM816" s="250"/>
      <c r="BN816" s="250"/>
      <c r="BO816" s="250"/>
      <c r="BP816" s="250"/>
      <c r="BQ816" s="250"/>
      <c r="BR816" s="250"/>
      <c r="BS816" s="250"/>
      <c r="BT816" s="250"/>
      <c r="BU816" s="250"/>
      <c r="BV816" s="250"/>
      <c r="BW816" s="250"/>
      <c r="BX816" s="250"/>
      <c r="BY816" s="250"/>
      <c r="BZ816" s="250"/>
      <c r="CE816" s="250"/>
    </row>
    <row r="817" spans="1:83" ht="14.4" x14ac:dyDescent="0.3">
      <c r="A817" s="268"/>
      <c r="B817" s="269"/>
      <c r="C817" s="273"/>
      <c r="D817" s="273"/>
      <c r="E817" s="273"/>
      <c r="F817" s="273"/>
      <c r="G817" s="273"/>
      <c r="H817" s="273"/>
      <c r="I817" s="273"/>
      <c r="J817" s="273"/>
      <c r="K817" s="273"/>
      <c r="L817" s="273"/>
      <c r="M817" s="273"/>
      <c r="N817" s="273"/>
      <c r="O817" s="273"/>
      <c r="P817" s="273"/>
      <c r="Q817" s="273"/>
      <c r="R817" s="273"/>
      <c r="S817" s="273"/>
      <c r="T817" s="273"/>
      <c r="U817" s="273"/>
      <c r="V817" s="273"/>
      <c r="W817" s="273"/>
      <c r="X817" s="273"/>
      <c r="Y817" s="273"/>
      <c r="Z817" s="273"/>
      <c r="AA817" s="273"/>
      <c r="AB817" s="273"/>
      <c r="AC817" s="273"/>
      <c r="AD817" s="273"/>
      <c r="AE817" s="273"/>
      <c r="AF817" s="273"/>
      <c r="AG817" s="273"/>
      <c r="AH817" s="273"/>
      <c r="AI817" s="273"/>
      <c r="AJ817" s="273"/>
      <c r="AK817" s="273"/>
      <c r="AL817" s="273"/>
      <c r="AM817" s="273"/>
      <c r="AN817" s="273"/>
      <c r="AO817" s="273"/>
      <c r="AP817" s="273"/>
      <c r="AQ817" s="273"/>
      <c r="AR817" s="273"/>
      <c r="AS817" s="273"/>
      <c r="AT817" s="273"/>
      <c r="AU817" s="273"/>
      <c r="AV817" s="273"/>
      <c r="AW817" s="277"/>
      <c r="AX817" s="273"/>
      <c r="AY817" s="273"/>
      <c r="AZ817" s="273"/>
      <c r="BA817" s="273"/>
      <c r="BB817" s="273"/>
      <c r="BC817" s="273"/>
      <c r="BD817" s="273"/>
      <c r="BE817" s="269"/>
      <c r="BH817" s="250"/>
      <c r="BI817" s="250"/>
      <c r="BJ817" s="250"/>
      <c r="BK817" s="250"/>
      <c r="BL817" s="250"/>
      <c r="BM817" s="250"/>
      <c r="BN817" s="250"/>
      <c r="BO817" s="250"/>
      <c r="BP817" s="250"/>
      <c r="BQ817" s="250"/>
      <c r="BR817" s="250"/>
      <c r="BS817" s="250"/>
      <c r="BT817" s="250"/>
      <c r="BU817" s="250"/>
      <c r="BV817" s="250"/>
      <c r="BW817" s="250"/>
      <c r="BX817" s="250"/>
      <c r="BY817" s="250"/>
      <c r="BZ817" s="250"/>
      <c r="CE817" s="250"/>
    </row>
    <row r="818" spans="1:83" ht="14.4" x14ac:dyDescent="0.3">
      <c r="A818" s="268"/>
      <c r="B818" s="269"/>
      <c r="C818" s="273"/>
      <c r="D818" s="273"/>
      <c r="E818" s="273"/>
      <c r="F818" s="273"/>
      <c r="G818" s="273"/>
      <c r="H818" s="273"/>
      <c r="I818" s="273"/>
      <c r="J818" s="273"/>
      <c r="K818" s="273"/>
      <c r="L818" s="273"/>
      <c r="M818" s="273"/>
      <c r="N818" s="273"/>
      <c r="O818" s="273"/>
      <c r="P818" s="273"/>
      <c r="Q818" s="273"/>
      <c r="R818" s="273"/>
      <c r="S818" s="273"/>
      <c r="T818" s="273"/>
      <c r="U818" s="273"/>
      <c r="V818" s="273"/>
      <c r="W818" s="273"/>
      <c r="X818" s="273"/>
      <c r="Y818" s="273"/>
      <c r="Z818" s="273"/>
      <c r="AA818" s="273"/>
      <c r="AB818" s="273"/>
      <c r="AC818" s="273"/>
      <c r="AD818" s="273"/>
      <c r="AE818" s="273"/>
      <c r="AF818" s="273"/>
      <c r="AG818" s="273"/>
      <c r="AH818" s="273"/>
      <c r="AI818" s="273"/>
      <c r="AJ818" s="273"/>
      <c r="AK818" s="273"/>
      <c r="AL818" s="273"/>
      <c r="AM818" s="273"/>
      <c r="AN818" s="273"/>
      <c r="AO818" s="273"/>
      <c r="AP818" s="273"/>
      <c r="AQ818" s="273"/>
      <c r="AR818" s="273"/>
      <c r="AS818" s="273"/>
      <c r="AT818" s="273"/>
      <c r="AU818" s="273"/>
      <c r="AV818" s="273"/>
      <c r="AW818" s="277"/>
      <c r="AX818" s="273"/>
      <c r="AY818" s="273"/>
      <c r="AZ818" s="273"/>
      <c r="BA818" s="273"/>
      <c r="BB818" s="273"/>
      <c r="BC818" s="273"/>
      <c r="BD818" s="273"/>
      <c r="BE818" s="269"/>
      <c r="BH818" s="250"/>
      <c r="BI818" s="250"/>
      <c r="BJ818" s="250"/>
      <c r="BK818" s="250"/>
      <c r="BL818" s="250"/>
      <c r="BM818" s="250"/>
      <c r="BN818" s="250"/>
      <c r="BO818" s="250"/>
      <c r="BP818" s="250"/>
      <c r="BQ818" s="250"/>
      <c r="BR818" s="250"/>
      <c r="BS818" s="250"/>
      <c r="BT818" s="250"/>
      <c r="BU818" s="250"/>
      <c r="BV818" s="250"/>
      <c r="BW818" s="250"/>
      <c r="BX818" s="250"/>
      <c r="BY818" s="250"/>
      <c r="BZ818" s="250"/>
      <c r="CE818" s="250"/>
    </row>
    <row r="819" spans="1:83" ht="14.4" x14ac:dyDescent="0.3">
      <c r="A819" s="268"/>
      <c r="B819" s="269"/>
      <c r="C819" s="273"/>
      <c r="D819" s="273"/>
      <c r="E819" s="273"/>
      <c r="F819" s="273"/>
      <c r="G819" s="273"/>
      <c r="H819" s="273"/>
      <c r="I819" s="273"/>
      <c r="J819" s="273"/>
      <c r="K819" s="273"/>
      <c r="L819" s="273"/>
      <c r="M819" s="273"/>
      <c r="N819" s="273"/>
      <c r="O819" s="273"/>
      <c r="P819" s="273"/>
      <c r="Q819" s="273"/>
      <c r="R819" s="273"/>
      <c r="S819" s="273"/>
      <c r="T819" s="273"/>
      <c r="U819" s="273"/>
      <c r="V819" s="273"/>
      <c r="W819" s="273"/>
      <c r="X819" s="273"/>
      <c r="Y819" s="273"/>
      <c r="Z819" s="273"/>
      <c r="AA819" s="273"/>
      <c r="AB819" s="273"/>
      <c r="AC819" s="273"/>
      <c r="AD819" s="273"/>
      <c r="AE819" s="273"/>
      <c r="AF819" s="273"/>
      <c r="AG819" s="273"/>
      <c r="AH819" s="273"/>
      <c r="AI819" s="273"/>
      <c r="AJ819" s="273"/>
      <c r="AK819" s="273"/>
      <c r="AL819" s="273"/>
      <c r="AM819" s="273"/>
      <c r="AN819" s="273"/>
      <c r="AO819" s="273"/>
      <c r="AP819" s="273"/>
      <c r="AQ819" s="273"/>
      <c r="AR819" s="273"/>
      <c r="AS819" s="273"/>
      <c r="AT819" s="273"/>
      <c r="AU819" s="273"/>
      <c r="AV819" s="273"/>
      <c r="AW819" s="277"/>
      <c r="AX819" s="273"/>
      <c r="AY819" s="273"/>
      <c r="AZ819" s="273"/>
      <c r="BA819" s="273"/>
      <c r="BB819" s="273"/>
      <c r="BC819" s="273"/>
      <c r="BD819" s="273"/>
      <c r="BE819" s="269"/>
      <c r="BH819" s="241"/>
      <c r="BI819" s="241"/>
      <c r="BJ819" s="241"/>
      <c r="BK819" s="241"/>
      <c r="BL819" s="241"/>
      <c r="BM819" s="241"/>
      <c r="BN819" s="241"/>
      <c r="BO819" s="241"/>
      <c r="BP819" s="241"/>
      <c r="BQ819" s="241"/>
      <c r="BR819" s="241"/>
      <c r="BS819" s="241"/>
      <c r="BT819" s="241"/>
      <c r="BU819" s="241"/>
      <c r="BV819" s="240"/>
      <c r="BW819" s="241"/>
      <c r="BX819" s="241"/>
      <c r="BY819" s="241"/>
      <c r="BZ819" s="241"/>
      <c r="CA819" s="242"/>
      <c r="CB819" s="242"/>
      <c r="CC819" s="242"/>
      <c r="CD819" s="242"/>
      <c r="CE819" s="241"/>
    </row>
    <row r="820" spans="1:83" ht="14.4" x14ac:dyDescent="0.3">
      <c r="A820" s="268"/>
      <c r="B820" s="269"/>
      <c r="C820" s="273"/>
      <c r="D820" s="273"/>
      <c r="E820" s="273"/>
      <c r="F820" s="273"/>
      <c r="G820" s="273"/>
      <c r="H820" s="273"/>
      <c r="I820" s="273"/>
      <c r="J820" s="273"/>
      <c r="K820" s="273"/>
      <c r="L820" s="273"/>
      <c r="M820" s="273"/>
      <c r="N820" s="273"/>
      <c r="O820" s="273"/>
      <c r="P820" s="273"/>
      <c r="Q820" s="273"/>
      <c r="R820" s="273"/>
      <c r="S820" s="273"/>
      <c r="T820" s="273"/>
      <c r="U820" s="273"/>
      <c r="V820" s="273"/>
      <c r="W820" s="273"/>
      <c r="X820" s="273"/>
      <c r="Y820" s="273"/>
      <c r="Z820" s="273"/>
      <c r="AA820" s="273"/>
      <c r="AB820" s="273"/>
      <c r="AC820" s="273"/>
      <c r="AD820" s="273"/>
      <c r="AE820" s="273"/>
      <c r="AF820" s="273"/>
      <c r="AG820" s="273"/>
      <c r="AH820" s="273"/>
      <c r="AI820" s="273"/>
      <c r="AJ820" s="273"/>
      <c r="AK820" s="273"/>
      <c r="AL820" s="273"/>
      <c r="AM820" s="273"/>
      <c r="AN820" s="273"/>
      <c r="AO820" s="273"/>
      <c r="AP820" s="273"/>
      <c r="AQ820" s="273"/>
      <c r="AR820" s="273"/>
      <c r="AS820" s="273"/>
      <c r="AT820" s="273"/>
      <c r="AU820" s="273"/>
      <c r="AV820" s="273"/>
      <c r="AW820" s="277"/>
      <c r="AX820" s="273"/>
      <c r="AY820" s="273"/>
      <c r="AZ820" s="273"/>
      <c r="BA820" s="273"/>
      <c r="BB820" s="273"/>
      <c r="BC820" s="273"/>
      <c r="BD820" s="273"/>
      <c r="BE820" s="269"/>
      <c r="BH820" s="250"/>
      <c r="BI820" s="250"/>
      <c r="BJ820" s="250"/>
      <c r="BK820" s="250"/>
      <c r="BL820" s="250"/>
      <c r="BM820" s="250"/>
      <c r="BN820" s="250"/>
      <c r="BO820" s="250"/>
      <c r="BP820" s="250"/>
      <c r="BQ820" s="250"/>
      <c r="BR820" s="250"/>
      <c r="BS820" s="250"/>
      <c r="BT820" s="250"/>
      <c r="BU820" s="250"/>
      <c r="BV820" s="250"/>
      <c r="BW820" s="250"/>
      <c r="BX820" s="250"/>
      <c r="BY820" s="250"/>
      <c r="BZ820" s="250"/>
      <c r="CE820" s="250"/>
    </row>
    <row r="821" spans="1:83" ht="14.4" x14ac:dyDescent="0.3">
      <c r="A821" s="268"/>
      <c r="B821" s="269"/>
      <c r="C821" s="273"/>
      <c r="D821" s="273"/>
      <c r="E821" s="273"/>
      <c r="F821" s="273"/>
      <c r="G821" s="273"/>
      <c r="H821" s="273"/>
      <c r="I821" s="273"/>
      <c r="J821" s="273"/>
      <c r="K821" s="273"/>
      <c r="L821" s="273"/>
      <c r="M821" s="273"/>
      <c r="N821" s="273"/>
      <c r="O821" s="273"/>
      <c r="P821" s="273"/>
      <c r="Q821" s="273"/>
      <c r="R821" s="273"/>
      <c r="S821" s="273"/>
      <c r="T821" s="273"/>
      <c r="U821" s="273"/>
      <c r="V821" s="273"/>
      <c r="W821" s="273"/>
      <c r="X821" s="273"/>
      <c r="Y821" s="273"/>
      <c r="Z821" s="273"/>
      <c r="AA821" s="273"/>
      <c r="AB821" s="273"/>
      <c r="AC821" s="273"/>
      <c r="AD821" s="273"/>
      <c r="AE821" s="273"/>
      <c r="AF821" s="273"/>
      <c r="AG821" s="273"/>
      <c r="AH821" s="273"/>
      <c r="AI821" s="273"/>
      <c r="AJ821" s="273"/>
      <c r="AK821" s="273"/>
      <c r="AL821" s="273"/>
      <c r="AM821" s="273"/>
      <c r="AN821" s="273"/>
      <c r="AO821" s="273"/>
      <c r="AP821" s="273"/>
      <c r="AQ821" s="273"/>
      <c r="AR821" s="273"/>
      <c r="AS821" s="273"/>
      <c r="AT821" s="273"/>
      <c r="AU821" s="273"/>
      <c r="AV821" s="273"/>
      <c r="AW821" s="277"/>
      <c r="AX821" s="273"/>
      <c r="AY821" s="273"/>
      <c r="AZ821" s="273"/>
      <c r="BA821" s="273"/>
      <c r="BB821" s="273"/>
      <c r="BC821" s="273"/>
      <c r="BD821" s="273"/>
      <c r="BE821" s="269"/>
      <c r="BH821" s="250"/>
      <c r="BI821" s="250"/>
      <c r="BJ821" s="250"/>
      <c r="BK821" s="250"/>
      <c r="BL821" s="250"/>
      <c r="BM821" s="250"/>
      <c r="BN821" s="250"/>
      <c r="BO821" s="250"/>
      <c r="BP821" s="250"/>
      <c r="BQ821" s="250"/>
      <c r="BR821" s="250"/>
      <c r="BS821" s="250"/>
      <c r="BT821" s="250"/>
      <c r="BU821" s="250"/>
      <c r="BV821" s="250"/>
      <c r="BW821" s="250"/>
      <c r="BX821" s="250"/>
      <c r="BY821" s="250"/>
      <c r="BZ821" s="250"/>
      <c r="CE821" s="250"/>
    </row>
    <row r="822" spans="1:83" ht="14.4" x14ac:dyDescent="0.3">
      <c r="A822" s="268"/>
      <c r="B822" s="269"/>
      <c r="C822" s="273"/>
      <c r="D822" s="273"/>
      <c r="E822" s="273"/>
      <c r="F822" s="273"/>
      <c r="G822" s="273"/>
      <c r="H822" s="273"/>
      <c r="I822" s="273"/>
      <c r="J822" s="273"/>
      <c r="K822" s="273"/>
      <c r="L822" s="273"/>
      <c r="M822" s="273"/>
      <c r="N822" s="273"/>
      <c r="O822" s="273"/>
      <c r="P822" s="273"/>
      <c r="Q822" s="273"/>
      <c r="R822" s="273"/>
      <c r="S822" s="273"/>
      <c r="T822" s="273"/>
      <c r="U822" s="273"/>
      <c r="V822" s="273"/>
      <c r="W822" s="273"/>
      <c r="X822" s="273"/>
      <c r="Y822" s="273"/>
      <c r="Z822" s="273"/>
      <c r="AA822" s="273"/>
      <c r="AB822" s="273"/>
      <c r="AC822" s="273"/>
      <c r="AD822" s="273"/>
      <c r="AE822" s="273"/>
      <c r="AF822" s="273"/>
      <c r="AG822" s="273"/>
      <c r="AH822" s="273"/>
      <c r="AI822" s="273"/>
      <c r="AJ822" s="273"/>
      <c r="AK822" s="273"/>
      <c r="AL822" s="273"/>
      <c r="AM822" s="273"/>
      <c r="AN822" s="273"/>
      <c r="AO822" s="273"/>
      <c r="AP822" s="273"/>
      <c r="AQ822" s="273"/>
      <c r="AR822" s="273"/>
      <c r="AS822" s="273"/>
      <c r="AT822" s="273"/>
      <c r="AU822" s="273"/>
      <c r="AV822" s="273"/>
      <c r="AW822" s="277"/>
      <c r="AX822" s="273"/>
      <c r="AY822" s="273"/>
      <c r="AZ822" s="273"/>
      <c r="BA822" s="273"/>
      <c r="BB822" s="273"/>
      <c r="BC822" s="273"/>
      <c r="BD822" s="273"/>
      <c r="BE822" s="269"/>
      <c r="BH822" s="250"/>
      <c r="BI822" s="250"/>
      <c r="BJ822" s="250"/>
      <c r="BK822" s="250"/>
      <c r="BL822" s="250"/>
      <c r="BM822" s="250"/>
      <c r="BN822" s="250"/>
      <c r="BO822" s="250"/>
      <c r="BP822" s="250"/>
      <c r="BQ822" s="250"/>
      <c r="BR822" s="250"/>
      <c r="BS822" s="250"/>
      <c r="BT822" s="250"/>
      <c r="BU822" s="250"/>
      <c r="BV822" s="250"/>
      <c r="BW822" s="250"/>
      <c r="BX822" s="250"/>
      <c r="BY822" s="250"/>
      <c r="BZ822" s="250"/>
      <c r="CE822" s="250"/>
    </row>
    <row r="823" spans="1:83" ht="14.4" x14ac:dyDescent="0.3">
      <c r="A823" s="268"/>
      <c r="B823" s="269"/>
      <c r="C823" s="272"/>
      <c r="D823" s="272"/>
      <c r="E823" s="272"/>
      <c r="F823" s="272"/>
      <c r="G823" s="272"/>
      <c r="H823" s="272"/>
      <c r="I823" s="272"/>
      <c r="J823" s="272"/>
      <c r="K823" s="272"/>
      <c r="L823" s="272"/>
      <c r="M823" s="272"/>
      <c r="N823" s="273"/>
      <c r="O823" s="273"/>
      <c r="P823" s="273"/>
      <c r="Q823" s="273"/>
      <c r="R823" s="273"/>
      <c r="S823" s="273"/>
      <c r="T823" s="273"/>
      <c r="U823" s="273"/>
      <c r="V823" s="273"/>
      <c r="W823" s="273"/>
      <c r="X823" s="273"/>
      <c r="Y823" s="273"/>
      <c r="Z823" s="273"/>
      <c r="AA823" s="273"/>
      <c r="AB823" s="273"/>
      <c r="AC823" s="273"/>
      <c r="AD823" s="273"/>
      <c r="AE823" s="273"/>
      <c r="AF823" s="273"/>
      <c r="AG823" s="273"/>
      <c r="AH823" s="273"/>
      <c r="AI823" s="273"/>
      <c r="AJ823" s="273"/>
      <c r="AK823" s="273"/>
      <c r="AL823" s="273"/>
      <c r="AM823" s="273"/>
      <c r="AN823" s="273"/>
      <c r="AO823" s="273"/>
      <c r="AP823" s="273"/>
      <c r="AQ823" s="273"/>
      <c r="AR823" s="273"/>
      <c r="AS823" s="273"/>
      <c r="AT823" s="273"/>
      <c r="AU823" s="273"/>
      <c r="AV823" s="273"/>
      <c r="AW823" s="277"/>
      <c r="AX823" s="273"/>
      <c r="AY823" s="273"/>
      <c r="AZ823" s="273"/>
      <c r="BA823" s="273"/>
      <c r="BB823" s="273"/>
      <c r="BC823" s="273"/>
      <c r="BD823" s="273"/>
      <c r="BE823" s="269"/>
      <c r="BH823" s="250"/>
      <c r="BI823" s="250"/>
      <c r="BJ823" s="250"/>
      <c r="BK823" s="250"/>
      <c r="BL823" s="250"/>
      <c r="BM823" s="250"/>
      <c r="BN823" s="250"/>
      <c r="BO823" s="250"/>
      <c r="BP823" s="250"/>
      <c r="BQ823" s="250"/>
      <c r="BR823" s="250"/>
      <c r="BS823" s="250"/>
      <c r="BT823" s="250"/>
      <c r="BU823" s="250"/>
      <c r="BV823" s="250"/>
      <c r="BW823" s="250"/>
      <c r="BX823" s="250"/>
      <c r="BY823" s="250"/>
      <c r="BZ823" s="250"/>
      <c r="CE823" s="250"/>
    </row>
    <row r="824" spans="1:83" ht="14.4" x14ac:dyDescent="0.3">
      <c r="A824" s="268"/>
      <c r="B824" s="269"/>
      <c r="C824" s="272"/>
      <c r="D824" s="272"/>
      <c r="E824" s="272"/>
      <c r="F824" s="272"/>
      <c r="G824" s="272"/>
      <c r="H824" s="272"/>
      <c r="I824" s="272"/>
      <c r="J824" s="272"/>
      <c r="K824" s="272"/>
      <c r="L824" s="272"/>
      <c r="M824" s="272"/>
      <c r="N824" s="273"/>
      <c r="O824" s="273"/>
      <c r="P824" s="273"/>
      <c r="Q824" s="273"/>
      <c r="R824" s="273"/>
      <c r="S824" s="273"/>
      <c r="T824" s="273"/>
      <c r="U824" s="273"/>
      <c r="V824" s="273"/>
      <c r="W824" s="273"/>
      <c r="X824" s="273"/>
      <c r="Y824" s="273"/>
      <c r="Z824" s="273"/>
      <c r="AA824" s="273"/>
      <c r="AB824" s="273"/>
      <c r="AC824" s="273"/>
      <c r="AD824" s="273"/>
      <c r="AE824" s="273"/>
      <c r="AF824" s="273"/>
      <c r="AG824" s="273"/>
      <c r="AH824" s="273"/>
      <c r="AI824" s="273"/>
      <c r="AJ824" s="273"/>
      <c r="AK824" s="273"/>
      <c r="AL824" s="273"/>
      <c r="AM824" s="273"/>
      <c r="AN824" s="273"/>
      <c r="AO824" s="273"/>
      <c r="AP824" s="273"/>
      <c r="AQ824" s="273"/>
      <c r="AR824" s="273"/>
      <c r="AS824" s="273"/>
      <c r="AT824" s="273"/>
      <c r="AU824" s="273"/>
      <c r="AV824" s="273"/>
      <c r="AW824" s="277"/>
      <c r="AX824" s="273"/>
      <c r="AY824" s="273"/>
      <c r="AZ824" s="273"/>
      <c r="BA824" s="273"/>
      <c r="BB824" s="273"/>
      <c r="BC824" s="273"/>
      <c r="BD824" s="273"/>
      <c r="BE824" s="269"/>
      <c r="BH824" s="250"/>
      <c r="BI824" s="250"/>
      <c r="BJ824" s="250"/>
      <c r="BK824" s="250"/>
      <c r="BL824" s="250"/>
      <c r="BM824" s="250"/>
      <c r="BN824" s="250"/>
      <c r="BO824" s="250"/>
      <c r="BP824" s="250"/>
      <c r="BQ824" s="250"/>
      <c r="BR824" s="250"/>
      <c r="BS824" s="250"/>
      <c r="BT824" s="250"/>
      <c r="BU824" s="250"/>
      <c r="BV824" s="250"/>
      <c r="BW824" s="250"/>
      <c r="BX824" s="250"/>
      <c r="BY824" s="250"/>
      <c r="BZ824" s="250"/>
      <c r="CE824" s="250"/>
    </row>
    <row r="825" spans="1:83" ht="14.4" x14ac:dyDescent="0.3">
      <c r="A825" s="268"/>
      <c r="B825" s="269"/>
      <c r="C825" s="272"/>
      <c r="D825" s="272"/>
      <c r="E825" s="272"/>
      <c r="F825" s="272"/>
      <c r="G825" s="272"/>
      <c r="H825" s="272"/>
      <c r="I825" s="272"/>
      <c r="J825" s="272"/>
      <c r="K825" s="272"/>
      <c r="L825" s="272"/>
      <c r="M825" s="272"/>
      <c r="N825" s="273"/>
      <c r="O825" s="273"/>
      <c r="P825" s="273"/>
      <c r="Q825" s="273"/>
      <c r="R825" s="273"/>
      <c r="S825" s="273"/>
      <c r="T825" s="273"/>
      <c r="U825" s="273"/>
      <c r="V825" s="273"/>
      <c r="W825" s="273"/>
      <c r="X825" s="273"/>
      <c r="Y825" s="273"/>
      <c r="Z825" s="273"/>
      <c r="AA825" s="273"/>
      <c r="AB825" s="273"/>
      <c r="AC825" s="273"/>
      <c r="AD825" s="273"/>
      <c r="AE825" s="273"/>
      <c r="AF825" s="273"/>
      <c r="AG825" s="273"/>
      <c r="AH825" s="273"/>
      <c r="AI825" s="273"/>
      <c r="AJ825" s="273"/>
      <c r="AK825" s="273"/>
      <c r="AL825" s="273"/>
      <c r="AM825" s="273"/>
      <c r="AN825" s="273"/>
      <c r="AO825" s="273"/>
      <c r="AP825" s="273"/>
      <c r="AQ825" s="273"/>
      <c r="AR825" s="273"/>
      <c r="AS825" s="273"/>
      <c r="AT825" s="273"/>
      <c r="AU825" s="273"/>
      <c r="AV825" s="273"/>
      <c r="AW825" s="277"/>
      <c r="AX825" s="273"/>
      <c r="AY825" s="273"/>
      <c r="AZ825" s="273"/>
      <c r="BA825" s="273"/>
      <c r="BB825" s="273"/>
      <c r="BC825" s="273"/>
      <c r="BD825" s="273"/>
      <c r="BE825" s="269"/>
      <c r="BH825" s="241"/>
      <c r="BI825" s="241"/>
      <c r="BJ825" s="241"/>
      <c r="BK825" s="241"/>
      <c r="BL825" s="241"/>
      <c r="BM825" s="241"/>
      <c r="BN825" s="241"/>
      <c r="BO825" s="241"/>
      <c r="BP825" s="241"/>
      <c r="BQ825" s="241"/>
      <c r="BR825" s="241"/>
      <c r="BS825" s="241"/>
      <c r="BT825" s="241"/>
      <c r="BU825" s="241"/>
      <c r="BV825" s="240"/>
      <c r="BW825" s="241"/>
      <c r="BX825" s="241"/>
      <c r="BY825" s="241"/>
      <c r="BZ825" s="241"/>
      <c r="CA825" s="242"/>
      <c r="CB825" s="242"/>
      <c r="CC825" s="242"/>
      <c r="CD825" s="242"/>
      <c r="CE825" s="241"/>
    </row>
    <row r="826" spans="1:83" ht="14.4" x14ac:dyDescent="0.3">
      <c r="A826" s="270"/>
      <c r="B826" s="271"/>
      <c r="C826" s="265"/>
      <c r="D826" s="265"/>
      <c r="E826" s="265"/>
      <c r="F826" s="265"/>
      <c r="G826" s="265"/>
      <c r="H826" s="265"/>
      <c r="I826" s="265"/>
      <c r="J826" s="265"/>
      <c r="K826" s="265"/>
      <c r="L826" s="265"/>
      <c r="M826" s="265"/>
      <c r="BE826" s="269"/>
      <c r="BH826" s="241"/>
      <c r="BI826" s="241"/>
      <c r="BJ826" s="241"/>
      <c r="BK826" s="241"/>
      <c r="BL826" s="241"/>
      <c r="BM826" s="241"/>
      <c r="BN826" s="241"/>
      <c r="BO826" s="241"/>
      <c r="BP826" s="241"/>
      <c r="BQ826" s="241"/>
      <c r="BR826" s="241"/>
      <c r="BS826" s="241"/>
      <c r="BT826" s="241"/>
      <c r="BU826" s="241"/>
      <c r="BV826" s="240"/>
      <c r="BW826" s="241"/>
      <c r="BX826" s="241"/>
      <c r="BY826" s="241"/>
      <c r="BZ826" s="241"/>
      <c r="CA826" s="242"/>
      <c r="CB826" s="242"/>
      <c r="CC826" s="242"/>
      <c r="CD826" s="242"/>
      <c r="CE826" s="241"/>
    </row>
    <row r="827" spans="1:83" ht="14.4" x14ac:dyDescent="0.3">
      <c r="A827" s="268"/>
      <c r="B827" s="269"/>
      <c r="C827" s="272"/>
      <c r="D827" s="272"/>
      <c r="E827" s="272"/>
      <c r="F827" s="272"/>
      <c r="G827" s="272"/>
      <c r="H827" s="272"/>
      <c r="I827" s="272"/>
      <c r="J827" s="272"/>
      <c r="K827" s="272"/>
      <c r="L827" s="272"/>
      <c r="M827" s="272"/>
      <c r="N827" s="273"/>
      <c r="O827" s="273"/>
      <c r="P827" s="273"/>
      <c r="Q827" s="273"/>
      <c r="R827" s="273"/>
      <c r="S827" s="273"/>
      <c r="T827" s="273"/>
      <c r="U827" s="273"/>
      <c r="V827" s="273"/>
      <c r="W827" s="273"/>
      <c r="X827" s="273"/>
      <c r="Y827" s="273"/>
      <c r="Z827" s="273"/>
      <c r="AA827" s="273"/>
      <c r="AB827" s="273"/>
      <c r="AC827" s="273"/>
      <c r="AD827" s="273"/>
      <c r="AE827" s="273"/>
      <c r="AF827" s="273"/>
      <c r="AG827" s="273"/>
      <c r="AH827" s="273"/>
      <c r="AI827" s="273"/>
      <c r="AJ827" s="273"/>
      <c r="AK827" s="273"/>
      <c r="AL827" s="273"/>
      <c r="AM827" s="273"/>
      <c r="AN827" s="273"/>
      <c r="AO827" s="273"/>
      <c r="AP827" s="273"/>
      <c r="AQ827" s="273"/>
      <c r="AR827" s="273"/>
      <c r="AS827" s="273"/>
      <c r="AT827" s="273"/>
      <c r="AU827" s="273"/>
      <c r="AV827" s="273"/>
      <c r="AW827" s="277"/>
      <c r="AX827" s="273"/>
      <c r="AY827" s="273"/>
      <c r="AZ827" s="273"/>
      <c r="BA827" s="273"/>
      <c r="BB827" s="273"/>
      <c r="BC827" s="273"/>
      <c r="BD827" s="273"/>
      <c r="BE827" s="269"/>
      <c r="BH827" s="250"/>
      <c r="BI827" s="250"/>
      <c r="BJ827" s="250"/>
      <c r="BK827" s="250"/>
      <c r="BL827" s="250"/>
      <c r="BM827" s="250"/>
      <c r="BN827" s="250"/>
      <c r="BO827" s="250"/>
      <c r="BP827" s="250"/>
      <c r="BQ827" s="250"/>
      <c r="BR827" s="250"/>
      <c r="BS827" s="250"/>
      <c r="BT827" s="250"/>
      <c r="BU827" s="250"/>
      <c r="BV827" s="250"/>
      <c r="BW827" s="250"/>
      <c r="BX827" s="250"/>
      <c r="BY827" s="250"/>
      <c r="BZ827" s="250"/>
      <c r="CE827" s="250"/>
    </row>
    <row r="828" spans="1:83" ht="14.4" x14ac:dyDescent="0.3">
      <c r="A828" s="268"/>
      <c r="B828" s="269"/>
      <c r="C828" s="272"/>
      <c r="D828" s="272"/>
      <c r="E828" s="272"/>
      <c r="F828" s="272"/>
      <c r="G828" s="272"/>
      <c r="H828" s="272"/>
      <c r="I828" s="272"/>
      <c r="J828" s="272"/>
      <c r="K828" s="272"/>
      <c r="L828" s="272"/>
      <c r="M828" s="272"/>
      <c r="N828" s="273"/>
      <c r="O828" s="273"/>
      <c r="P828" s="273"/>
      <c r="Q828" s="273"/>
      <c r="R828" s="273"/>
      <c r="S828" s="273"/>
      <c r="T828" s="273"/>
      <c r="U828" s="273"/>
      <c r="V828" s="273"/>
      <c r="W828" s="273"/>
      <c r="X828" s="273"/>
      <c r="Y828" s="273"/>
      <c r="Z828" s="273"/>
      <c r="AA828" s="273"/>
      <c r="AB828" s="273"/>
      <c r="AC828" s="273"/>
      <c r="AD828" s="273"/>
      <c r="AE828" s="273"/>
      <c r="AF828" s="273"/>
      <c r="AG828" s="273"/>
      <c r="AH828" s="273"/>
      <c r="AI828" s="273"/>
      <c r="AJ828" s="273"/>
      <c r="AK828" s="273"/>
      <c r="AL828" s="273"/>
      <c r="AM828" s="273"/>
      <c r="AN828" s="273"/>
      <c r="AO828" s="273"/>
      <c r="AP828" s="273"/>
      <c r="AQ828" s="273"/>
      <c r="AR828" s="273"/>
      <c r="AS828" s="273"/>
      <c r="AT828" s="273"/>
      <c r="AU828" s="273"/>
      <c r="AV828" s="273"/>
      <c r="AW828" s="277"/>
      <c r="AX828" s="273"/>
      <c r="AY828" s="273"/>
      <c r="AZ828" s="273"/>
      <c r="BA828" s="273"/>
      <c r="BB828" s="273"/>
      <c r="BC828" s="273"/>
      <c r="BD828" s="273"/>
      <c r="BE828" s="269"/>
      <c r="BH828" s="250"/>
      <c r="BI828" s="250"/>
      <c r="BJ828" s="250"/>
      <c r="BK828" s="250"/>
      <c r="BL828" s="250"/>
      <c r="BM828" s="250"/>
      <c r="BN828" s="250"/>
      <c r="BO828" s="250"/>
      <c r="BP828" s="250"/>
      <c r="BQ828" s="250"/>
      <c r="BR828" s="250"/>
      <c r="BS828" s="250"/>
      <c r="BT828" s="250"/>
      <c r="BU828" s="250"/>
      <c r="BV828" s="250"/>
      <c r="BW828" s="250"/>
      <c r="BX828" s="250"/>
      <c r="BY828" s="250"/>
      <c r="BZ828" s="250"/>
      <c r="CE828" s="250"/>
    </row>
    <row r="829" spans="1:83" ht="14.4" x14ac:dyDescent="0.3">
      <c r="A829" s="268"/>
      <c r="B829" s="269"/>
      <c r="C829" s="272"/>
      <c r="D829" s="272"/>
      <c r="E829" s="272"/>
      <c r="F829" s="272"/>
      <c r="G829" s="272"/>
      <c r="H829" s="272"/>
      <c r="I829" s="272"/>
      <c r="J829" s="272"/>
      <c r="K829" s="272"/>
      <c r="L829" s="272"/>
      <c r="M829" s="272"/>
      <c r="N829" s="273"/>
      <c r="O829" s="273"/>
      <c r="P829" s="273"/>
      <c r="Q829" s="273"/>
      <c r="R829" s="273"/>
      <c r="S829" s="273"/>
      <c r="T829" s="273"/>
      <c r="U829" s="273"/>
      <c r="V829" s="273"/>
      <c r="W829" s="273"/>
      <c r="X829" s="273"/>
      <c r="Y829" s="273"/>
      <c r="Z829" s="273"/>
      <c r="AA829" s="273"/>
      <c r="AB829" s="273"/>
      <c r="AC829" s="273"/>
      <c r="AD829" s="273"/>
      <c r="AE829" s="273"/>
      <c r="AF829" s="273"/>
      <c r="AG829" s="273"/>
      <c r="AH829" s="273"/>
      <c r="AI829" s="273"/>
      <c r="AJ829" s="273"/>
      <c r="AK829" s="273"/>
      <c r="AL829" s="273"/>
      <c r="AM829" s="273"/>
      <c r="AN829" s="273"/>
      <c r="AO829" s="273"/>
      <c r="AP829" s="273"/>
      <c r="AQ829" s="273"/>
      <c r="AR829" s="273"/>
      <c r="AS829" s="273"/>
      <c r="AT829" s="273"/>
      <c r="AU829" s="273"/>
      <c r="AV829" s="273"/>
      <c r="AW829" s="277"/>
      <c r="AX829" s="273"/>
      <c r="AY829" s="273"/>
      <c r="AZ829" s="273"/>
      <c r="BA829" s="273"/>
      <c r="BB829" s="273"/>
      <c r="BC829" s="273"/>
      <c r="BD829" s="273"/>
      <c r="BE829" s="269"/>
      <c r="BH829" s="250"/>
      <c r="BI829" s="250"/>
      <c r="BJ829" s="250"/>
      <c r="BK829" s="250"/>
      <c r="BL829" s="250"/>
      <c r="BM829" s="250"/>
      <c r="BN829" s="250"/>
      <c r="BO829" s="250"/>
      <c r="BP829" s="250"/>
      <c r="BQ829" s="250"/>
      <c r="BR829" s="250"/>
      <c r="BS829" s="250"/>
      <c r="BT829" s="250"/>
      <c r="BU829" s="250"/>
      <c r="BV829" s="250"/>
      <c r="BW829" s="250"/>
      <c r="BX829" s="250"/>
      <c r="BY829" s="250"/>
      <c r="BZ829" s="250"/>
      <c r="CE829" s="250"/>
    </row>
    <row r="830" spans="1:83" ht="14.4" x14ac:dyDescent="0.3">
      <c r="A830" s="268"/>
      <c r="B830" s="269"/>
      <c r="C830" s="272"/>
      <c r="D830" s="272"/>
      <c r="E830" s="272"/>
      <c r="F830" s="272"/>
      <c r="G830" s="272"/>
      <c r="H830" s="272"/>
      <c r="I830" s="272"/>
      <c r="J830" s="272"/>
      <c r="K830" s="272"/>
      <c r="L830" s="272"/>
      <c r="M830" s="272"/>
      <c r="N830" s="273"/>
      <c r="O830" s="273"/>
      <c r="P830" s="273"/>
      <c r="Q830" s="273"/>
      <c r="R830" s="273"/>
      <c r="S830" s="273"/>
      <c r="T830" s="273"/>
      <c r="U830" s="273"/>
      <c r="V830" s="273"/>
      <c r="W830" s="273"/>
      <c r="X830" s="273"/>
      <c r="Y830" s="273"/>
      <c r="Z830" s="273"/>
      <c r="AA830" s="273"/>
      <c r="AB830" s="273"/>
      <c r="AC830" s="273"/>
      <c r="AD830" s="273"/>
      <c r="AE830" s="273"/>
      <c r="AF830" s="273"/>
      <c r="AG830" s="273"/>
      <c r="AH830" s="273"/>
      <c r="AI830" s="273"/>
      <c r="AJ830" s="273"/>
      <c r="AK830" s="273"/>
      <c r="AL830" s="273"/>
      <c r="AM830" s="273"/>
      <c r="AN830" s="273"/>
      <c r="AO830" s="273"/>
      <c r="AP830" s="273"/>
      <c r="AQ830" s="273"/>
      <c r="AR830" s="273"/>
      <c r="AS830" s="273"/>
      <c r="AT830" s="273"/>
      <c r="AU830" s="273"/>
      <c r="AV830" s="273"/>
      <c r="AW830" s="277"/>
      <c r="AX830" s="273"/>
      <c r="AY830" s="273"/>
      <c r="AZ830" s="273"/>
      <c r="BA830" s="273"/>
      <c r="BB830" s="273"/>
      <c r="BC830" s="273"/>
      <c r="BD830" s="273"/>
      <c r="BE830" s="269"/>
      <c r="BH830" s="250"/>
      <c r="BI830" s="250"/>
      <c r="BJ830" s="250"/>
      <c r="BK830" s="250"/>
      <c r="BL830" s="250"/>
      <c r="BM830" s="250"/>
      <c r="BN830" s="250"/>
      <c r="BO830" s="250"/>
      <c r="BP830" s="250"/>
      <c r="BQ830" s="250"/>
      <c r="BR830" s="250"/>
      <c r="BS830" s="250"/>
      <c r="BT830" s="250"/>
      <c r="BU830" s="250"/>
      <c r="BV830" s="250"/>
      <c r="BW830" s="250"/>
      <c r="BX830" s="250"/>
      <c r="BY830" s="250"/>
      <c r="BZ830" s="250"/>
      <c r="CE830" s="250"/>
    </row>
    <row r="831" spans="1:83" ht="14.4" x14ac:dyDescent="0.3">
      <c r="A831" s="268"/>
      <c r="B831" s="269"/>
      <c r="C831" s="272"/>
      <c r="D831" s="272"/>
      <c r="E831" s="272"/>
      <c r="F831" s="272"/>
      <c r="G831" s="272"/>
      <c r="H831" s="272"/>
      <c r="I831" s="272"/>
      <c r="J831" s="272"/>
      <c r="K831" s="272"/>
      <c r="L831" s="272"/>
      <c r="M831" s="272"/>
      <c r="N831" s="273"/>
      <c r="O831" s="273"/>
      <c r="P831" s="273"/>
      <c r="Q831" s="273"/>
      <c r="R831" s="273"/>
      <c r="S831" s="273"/>
      <c r="T831" s="273"/>
      <c r="U831" s="273"/>
      <c r="V831" s="273"/>
      <c r="W831" s="273"/>
      <c r="X831" s="273"/>
      <c r="Y831" s="273"/>
      <c r="Z831" s="273"/>
      <c r="AA831" s="273"/>
      <c r="AB831" s="273"/>
      <c r="AC831" s="273"/>
      <c r="AD831" s="273"/>
      <c r="AE831" s="273"/>
      <c r="AF831" s="273"/>
      <c r="AG831" s="273"/>
      <c r="AH831" s="273"/>
      <c r="AI831" s="273"/>
      <c r="AJ831" s="273"/>
      <c r="AK831" s="273"/>
      <c r="AL831" s="273"/>
      <c r="AM831" s="273"/>
      <c r="AN831" s="273"/>
      <c r="AO831" s="273"/>
      <c r="AP831" s="273"/>
      <c r="AQ831" s="273"/>
      <c r="AR831" s="273"/>
      <c r="AS831" s="273"/>
      <c r="AT831" s="273"/>
      <c r="AU831" s="273"/>
      <c r="AV831" s="273"/>
      <c r="AW831" s="277"/>
      <c r="AX831" s="273"/>
      <c r="AY831" s="273"/>
      <c r="AZ831" s="273"/>
      <c r="BA831" s="273"/>
      <c r="BB831" s="273"/>
      <c r="BC831" s="273"/>
      <c r="BD831" s="273"/>
      <c r="BE831" s="269"/>
      <c r="BH831" s="250"/>
      <c r="BI831" s="250"/>
      <c r="BJ831" s="250"/>
      <c r="BK831" s="250"/>
      <c r="BL831" s="250"/>
      <c r="BM831" s="250"/>
      <c r="BN831" s="250"/>
      <c r="BO831" s="250"/>
      <c r="BP831" s="250"/>
      <c r="BQ831" s="250"/>
      <c r="BR831" s="250"/>
      <c r="BS831" s="250"/>
      <c r="BT831" s="250"/>
      <c r="BU831" s="250"/>
      <c r="BV831" s="250"/>
      <c r="BW831" s="250"/>
      <c r="BX831" s="250"/>
      <c r="BY831" s="250"/>
      <c r="BZ831" s="250"/>
      <c r="CE831" s="250"/>
    </row>
    <row r="832" spans="1:83" ht="14.4" x14ac:dyDescent="0.3">
      <c r="A832" s="268"/>
      <c r="B832" s="269"/>
      <c r="C832" s="272"/>
      <c r="D832" s="272"/>
      <c r="E832" s="272"/>
      <c r="F832" s="272"/>
      <c r="G832" s="272"/>
      <c r="H832" s="272"/>
      <c r="I832" s="272"/>
      <c r="J832" s="272"/>
      <c r="K832" s="272"/>
      <c r="L832" s="272"/>
      <c r="M832" s="272"/>
      <c r="N832" s="273"/>
      <c r="O832" s="273"/>
      <c r="P832" s="273"/>
      <c r="Q832" s="273"/>
      <c r="R832" s="273"/>
      <c r="S832" s="273"/>
      <c r="T832" s="273"/>
      <c r="U832" s="273"/>
      <c r="V832" s="273"/>
      <c r="W832" s="273"/>
      <c r="X832" s="273"/>
      <c r="Y832" s="273"/>
      <c r="Z832" s="273"/>
      <c r="AA832" s="273"/>
      <c r="AB832" s="273"/>
      <c r="AC832" s="273"/>
      <c r="AD832" s="273"/>
      <c r="AE832" s="273"/>
      <c r="AF832" s="273"/>
      <c r="AG832" s="273"/>
      <c r="AH832" s="273"/>
      <c r="AI832" s="273"/>
      <c r="AJ832" s="273"/>
      <c r="AK832" s="273"/>
      <c r="AL832" s="273"/>
      <c r="AM832" s="273"/>
      <c r="AN832" s="273"/>
      <c r="AO832" s="273"/>
      <c r="AP832" s="273"/>
      <c r="AQ832" s="273"/>
      <c r="AR832" s="273"/>
      <c r="AS832" s="273"/>
      <c r="AT832" s="273"/>
      <c r="AU832" s="273"/>
      <c r="AV832" s="273"/>
      <c r="AW832" s="277"/>
      <c r="AX832" s="273"/>
      <c r="AY832" s="273"/>
      <c r="AZ832" s="273"/>
      <c r="BA832" s="273"/>
      <c r="BB832" s="273"/>
      <c r="BC832" s="273"/>
      <c r="BD832" s="273"/>
      <c r="BE832" s="269"/>
      <c r="BH832" s="241"/>
      <c r="BI832" s="241"/>
      <c r="BJ832" s="241"/>
      <c r="BK832" s="241"/>
      <c r="BL832" s="241"/>
      <c r="BM832" s="241"/>
      <c r="BN832" s="241"/>
      <c r="BO832" s="241"/>
      <c r="BP832" s="241"/>
      <c r="BQ832" s="241"/>
      <c r="BR832" s="241"/>
      <c r="BS832" s="241"/>
      <c r="BT832" s="241"/>
      <c r="BU832" s="241"/>
      <c r="BV832" s="240"/>
      <c r="BW832" s="241"/>
      <c r="BX832" s="241"/>
      <c r="BY832" s="241"/>
      <c r="BZ832" s="241"/>
      <c r="CA832" s="242"/>
      <c r="CB832" s="242"/>
      <c r="CC832" s="242"/>
      <c r="CD832" s="242"/>
      <c r="CE832" s="241"/>
    </row>
    <row r="833" spans="1:83" ht="14.4" x14ac:dyDescent="0.3">
      <c r="A833" s="268"/>
      <c r="B833" s="269"/>
      <c r="C833" s="272"/>
      <c r="D833" s="272"/>
      <c r="E833" s="272"/>
      <c r="F833" s="272"/>
      <c r="G833" s="272"/>
      <c r="H833" s="272"/>
      <c r="I833" s="272"/>
      <c r="J833" s="272"/>
      <c r="K833" s="272"/>
      <c r="L833" s="272"/>
      <c r="M833" s="272"/>
      <c r="N833" s="273"/>
      <c r="O833" s="273"/>
      <c r="P833" s="273"/>
      <c r="Q833" s="273"/>
      <c r="R833" s="273"/>
      <c r="S833" s="273"/>
      <c r="T833" s="273"/>
      <c r="U833" s="273"/>
      <c r="V833" s="273"/>
      <c r="W833" s="273"/>
      <c r="X833" s="273"/>
      <c r="Y833" s="273"/>
      <c r="Z833" s="273"/>
      <c r="AA833" s="273"/>
      <c r="AB833" s="273"/>
      <c r="AC833" s="273"/>
      <c r="AD833" s="273"/>
      <c r="AE833" s="273"/>
      <c r="AF833" s="273"/>
      <c r="AG833" s="273"/>
      <c r="AH833" s="273"/>
      <c r="AI833" s="273"/>
      <c r="AJ833" s="273"/>
      <c r="AK833" s="273"/>
      <c r="AL833" s="273"/>
      <c r="AM833" s="273"/>
      <c r="AN833" s="273"/>
      <c r="AO833" s="273"/>
      <c r="AP833" s="273"/>
      <c r="AQ833" s="273"/>
      <c r="AR833" s="273"/>
      <c r="AS833" s="273"/>
      <c r="AT833" s="273"/>
      <c r="AU833" s="273"/>
      <c r="AV833" s="273"/>
      <c r="AW833" s="277"/>
      <c r="AX833" s="273"/>
      <c r="AY833" s="273"/>
      <c r="AZ833" s="273"/>
      <c r="BA833" s="273"/>
      <c r="BB833" s="273"/>
      <c r="BC833" s="273"/>
      <c r="BD833" s="273"/>
      <c r="BE833" s="269"/>
      <c r="BH833" s="250"/>
      <c r="BI833" s="250"/>
      <c r="BJ833" s="250"/>
      <c r="BK833" s="250"/>
      <c r="BL833" s="250"/>
      <c r="BM833" s="250"/>
      <c r="BN833" s="250"/>
      <c r="BO833" s="250"/>
      <c r="BP833" s="250"/>
      <c r="BQ833" s="250"/>
      <c r="BR833" s="250"/>
      <c r="BS833" s="250"/>
      <c r="BT833" s="250"/>
      <c r="BU833" s="250"/>
      <c r="BV833" s="250"/>
      <c r="BW833" s="250"/>
      <c r="BX833" s="250"/>
      <c r="BY833" s="250"/>
      <c r="BZ833" s="250"/>
      <c r="CE833" s="250"/>
    </row>
    <row r="834" spans="1:83" ht="14.4" x14ac:dyDescent="0.3">
      <c r="A834" s="268"/>
      <c r="B834" s="269"/>
      <c r="C834" s="272"/>
      <c r="D834" s="272"/>
      <c r="E834" s="272"/>
      <c r="F834" s="272"/>
      <c r="G834" s="272"/>
      <c r="H834" s="272"/>
      <c r="I834" s="272"/>
      <c r="J834" s="272"/>
      <c r="K834" s="272"/>
      <c r="L834" s="272"/>
      <c r="M834" s="272"/>
      <c r="N834" s="273"/>
      <c r="O834" s="273"/>
      <c r="P834" s="273"/>
      <c r="Q834" s="273"/>
      <c r="R834" s="273"/>
      <c r="S834" s="273"/>
      <c r="T834" s="273"/>
      <c r="U834" s="273"/>
      <c r="V834" s="273"/>
      <c r="W834" s="273"/>
      <c r="X834" s="273"/>
      <c r="Y834" s="273"/>
      <c r="Z834" s="273"/>
      <c r="AA834" s="273"/>
      <c r="AB834" s="273"/>
      <c r="AC834" s="273"/>
      <c r="AD834" s="273"/>
      <c r="AE834" s="273"/>
      <c r="AF834" s="273"/>
      <c r="AG834" s="273"/>
      <c r="AH834" s="273"/>
      <c r="AI834" s="273"/>
      <c r="AJ834" s="273"/>
      <c r="AK834" s="273"/>
      <c r="AL834" s="273"/>
      <c r="AM834" s="273"/>
      <c r="AN834" s="273"/>
      <c r="AO834" s="273"/>
      <c r="AP834" s="273"/>
      <c r="AQ834" s="273"/>
      <c r="AR834" s="273"/>
      <c r="AS834" s="273"/>
      <c r="AT834" s="273"/>
      <c r="AU834" s="273"/>
      <c r="AV834" s="273"/>
      <c r="AW834" s="277"/>
      <c r="AX834" s="273"/>
      <c r="AY834" s="273"/>
      <c r="AZ834" s="273"/>
      <c r="BA834" s="273"/>
      <c r="BB834" s="273"/>
      <c r="BC834" s="273"/>
      <c r="BD834" s="273"/>
      <c r="BE834" s="269"/>
      <c r="BH834" s="241"/>
      <c r="BI834" s="241"/>
      <c r="BJ834" s="241"/>
      <c r="BK834" s="241"/>
      <c r="BL834" s="241"/>
      <c r="BM834" s="241"/>
      <c r="BN834" s="241"/>
      <c r="BO834" s="241"/>
      <c r="BP834" s="241"/>
      <c r="BQ834" s="241"/>
      <c r="BR834" s="241"/>
      <c r="BS834" s="241"/>
      <c r="BT834" s="241"/>
      <c r="BU834" s="241"/>
      <c r="BV834" s="240"/>
      <c r="BW834" s="241"/>
      <c r="BX834" s="241"/>
      <c r="BY834" s="241"/>
      <c r="BZ834" s="241"/>
      <c r="CA834" s="242"/>
      <c r="CB834" s="242"/>
      <c r="CC834" s="242"/>
      <c r="CD834" s="242"/>
      <c r="CE834" s="241"/>
    </row>
    <row r="835" spans="1:83" ht="14.4" x14ac:dyDescent="0.3">
      <c r="A835" s="268"/>
      <c r="B835" s="269"/>
      <c r="C835" s="272"/>
      <c r="D835" s="272"/>
      <c r="E835" s="272"/>
      <c r="F835" s="272"/>
      <c r="G835" s="272"/>
      <c r="H835" s="272"/>
      <c r="I835" s="272"/>
      <c r="J835" s="272"/>
      <c r="K835" s="272"/>
      <c r="L835" s="272"/>
      <c r="M835" s="272"/>
      <c r="N835" s="273"/>
      <c r="O835" s="273"/>
      <c r="P835" s="273"/>
      <c r="Q835" s="273"/>
      <c r="R835" s="273"/>
      <c r="S835" s="273"/>
      <c r="T835" s="273"/>
      <c r="U835" s="273"/>
      <c r="V835" s="273"/>
      <c r="W835" s="273"/>
      <c r="X835" s="273"/>
      <c r="Y835" s="273"/>
      <c r="Z835" s="273"/>
      <c r="AA835" s="273"/>
      <c r="AB835" s="273"/>
      <c r="AC835" s="273"/>
      <c r="AD835" s="273"/>
      <c r="AE835" s="273"/>
      <c r="AF835" s="273"/>
      <c r="AG835" s="273"/>
      <c r="AH835" s="273"/>
      <c r="AI835" s="273"/>
      <c r="AJ835" s="273"/>
      <c r="AK835" s="273"/>
      <c r="AL835" s="273"/>
      <c r="AM835" s="273"/>
      <c r="AN835" s="273"/>
      <c r="AO835" s="273"/>
      <c r="AP835" s="273"/>
      <c r="AQ835" s="273"/>
      <c r="AR835" s="273"/>
      <c r="AS835" s="273"/>
      <c r="AT835" s="273"/>
      <c r="AU835" s="273"/>
      <c r="AV835" s="273"/>
      <c r="AW835" s="277"/>
      <c r="AX835" s="273"/>
      <c r="AY835" s="273"/>
      <c r="AZ835" s="273"/>
      <c r="BA835" s="273"/>
      <c r="BB835" s="273"/>
      <c r="BC835" s="273"/>
      <c r="BD835" s="273"/>
      <c r="BE835" s="269"/>
      <c r="BH835" s="250"/>
      <c r="BI835" s="250"/>
      <c r="BJ835" s="250"/>
      <c r="BK835" s="250"/>
      <c r="BL835" s="250"/>
      <c r="BM835" s="250"/>
      <c r="BN835" s="250"/>
      <c r="BO835" s="250"/>
      <c r="BP835" s="250"/>
      <c r="BQ835" s="250"/>
      <c r="BR835" s="250"/>
      <c r="BS835" s="250"/>
      <c r="BT835" s="250"/>
      <c r="BU835" s="250"/>
      <c r="BV835" s="250"/>
      <c r="BW835" s="250"/>
      <c r="BX835" s="250"/>
      <c r="BY835" s="250"/>
      <c r="BZ835" s="250"/>
      <c r="CE835" s="250"/>
    </row>
    <row r="836" spans="1:83" ht="14.4" x14ac:dyDescent="0.3">
      <c r="A836" s="268"/>
      <c r="B836" s="269"/>
      <c r="C836" s="272"/>
      <c r="D836" s="272"/>
      <c r="E836" s="272"/>
      <c r="F836" s="272"/>
      <c r="G836" s="272"/>
      <c r="H836" s="272"/>
      <c r="I836" s="272"/>
      <c r="J836" s="272"/>
      <c r="K836" s="272"/>
      <c r="L836" s="272"/>
      <c r="M836" s="272"/>
      <c r="N836" s="273"/>
      <c r="O836" s="273"/>
      <c r="P836" s="273"/>
      <c r="Q836" s="273"/>
      <c r="R836" s="273"/>
      <c r="S836" s="273"/>
      <c r="T836" s="273"/>
      <c r="U836" s="273"/>
      <c r="V836" s="273"/>
      <c r="W836" s="273"/>
      <c r="X836" s="273"/>
      <c r="Y836" s="273"/>
      <c r="Z836" s="273"/>
      <c r="AA836" s="273"/>
      <c r="AB836" s="273"/>
      <c r="AC836" s="273"/>
      <c r="AD836" s="273"/>
      <c r="AE836" s="273"/>
      <c r="AF836" s="273"/>
      <c r="AG836" s="273"/>
      <c r="AH836" s="273"/>
      <c r="AI836" s="273"/>
      <c r="AJ836" s="273"/>
      <c r="AK836" s="273"/>
      <c r="AL836" s="273"/>
      <c r="AM836" s="273"/>
      <c r="AN836" s="273"/>
      <c r="AO836" s="273"/>
      <c r="AP836" s="273"/>
      <c r="AQ836" s="273"/>
      <c r="AR836" s="273"/>
      <c r="AS836" s="273"/>
      <c r="AT836" s="273"/>
      <c r="AU836" s="273"/>
      <c r="AV836" s="273"/>
      <c r="AW836" s="277"/>
      <c r="AX836" s="273"/>
      <c r="AY836" s="273"/>
      <c r="AZ836" s="273"/>
      <c r="BA836" s="273"/>
      <c r="BB836" s="273"/>
      <c r="BC836" s="273"/>
      <c r="BD836" s="273"/>
      <c r="BE836" s="269"/>
      <c r="BH836" s="250"/>
      <c r="BI836" s="250"/>
      <c r="BJ836" s="250"/>
      <c r="BK836" s="250"/>
      <c r="BL836" s="250"/>
      <c r="BM836" s="250"/>
      <c r="BN836" s="250"/>
      <c r="BO836" s="250"/>
      <c r="BP836" s="250"/>
      <c r="BQ836" s="250"/>
      <c r="BR836" s="250"/>
      <c r="BS836" s="250"/>
      <c r="BT836" s="250"/>
      <c r="BU836" s="250"/>
      <c r="BV836" s="250"/>
      <c r="BW836" s="250"/>
      <c r="BX836" s="250"/>
      <c r="BY836" s="250"/>
      <c r="BZ836" s="250"/>
      <c r="CE836" s="250"/>
    </row>
    <row r="837" spans="1:83" ht="14.4" x14ac:dyDescent="0.3">
      <c r="A837" s="268"/>
      <c r="B837" s="269"/>
      <c r="C837" s="272"/>
      <c r="D837" s="272"/>
      <c r="E837" s="272"/>
      <c r="F837" s="272"/>
      <c r="G837" s="272"/>
      <c r="H837" s="272"/>
      <c r="I837" s="272"/>
      <c r="J837" s="272"/>
      <c r="K837" s="272"/>
      <c r="L837" s="272"/>
      <c r="M837" s="272"/>
      <c r="N837" s="273"/>
      <c r="O837" s="273"/>
      <c r="P837" s="273"/>
      <c r="Q837" s="273"/>
      <c r="R837" s="273"/>
      <c r="S837" s="273"/>
      <c r="T837" s="273"/>
      <c r="U837" s="273"/>
      <c r="V837" s="273"/>
      <c r="W837" s="273"/>
      <c r="X837" s="273"/>
      <c r="Y837" s="273"/>
      <c r="Z837" s="273"/>
      <c r="AA837" s="273"/>
      <c r="AB837" s="273"/>
      <c r="AC837" s="273"/>
      <c r="AD837" s="273"/>
      <c r="AE837" s="273"/>
      <c r="AF837" s="273"/>
      <c r="AG837" s="273"/>
      <c r="AH837" s="273"/>
      <c r="AI837" s="273"/>
      <c r="AJ837" s="273"/>
      <c r="AK837" s="273"/>
      <c r="AL837" s="273"/>
      <c r="AM837" s="273"/>
      <c r="AN837" s="273"/>
      <c r="AO837" s="273"/>
      <c r="AP837" s="273"/>
      <c r="AQ837" s="273"/>
      <c r="AR837" s="273"/>
      <c r="AS837" s="273"/>
      <c r="AT837" s="273"/>
      <c r="AU837" s="273"/>
      <c r="AV837" s="273"/>
      <c r="AW837" s="277"/>
      <c r="AX837" s="273"/>
      <c r="AY837" s="273"/>
      <c r="AZ837" s="273"/>
      <c r="BA837" s="273"/>
      <c r="BB837" s="273"/>
      <c r="BC837" s="273"/>
      <c r="BD837" s="273"/>
      <c r="BE837" s="269"/>
      <c r="BH837" s="241"/>
      <c r="BI837" s="241"/>
      <c r="BJ837" s="241"/>
      <c r="BK837" s="241"/>
      <c r="BL837" s="241"/>
      <c r="BM837" s="241"/>
      <c r="BN837" s="241"/>
      <c r="BO837" s="241"/>
      <c r="BP837" s="241"/>
      <c r="BQ837" s="241"/>
      <c r="BR837" s="241"/>
      <c r="BS837" s="241"/>
      <c r="BT837" s="241"/>
      <c r="BU837" s="241"/>
      <c r="BV837" s="240"/>
      <c r="BW837" s="241"/>
      <c r="BX837" s="241"/>
      <c r="BY837" s="241"/>
      <c r="BZ837" s="241"/>
      <c r="CA837" s="242"/>
      <c r="CB837" s="242"/>
      <c r="CC837" s="242"/>
      <c r="CD837" s="242"/>
      <c r="CE837" s="241"/>
    </row>
    <row r="838" spans="1:83" ht="14.4" x14ac:dyDescent="0.3">
      <c r="A838" s="268"/>
      <c r="B838" s="269"/>
      <c r="C838" s="272"/>
      <c r="D838" s="272"/>
      <c r="E838" s="272"/>
      <c r="F838" s="272"/>
      <c r="G838" s="272"/>
      <c r="H838" s="272"/>
      <c r="I838" s="272"/>
      <c r="J838" s="272"/>
      <c r="K838" s="272"/>
      <c r="L838" s="272"/>
      <c r="M838" s="272"/>
      <c r="N838" s="273"/>
      <c r="O838" s="273"/>
      <c r="P838" s="273"/>
      <c r="Q838" s="273"/>
      <c r="R838" s="273"/>
      <c r="S838" s="273"/>
      <c r="T838" s="273"/>
      <c r="U838" s="273"/>
      <c r="V838" s="273"/>
      <c r="W838" s="273"/>
      <c r="X838" s="273"/>
      <c r="Y838" s="273"/>
      <c r="Z838" s="273"/>
      <c r="AA838" s="273"/>
      <c r="AB838" s="273"/>
      <c r="AC838" s="273"/>
      <c r="AD838" s="273"/>
      <c r="AE838" s="273"/>
      <c r="AF838" s="273"/>
      <c r="AG838" s="273"/>
      <c r="AH838" s="273"/>
      <c r="AI838" s="273"/>
      <c r="AJ838" s="273"/>
      <c r="AK838" s="273"/>
      <c r="AL838" s="273"/>
      <c r="AM838" s="273"/>
      <c r="AN838" s="273"/>
      <c r="AO838" s="273"/>
      <c r="AP838" s="273"/>
      <c r="AQ838" s="273"/>
      <c r="AR838" s="273"/>
      <c r="AS838" s="273"/>
      <c r="AT838" s="273"/>
      <c r="AU838" s="273"/>
      <c r="AV838" s="273"/>
      <c r="AW838" s="277"/>
      <c r="AX838" s="273"/>
      <c r="AY838" s="273"/>
      <c r="AZ838" s="273"/>
      <c r="BA838" s="273"/>
      <c r="BB838" s="273"/>
      <c r="BC838" s="273"/>
      <c r="BD838" s="273"/>
      <c r="BE838" s="269"/>
      <c r="BH838" s="250"/>
      <c r="BI838" s="250"/>
      <c r="BJ838" s="250"/>
      <c r="BK838" s="250"/>
      <c r="BL838" s="250"/>
      <c r="BM838" s="250"/>
      <c r="BN838" s="250"/>
      <c r="BO838" s="250"/>
      <c r="BP838" s="250"/>
      <c r="BQ838" s="250"/>
      <c r="BR838" s="250"/>
      <c r="BS838" s="250"/>
      <c r="BT838" s="250"/>
      <c r="BU838" s="250"/>
      <c r="BV838" s="250"/>
      <c r="BW838" s="250"/>
      <c r="BX838" s="250"/>
      <c r="BY838" s="250"/>
      <c r="BZ838" s="250"/>
      <c r="CE838" s="250"/>
    </row>
    <row r="839" spans="1:83" ht="14.4" x14ac:dyDescent="0.3">
      <c r="A839" s="270"/>
      <c r="B839" s="269"/>
      <c r="C839" s="272"/>
      <c r="D839" s="272"/>
      <c r="E839" s="272"/>
      <c r="F839" s="272"/>
      <c r="G839" s="272"/>
      <c r="H839" s="272"/>
      <c r="I839" s="272"/>
      <c r="J839" s="272"/>
      <c r="K839" s="272"/>
      <c r="L839" s="272"/>
      <c r="M839" s="272"/>
      <c r="N839" s="273"/>
      <c r="O839" s="273"/>
      <c r="P839" s="273"/>
      <c r="Q839" s="273"/>
      <c r="R839" s="273"/>
      <c r="S839" s="273"/>
      <c r="T839" s="273"/>
      <c r="U839" s="273"/>
      <c r="V839" s="273"/>
      <c r="W839" s="273"/>
      <c r="X839" s="273"/>
      <c r="Y839" s="273"/>
      <c r="Z839" s="273"/>
      <c r="AA839" s="273"/>
      <c r="BE839" s="269"/>
      <c r="BH839" s="250"/>
      <c r="BI839" s="250"/>
      <c r="BJ839" s="250"/>
      <c r="BK839" s="250"/>
      <c r="BL839" s="250"/>
      <c r="BM839" s="250"/>
      <c r="BN839" s="250"/>
      <c r="BO839" s="250"/>
      <c r="BP839" s="250"/>
      <c r="BQ839" s="250"/>
      <c r="BR839" s="250"/>
      <c r="BS839" s="250"/>
      <c r="BT839" s="250"/>
      <c r="BU839" s="250"/>
      <c r="BV839" s="250"/>
      <c r="BW839" s="250"/>
      <c r="BX839" s="250"/>
      <c r="BY839" s="250"/>
      <c r="BZ839" s="250"/>
      <c r="CE839" s="250"/>
    </row>
    <row r="840" spans="1:83" ht="14.4" x14ac:dyDescent="0.3">
      <c r="A840" s="268"/>
      <c r="B840" s="269"/>
      <c r="C840" s="272"/>
      <c r="D840" s="272"/>
      <c r="E840" s="272"/>
      <c r="F840" s="272"/>
      <c r="G840" s="272"/>
      <c r="H840" s="272"/>
      <c r="I840" s="272"/>
      <c r="J840" s="272"/>
      <c r="K840" s="272"/>
      <c r="L840" s="272"/>
      <c r="M840" s="272"/>
      <c r="N840" s="273"/>
      <c r="O840" s="273"/>
      <c r="P840" s="273"/>
      <c r="Q840" s="273"/>
      <c r="R840" s="273"/>
      <c r="S840" s="273"/>
      <c r="T840" s="273"/>
      <c r="U840" s="273"/>
      <c r="V840" s="273"/>
      <c r="W840" s="273"/>
      <c r="X840" s="273"/>
      <c r="Y840" s="273"/>
      <c r="Z840" s="273"/>
      <c r="AA840" s="273"/>
      <c r="AB840" s="273"/>
      <c r="AC840" s="273"/>
      <c r="AD840" s="273"/>
      <c r="AE840" s="273"/>
      <c r="AF840" s="273"/>
      <c r="AG840" s="273"/>
      <c r="AH840" s="273"/>
      <c r="AI840" s="273"/>
      <c r="AJ840" s="273"/>
      <c r="AK840" s="273"/>
      <c r="AL840" s="273"/>
      <c r="AM840" s="273"/>
      <c r="AN840" s="273"/>
      <c r="AO840" s="273"/>
      <c r="AP840" s="273"/>
      <c r="AQ840" s="273"/>
      <c r="AR840" s="273"/>
      <c r="AS840" s="273"/>
      <c r="AT840" s="273"/>
      <c r="AU840" s="273"/>
      <c r="AV840" s="273"/>
      <c r="AW840" s="277"/>
      <c r="AX840" s="273"/>
      <c r="AY840" s="273"/>
      <c r="AZ840" s="273"/>
      <c r="BA840" s="273"/>
      <c r="BB840" s="273"/>
      <c r="BC840" s="273"/>
      <c r="BD840" s="273"/>
      <c r="BE840" s="269"/>
      <c r="BH840" s="250"/>
      <c r="BI840" s="250"/>
      <c r="BJ840" s="250"/>
      <c r="BK840" s="250"/>
      <c r="BL840" s="250"/>
      <c r="BM840" s="250"/>
      <c r="BN840" s="250"/>
      <c r="BO840" s="250"/>
      <c r="BP840" s="250"/>
      <c r="BQ840" s="250"/>
      <c r="BR840" s="250"/>
      <c r="BS840" s="250"/>
      <c r="BT840" s="250"/>
      <c r="BU840" s="250"/>
      <c r="BV840" s="250"/>
      <c r="BW840" s="250"/>
      <c r="BX840" s="250"/>
      <c r="BY840" s="250"/>
      <c r="BZ840" s="250"/>
      <c r="CE840" s="250"/>
    </row>
    <row r="841" spans="1:83" ht="14.4" x14ac:dyDescent="0.3">
      <c r="A841" s="268"/>
      <c r="B841" s="269"/>
      <c r="C841" s="272"/>
      <c r="D841" s="272"/>
      <c r="E841" s="272"/>
      <c r="F841" s="272"/>
      <c r="G841" s="272"/>
      <c r="H841" s="272"/>
      <c r="I841" s="272"/>
      <c r="J841" s="272"/>
      <c r="K841" s="272"/>
      <c r="L841" s="272"/>
      <c r="M841" s="272"/>
      <c r="N841" s="273"/>
      <c r="O841" s="273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  <c r="AA841" s="273"/>
      <c r="AB841" s="273"/>
      <c r="AC841" s="273"/>
      <c r="AD841" s="273"/>
      <c r="AE841" s="273"/>
      <c r="AF841" s="273"/>
      <c r="AG841" s="273"/>
      <c r="AH841" s="273"/>
      <c r="AI841" s="273"/>
      <c r="AJ841" s="273"/>
      <c r="AK841" s="273"/>
      <c r="AL841" s="273"/>
      <c r="AM841" s="273"/>
      <c r="AN841" s="273"/>
      <c r="AO841" s="273"/>
      <c r="AP841" s="273"/>
      <c r="AQ841" s="273"/>
      <c r="AR841" s="273"/>
      <c r="AS841" s="273"/>
      <c r="AT841" s="273"/>
      <c r="AU841" s="273"/>
      <c r="AV841" s="273"/>
      <c r="AW841" s="277"/>
      <c r="AX841" s="273"/>
      <c r="AY841" s="273"/>
      <c r="AZ841" s="273"/>
      <c r="BA841" s="273"/>
      <c r="BB841" s="273"/>
      <c r="BC841" s="273"/>
      <c r="BD841" s="273"/>
      <c r="BE841" s="269"/>
      <c r="BH841" s="250"/>
      <c r="BI841" s="250"/>
      <c r="BJ841" s="250"/>
      <c r="BK841" s="250"/>
      <c r="BL841" s="250"/>
      <c r="BM841" s="250"/>
      <c r="BN841" s="250"/>
      <c r="BO841" s="250"/>
      <c r="BP841" s="250"/>
      <c r="BQ841" s="250"/>
      <c r="BR841" s="250"/>
      <c r="BS841" s="250"/>
      <c r="BT841" s="250"/>
      <c r="BU841" s="250"/>
      <c r="BV841" s="250"/>
      <c r="BW841" s="250"/>
      <c r="BX841" s="250"/>
      <c r="BY841" s="250"/>
      <c r="BZ841" s="250"/>
      <c r="CE841" s="250"/>
    </row>
    <row r="842" spans="1:83" ht="14.4" x14ac:dyDescent="0.3">
      <c r="A842" s="268"/>
      <c r="B842" s="269"/>
      <c r="C842" s="272"/>
      <c r="D842" s="272"/>
      <c r="E842" s="272"/>
      <c r="F842" s="272"/>
      <c r="G842" s="272"/>
      <c r="H842" s="272"/>
      <c r="I842" s="272"/>
      <c r="J842" s="272"/>
      <c r="K842" s="272"/>
      <c r="L842" s="272"/>
      <c r="M842" s="272"/>
      <c r="N842" s="273"/>
      <c r="O842" s="273"/>
      <c r="P842" s="273"/>
      <c r="Q842" s="273"/>
      <c r="R842" s="273"/>
      <c r="S842" s="273"/>
      <c r="T842" s="273"/>
      <c r="U842" s="273"/>
      <c r="V842" s="273"/>
      <c r="W842" s="273"/>
      <c r="X842" s="273"/>
      <c r="Y842" s="273"/>
      <c r="Z842" s="273"/>
      <c r="AA842" s="273"/>
      <c r="AB842" s="273"/>
      <c r="AC842" s="273"/>
      <c r="AD842" s="273"/>
      <c r="AE842" s="273"/>
      <c r="AF842" s="273"/>
      <c r="AG842" s="273"/>
      <c r="AH842" s="273"/>
      <c r="AI842" s="273"/>
      <c r="AJ842" s="273"/>
      <c r="AK842" s="273"/>
      <c r="AL842" s="273"/>
      <c r="AM842" s="273"/>
      <c r="AN842" s="273"/>
      <c r="AO842" s="273"/>
      <c r="AP842" s="273"/>
      <c r="AQ842" s="273"/>
      <c r="AR842" s="273"/>
      <c r="AS842" s="273"/>
      <c r="AT842" s="273"/>
      <c r="AU842" s="273"/>
      <c r="AV842" s="273"/>
      <c r="AW842" s="277"/>
      <c r="AX842" s="273"/>
      <c r="AY842" s="273"/>
      <c r="AZ842" s="273"/>
      <c r="BA842" s="273"/>
      <c r="BB842" s="273"/>
      <c r="BC842" s="273"/>
      <c r="BD842" s="273"/>
      <c r="BE842" s="269"/>
      <c r="BH842" s="250"/>
      <c r="BI842" s="250"/>
      <c r="BJ842" s="250"/>
      <c r="BK842" s="250"/>
      <c r="BL842" s="250"/>
      <c r="BM842" s="250"/>
      <c r="BN842" s="250"/>
      <c r="BO842" s="250"/>
      <c r="BP842" s="250"/>
      <c r="BQ842" s="250"/>
      <c r="BR842" s="250"/>
      <c r="BS842" s="250"/>
      <c r="BT842" s="250"/>
      <c r="BU842" s="250"/>
      <c r="BV842" s="250"/>
      <c r="BW842" s="250"/>
      <c r="BX842" s="250"/>
      <c r="BY842" s="250"/>
      <c r="BZ842" s="250"/>
      <c r="CE842" s="250"/>
    </row>
    <row r="843" spans="1:83" ht="14.4" x14ac:dyDescent="0.3">
      <c r="A843" s="268"/>
      <c r="B843" s="269"/>
      <c r="C843" s="272"/>
      <c r="D843" s="272"/>
      <c r="E843" s="272"/>
      <c r="F843" s="272"/>
      <c r="G843" s="272"/>
      <c r="H843" s="272"/>
      <c r="I843" s="272"/>
      <c r="J843" s="272"/>
      <c r="K843" s="272"/>
      <c r="L843" s="272"/>
      <c r="M843" s="272"/>
      <c r="N843" s="273"/>
      <c r="O843" s="273"/>
      <c r="P843" s="273"/>
      <c r="Q843" s="273"/>
      <c r="R843" s="273"/>
      <c r="S843" s="273"/>
      <c r="T843" s="273"/>
      <c r="U843" s="273"/>
      <c r="V843" s="273"/>
      <c r="W843" s="273"/>
      <c r="X843" s="273"/>
      <c r="Y843" s="273"/>
      <c r="Z843" s="273"/>
      <c r="AA843" s="273"/>
      <c r="AB843" s="273"/>
      <c r="AC843" s="273"/>
      <c r="AD843" s="273"/>
      <c r="AE843" s="273"/>
      <c r="AF843" s="273"/>
      <c r="AG843" s="273"/>
      <c r="AH843" s="273"/>
      <c r="AI843" s="273"/>
      <c r="AJ843" s="273"/>
      <c r="AK843" s="273"/>
      <c r="AL843" s="273"/>
      <c r="AM843" s="273"/>
      <c r="AN843" s="273"/>
      <c r="AO843" s="273"/>
      <c r="AP843" s="273"/>
      <c r="AQ843" s="273"/>
      <c r="AR843" s="273"/>
      <c r="AS843" s="273"/>
      <c r="AT843" s="273"/>
      <c r="AU843" s="273"/>
      <c r="AV843" s="273"/>
      <c r="AW843" s="277"/>
      <c r="AX843" s="273"/>
      <c r="AY843" s="273"/>
      <c r="AZ843" s="273"/>
      <c r="BA843" s="273"/>
      <c r="BB843" s="273"/>
      <c r="BC843" s="273"/>
      <c r="BD843" s="273"/>
      <c r="BE843" s="269"/>
      <c r="BH843" s="241"/>
      <c r="BI843" s="241"/>
      <c r="BJ843" s="241"/>
      <c r="BK843" s="241"/>
      <c r="BL843" s="241"/>
      <c r="BM843" s="241"/>
      <c r="BN843" s="241"/>
      <c r="BO843" s="241"/>
      <c r="BP843" s="241"/>
      <c r="BQ843" s="241"/>
      <c r="BR843" s="241"/>
      <c r="BS843" s="241"/>
      <c r="BT843" s="241"/>
      <c r="BU843" s="241"/>
      <c r="BV843" s="240"/>
      <c r="BW843" s="241"/>
      <c r="BX843" s="241"/>
      <c r="BY843" s="241"/>
      <c r="BZ843" s="241"/>
      <c r="CA843" s="242"/>
      <c r="CB843" s="242"/>
      <c r="CC843" s="242"/>
      <c r="CD843" s="242"/>
      <c r="CE843" s="241"/>
    </row>
    <row r="844" spans="1:83" ht="14.4" x14ac:dyDescent="0.3">
      <c r="A844" s="268"/>
      <c r="B844" s="269"/>
      <c r="C844" s="272"/>
      <c r="D844" s="272"/>
      <c r="E844" s="272"/>
      <c r="F844" s="272"/>
      <c r="G844" s="272"/>
      <c r="H844" s="272"/>
      <c r="I844" s="272"/>
      <c r="J844" s="272"/>
      <c r="K844" s="272"/>
      <c r="L844" s="272"/>
      <c r="M844" s="272"/>
      <c r="N844" s="273"/>
      <c r="O844" s="273"/>
      <c r="P844" s="273"/>
      <c r="Q844" s="273"/>
      <c r="R844" s="273"/>
      <c r="S844" s="273"/>
      <c r="T844" s="273"/>
      <c r="U844" s="273"/>
      <c r="V844" s="273"/>
      <c r="W844" s="273"/>
      <c r="X844" s="273"/>
      <c r="Y844" s="273"/>
      <c r="Z844" s="273"/>
      <c r="AA844" s="273"/>
      <c r="AB844" s="273"/>
      <c r="AC844" s="273"/>
      <c r="AD844" s="273"/>
      <c r="AE844" s="273"/>
      <c r="AF844" s="273"/>
      <c r="AG844" s="273"/>
      <c r="AH844" s="273"/>
      <c r="AI844" s="273"/>
      <c r="AJ844" s="273"/>
      <c r="AK844" s="273"/>
      <c r="AL844" s="273"/>
      <c r="AM844" s="273"/>
      <c r="AN844" s="273"/>
      <c r="AO844" s="273"/>
      <c r="AP844" s="273"/>
      <c r="AQ844" s="273"/>
      <c r="AR844" s="273"/>
      <c r="AS844" s="273"/>
      <c r="AT844" s="273"/>
      <c r="AU844" s="273"/>
      <c r="AV844" s="273"/>
      <c r="AW844" s="277"/>
      <c r="AX844" s="273"/>
      <c r="AY844" s="273"/>
      <c r="AZ844" s="273"/>
      <c r="BA844" s="273"/>
      <c r="BB844" s="273"/>
      <c r="BC844" s="273"/>
      <c r="BD844" s="273"/>
      <c r="BE844" s="269"/>
      <c r="BH844" s="250"/>
      <c r="BI844" s="250"/>
      <c r="BJ844" s="250"/>
      <c r="BK844" s="250"/>
      <c r="BL844" s="250"/>
      <c r="BM844" s="250"/>
      <c r="BN844" s="250"/>
      <c r="BO844" s="250"/>
      <c r="BP844" s="250"/>
      <c r="BQ844" s="250"/>
      <c r="BR844" s="250"/>
      <c r="BS844" s="250"/>
      <c r="BT844" s="250"/>
      <c r="BU844" s="250"/>
      <c r="BV844" s="250"/>
      <c r="BW844" s="250"/>
      <c r="BX844" s="250"/>
      <c r="BY844" s="250"/>
      <c r="BZ844" s="250"/>
      <c r="CA844" s="250"/>
      <c r="CB844" s="250"/>
      <c r="CC844" s="250"/>
      <c r="CE844" s="250"/>
    </row>
    <row r="845" spans="1:83" ht="14.4" x14ac:dyDescent="0.3">
      <c r="A845" s="268"/>
      <c r="B845" s="269"/>
      <c r="C845" s="272"/>
      <c r="D845" s="272"/>
      <c r="E845" s="272"/>
      <c r="F845" s="272"/>
      <c r="G845" s="272"/>
      <c r="H845" s="272"/>
      <c r="I845" s="272"/>
      <c r="J845" s="272"/>
      <c r="K845" s="272"/>
      <c r="L845" s="272"/>
      <c r="M845" s="272"/>
      <c r="N845" s="273"/>
      <c r="O845" s="273"/>
      <c r="P845" s="273"/>
      <c r="Q845" s="273"/>
      <c r="R845" s="273"/>
      <c r="S845" s="273"/>
      <c r="T845" s="273"/>
      <c r="U845" s="273"/>
      <c r="V845" s="273"/>
      <c r="W845" s="273"/>
      <c r="X845" s="273"/>
      <c r="Y845" s="273"/>
      <c r="Z845" s="273"/>
      <c r="AA845" s="273"/>
      <c r="AB845" s="273"/>
      <c r="AC845" s="273"/>
      <c r="AD845" s="273"/>
      <c r="AE845" s="273"/>
      <c r="AF845" s="273"/>
      <c r="AG845" s="273"/>
      <c r="AH845" s="273"/>
      <c r="AI845" s="273"/>
      <c r="AJ845" s="273"/>
      <c r="AK845" s="273"/>
      <c r="AL845" s="273"/>
      <c r="AM845" s="273"/>
      <c r="AN845" s="273"/>
      <c r="AO845" s="273"/>
      <c r="AP845" s="273"/>
      <c r="AQ845" s="273"/>
      <c r="AR845" s="273"/>
      <c r="AS845" s="273"/>
      <c r="AT845" s="273"/>
      <c r="AU845" s="273"/>
      <c r="AV845" s="273"/>
      <c r="AW845" s="277"/>
      <c r="AX845" s="273"/>
      <c r="AY845" s="273"/>
      <c r="AZ845" s="273"/>
      <c r="BA845" s="273"/>
      <c r="BB845" s="273"/>
      <c r="BC845" s="273"/>
      <c r="BD845" s="273"/>
      <c r="BE845" s="269"/>
      <c r="BH845" s="250"/>
      <c r="BI845" s="250"/>
      <c r="BJ845" s="250"/>
      <c r="BK845" s="250"/>
      <c r="BL845" s="250"/>
      <c r="BM845" s="250"/>
      <c r="BN845" s="250"/>
      <c r="BO845" s="250"/>
      <c r="BP845" s="250"/>
      <c r="BQ845" s="250"/>
      <c r="BR845" s="250"/>
      <c r="BS845" s="250"/>
      <c r="BT845" s="250"/>
      <c r="BU845" s="250"/>
      <c r="BV845" s="250"/>
      <c r="BW845" s="250"/>
      <c r="BX845" s="250"/>
      <c r="BY845" s="250"/>
      <c r="BZ845" s="250"/>
      <c r="CE845" s="250"/>
    </row>
    <row r="846" spans="1:83" ht="14.4" x14ac:dyDescent="0.3">
      <c r="A846" s="268"/>
      <c r="B846" s="269"/>
      <c r="C846" s="272"/>
      <c r="D846" s="272"/>
      <c r="E846" s="272"/>
      <c r="F846" s="272"/>
      <c r="G846" s="272"/>
      <c r="H846" s="272"/>
      <c r="I846" s="272"/>
      <c r="J846" s="272"/>
      <c r="K846" s="272"/>
      <c r="L846" s="272"/>
      <c r="M846" s="272"/>
      <c r="N846" s="273"/>
      <c r="O846" s="273"/>
      <c r="P846" s="273"/>
      <c r="Q846" s="273"/>
      <c r="R846" s="273"/>
      <c r="S846" s="273"/>
      <c r="T846" s="273"/>
      <c r="U846" s="273"/>
      <c r="V846" s="273"/>
      <c r="W846" s="273"/>
      <c r="X846" s="273"/>
      <c r="Y846" s="273"/>
      <c r="Z846" s="273"/>
      <c r="AA846" s="273"/>
      <c r="AB846" s="273"/>
      <c r="AC846" s="273"/>
      <c r="AD846" s="273"/>
      <c r="AE846" s="273"/>
      <c r="AF846" s="273"/>
      <c r="AG846" s="273"/>
      <c r="AH846" s="273"/>
      <c r="AI846" s="273"/>
      <c r="AJ846" s="273"/>
      <c r="AK846" s="273"/>
      <c r="AL846" s="273"/>
      <c r="AM846" s="273"/>
      <c r="AN846" s="273"/>
      <c r="AO846" s="273"/>
      <c r="AP846" s="273"/>
      <c r="AQ846" s="273"/>
      <c r="AR846" s="273"/>
      <c r="AS846" s="273"/>
      <c r="AT846" s="273"/>
      <c r="AU846" s="273"/>
      <c r="AV846" s="273"/>
      <c r="AW846" s="277"/>
      <c r="AX846" s="273"/>
      <c r="AY846" s="273"/>
      <c r="AZ846" s="273"/>
      <c r="BA846" s="273"/>
      <c r="BB846" s="273"/>
      <c r="BC846" s="273"/>
      <c r="BD846" s="273"/>
      <c r="BE846" s="269"/>
      <c r="BH846" s="241"/>
      <c r="BI846" s="241"/>
      <c r="BJ846" s="241"/>
      <c r="BK846" s="241"/>
      <c r="BL846" s="241"/>
      <c r="BM846" s="241"/>
      <c r="BN846" s="241"/>
      <c r="BO846" s="241"/>
      <c r="BP846" s="241"/>
      <c r="BQ846" s="241"/>
      <c r="BR846" s="241"/>
      <c r="BS846" s="241"/>
      <c r="BT846" s="241"/>
      <c r="BU846" s="241"/>
      <c r="BV846" s="240"/>
      <c r="BW846" s="241"/>
      <c r="BX846" s="241"/>
      <c r="BY846" s="241"/>
      <c r="BZ846" s="241"/>
      <c r="CA846" s="242"/>
      <c r="CB846" s="242"/>
      <c r="CC846" s="242"/>
      <c r="CD846" s="242"/>
      <c r="CE846" s="241"/>
    </row>
    <row r="847" spans="1:83" ht="14.4" x14ac:dyDescent="0.3">
      <c r="A847" s="268"/>
      <c r="B847" s="269"/>
      <c r="C847" s="272"/>
      <c r="D847" s="272"/>
      <c r="E847" s="272"/>
      <c r="F847" s="272"/>
      <c r="G847" s="272"/>
      <c r="H847" s="272"/>
      <c r="I847" s="272"/>
      <c r="J847" s="272"/>
      <c r="K847" s="272"/>
      <c r="L847" s="272"/>
      <c r="M847" s="272"/>
      <c r="N847" s="273"/>
      <c r="O847" s="273"/>
      <c r="P847" s="273"/>
      <c r="Q847" s="273"/>
      <c r="R847" s="273"/>
      <c r="S847" s="273"/>
      <c r="T847" s="273"/>
      <c r="U847" s="273"/>
      <c r="V847" s="273"/>
      <c r="W847" s="273"/>
      <c r="X847" s="273"/>
      <c r="Y847" s="273"/>
      <c r="Z847" s="273"/>
      <c r="AA847" s="273"/>
      <c r="AB847" s="273"/>
      <c r="AC847" s="273"/>
      <c r="AD847" s="273"/>
      <c r="AE847" s="273"/>
      <c r="AF847" s="273"/>
      <c r="AG847" s="273"/>
      <c r="AH847" s="273"/>
      <c r="AI847" s="273"/>
      <c r="AJ847" s="273"/>
      <c r="AK847" s="273"/>
      <c r="AL847" s="273"/>
      <c r="AM847" s="273"/>
      <c r="AN847" s="273"/>
      <c r="AO847" s="273"/>
      <c r="AP847" s="273"/>
      <c r="AQ847" s="273"/>
      <c r="AR847" s="273"/>
      <c r="AS847" s="273"/>
      <c r="AT847" s="273"/>
      <c r="AU847" s="273"/>
      <c r="AV847" s="273"/>
      <c r="AW847" s="277"/>
      <c r="AX847" s="273"/>
      <c r="AY847" s="273"/>
      <c r="AZ847" s="273"/>
      <c r="BA847" s="273"/>
      <c r="BB847" s="273"/>
      <c r="BC847" s="273"/>
      <c r="BD847" s="273"/>
      <c r="BE847" s="269"/>
      <c r="BH847" s="241"/>
      <c r="BI847" s="241"/>
      <c r="BJ847" s="241"/>
      <c r="BK847" s="241"/>
      <c r="BL847" s="241"/>
      <c r="BM847" s="241"/>
      <c r="BN847" s="241"/>
      <c r="BO847" s="241"/>
      <c r="BP847" s="241"/>
      <c r="BQ847" s="241"/>
      <c r="BR847" s="241"/>
      <c r="BS847" s="241"/>
      <c r="BT847" s="241"/>
      <c r="BU847" s="241"/>
      <c r="BV847" s="240"/>
      <c r="BW847" s="241"/>
      <c r="BX847" s="241"/>
      <c r="BY847" s="241"/>
      <c r="BZ847" s="241"/>
      <c r="CA847" s="242"/>
      <c r="CB847" s="242"/>
      <c r="CC847" s="242"/>
      <c r="CD847" s="242"/>
      <c r="CE847" s="241"/>
    </row>
    <row r="848" spans="1:83" ht="14.4" x14ac:dyDescent="0.3">
      <c r="A848" s="268"/>
      <c r="B848" s="269"/>
      <c r="C848" s="272"/>
      <c r="D848" s="272"/>
      <c r="E848" s="272"/>
      <c r="F848" s="272"/>
      <c r="G848" s="272"/>
      <c r="H848" s="272"/>
      <c r="I848" s="272"/>
      <c r="J848" s="272"/>
      <c r="K848" s="272"/>
      <c r="L848" s="272"/>
      <c r="M848" s="272"/>
      <c r="N848" s="273"/>
      <c r="O848" s="273"/>
      <c r="P848" s="273"/>
      <c r="Q848" s="273"/>
      <c r="R848" s="273"/>
      <c r="S848" s="273"/>
      <c r="T848" s="273"/>
      <c r="U848" s="273"/>
      <c r="V848" s="273"/>
      <c r="W848" s="273"/>
      <c r="X848" s="273"/>
      <c r="Y848" s="273"/>
      <c r="Z848" s="273"/>
      <c r="AA848" s="273"/>
      <c r="AB848" s="273"/>
      <c r="AC848" s="273"/>
      <c r="AD848" s="273"/>
      <c r="AE848" s="273"/>
      <c r="AF848" s="273"/>
      <c r="AG848" s="273"/>
      <c r="AH848" s="273"/>
      <c r="AI848" s="273"/>
      <c r="AJ848" s="273"/>
      <c r="AK848" s="273"/>
      <c r="AL848" s="273"/>
      <c r="AM848" s="273"/>
      <c r="AN848" s="273"/>
      <c r="AO848" s="273"/>
      <c r="AP848" s="273"/>
      <c r="AQ848" s="273"/>
      <c r="AR848" s="273"/>
      <c r="AS848" s="273"/>
      <c r="AT848" s="273"/>
      <c r="AU848" s="273"/>
      <c r="AV848" s="273"/>
      <c r="AW848" s="277"/>
      <c r="AX848" s="273"/>
      <c r="AY848" s="273"/>
      <c r="AZ848" s="273"/>
      <c r="BA848" s="273"/>
      <c r="BB848" s="273"/>
      <c r="BC848" s="273"/>
      <c r="BD848" s="273"/>
      <c r="BE848" s="269"/>
      <c r="BH848" s="241"/>
      <c r="BI848" s="241"/>
      <c r="BJ848" s="241"/>
      <c r="BK848" s="241"/>
      <c r="BL848" s="241"/>
      <c r="BM848" s="241"/>
      <c r="BN848" s="241"/>
      <c r="BO848" s="241"/>
      <c r="BP848" s="241"/>
      <c r="BQ848" s="241"/>
      <c r="BR848" s="241"/>
      <c r="BS848" s="241"/>
      <c r="BT848" s="241"/>
      <c r="BU848" s="241"/>
      <c r="BV848" s="240"/>
      <c r="BW848" s="241"/>
      <c r="BX848" s="241"/>
      <c r="BY848" s="241"/>
      <c r="BZ848" s="241"/>
      <c r="CA848" s="242"/>
      <c r="CB848" s="242"/>
      <c r="CC848" s="242"/>
      <c r="CD848" s="242"/>
      <c r="CE848" s="241"/>
    </row>
    <row r="849" spans="1:83" ht="14.4" x14ac:dyDescent="0.3">
      <c r="A849" s="268"/>
      <c r="B849" s="269"/>
      <c r="C849" s="272"/>
      <c r="D849" s="272"/>
      <c r="E849" s="272"/>
      <c r="F849" s="272"/>
      <c r="G849" s="272"/>
      <c r="H849" s="272"/>
      <c r="I849" s="272"/>
      <c r="J849" s="272"/>
      <c r="K849" s="272"/>
      <c r="L849" s="272"/>
      <c r="M849" s="272"/>
      <c r="N849" s="273"/>
      <c r="O849" s="273"/>
      <c r="P849" s="273"/>
      <c r="Q849" s="273"/>
      <c r="R849" s="273"/>
      <c r="S849" s="273"/>
      <c r="T849" s="273"/>
      <c r="U849" s="273"/>
      <c r="V849" s="273"/>
      <c r="W849" s="273"/>
      <c r="X849" s="273"/>
      <c r="Y849" s="273"/>
      <c r="Z849" s="273"/>
      <c r="AA849" s="273"/>
      <c r="AB849" s="273"/>
      <c r="AC849" s="273"/>
      <c r="AD849" s="273"/>
      <c r="AE849" s="273"/>
      <c r="AF849" s="273"/>
      <c r="AG849" s="273"/>
      <c r="AH849" s="273"/>
      <c r="AI849" s="273"/>
      <c r="AJ849" s="273"/>
      <c r="AK849" s="273"/>
      <c r="AL849" s="273"/>
      <c r="AM849" s="273"/>
      <c r="AN849" s="273"/>
      <c r="AO849" s="273"/>
      <c r="AP849" s="273"/>
      <c r="AQ849" s="273"/>
      <c r="AR849" s="273"/>
      <c r="AS849" s="273"/>
      <c r="AT849" s="273"/>
      <c r="AU849" s="273"/>
      <c r="AV849" s="273"/>
      <c r="AW849" s="277"/>
      <c r="AX849" s="273"/>
      <c r="AY849" s="273"/>
      <c r="AZ849" s="273"/>
      <c r="BA849" s="273"/>
      <c r="BB849" s="273"/>
      <c r="BC849" s="273"/>
      <c r="BD849" s="273"/>
      <c r="BE849" s="269"/>
      <c r="BH849" s="250"/>
      <c r="BI849" s="250"/>
      <c r="BJ849" s="250"/>
      <c r="BK849" s="250"/>
      <c r="BL849" s="250"/>
      <c r="BM849" s="250"/>
      <c r="BN849" s="250"/>
      <c r="BO849" s="250"/>
      <c r="BP849" s="250"/>
      <c r="BQ849" s="250"/>
      <c r="BR849" s="250"/>
      <c r="BS849" s="250"/>
      <c r="BT849" s="250"/>
      <c r="BU849" s="250"/>
      <c r="BV849" s="250"/>
      <c r="BW849" s="250"/>
      <c r="BX849" s="250"/>
      <c r="BY849" s="250"/>
      <c r="BZ849" s="250"/>
      <c r="CE849" s="250"/>
    </row>
    <row r="850" spans="1:83" ht="14.4" x14ac:dyDescent="0.3">
      <c r="A850" s="268"/>
      <c r="B850" s="269"/>
      <c r="C850" s="272"/>
      <c r="D850" s="272"/>
      <c r="E850" s="272"/>
      <c r="F850" s="272"/>
      <c r="G850" s="272"/>
      <c r="H850" s="272"/>
      <c r="I850" s="272"/>
      <c r="J850" s="272"/>
      <c r="K850" s="272"/>
      <c r="L850" s="272"/>
      <c r="M850" s="272"/>
      <c r="N850" s="273"/>
      <c r="O850" s="273"/>
      <c r="P850" s="273"/>
      <c r="Q850" s="273"/>
      <c r="R850" s="273"/>
      <c r="S850" s="273"/>
      <c r="T850" s="273"/>
      <c r="U850" s="273"/>
      <c r="V850" s="273"/>
      <c r="W850" s="273"/>
      <c r="X850" s="273"/>
      <c r="Y850" s="273"/>
      <c r="Z850" s="273"/>
      <c r="AA850" s="273"/>
      <c r="AB850" s="273"/>
      <c r="AC850" s="273"/>
      <c r="AD850" s="273"/>
      <c r="AE850" s="273"/>
      <c r="AF850" s="273"/>
      <c r="AG850" s="273"/>
      <c r="AH850" s="273"/>
      <c r="AI850" s="273"/>
      <c r="AJ850" s="273"/>
      <c r="AK850" s="273"/>
      <c r="AL850" s="273"/>
      <c r="AM850" s="273"/>
      <c r="AN850" s="273"/>
      <c r="AO850" s="273"/>
      <c r="AP850" s="273"/>
      <c r="AQ850" s="273"/>
      <c r="AR850" s="273"/>
      <c r="AS850" s="273"/>
      <c r="AT850" s="273"/>
      <c r="AU850" s="273"/>
      <c r="AV850" s="273"/>
      <c r="AW850" s="277"/>
      <c r="AX850" s="273"/>
      <c r="AY850" s="273"/>
      <c r="AZ850" s="273"/>
      <c r="BA850" s="273"/>
      <c r="BB850" s="273"/>
      <c r="BC850" s="273"/>
      <c r="BD850" s="273"/>
      <c r="BE850" s="269"/>
      <c r="BH850" s="250"/>
      <c r="BI850" s="250"/>
      <c r="BJ850" s="250"/>
      <c r="BK850" s="250"/>
      <c r="BL850" s="250"/>
      <c r="BM850" s="250"/>
      <c r="BN850" s="250"/>
      <c r="BO850" s="250"/>
      <c r="BP850" s="250"/>
      <c r="BQ850" s="250"/>
      <c r="BR850" s="250"/>
      <c r="BS850" s="250"/>
      <c r="BT850" s="250"/>
      <c r="BU850" s="250"/>
      <c r="BV850" s="250"/>
      <c r="BW850" s="250"/>
      <c r="BX850" s="250"/>
      <c r="BY850" s="250"/>
      <c r="BZ850" s="250"/>
      <c r="CE850" s="250"/>
    </row>
    <row r="851" spans="1:83" ht="14.4" x14ac:dyDescent="0.3">
      <c r="A851" s="268"/>
      <c r="B851" s="269"/>
      <c r="C851" s="272"/>
      <c r="D851" s="272"/>
      <c r="E851" s="272"/>
      <c r="F851" s="272"/>
      <c r="G851" s="272"/>
      <c r="H851" s="272"/>
      <c r="I851" s="272"/>
      <c r="J851" s="272"/>
      <c r="K851" s="272"/>
      <c r="L851" s="272"/>
      <c r="M851" s="272"/>
      <c r="N851" s="273"/>
      <c r="O851" s="273"/>
      <c r="P851" s="273"/>
      <c r="Q851" s="273"/>
      <c r="R851" s="273"/>
      <c r="S851" s="273"/>
      <c r="T851" s="273"/>
      <c r="U851" s="273"/>
      <c r="V851" s="273"/>
      <c r="W851" s="273"/>
      <c r="X851" s="273"/>
      <c r="Y851" s="273"/>
      <c r="Z851" s="273"/>
      <c r="AA851" s="273"/>
      <c r="AB851" s="273"/>
      <c r="AC851" s="273"/>
      <c r="AD851" s="273"/>
      <c r="AE851" s="273"/>
      <c r="AF851" s="273"/>
      <c r="AG851" s="273"/>
      <c r="AH851" s="273"/>
      <c r="AI851" s="273"/>
      <c r="AJ851" s="273"/>
      <c r="AK851" s="273"/>
      <c r="AL851" s="273"/>
      <c r="AM851" s="273"/>
      <c r="AN851" s="273"/>
      <c r="AO851" s="273"/>
      <c r="AP851" s="273"/>
      <c r="AQ851" s="273"/>
      <c r="AR851" s="273"/>
      <c r="AS851" s="273"/>
      <c r="AT851" s="273"/>
      <c r="AU851" s="273"/>
      <c r="AV851" s="273"/>
      <c r="AW851" s="277"/>
      <c r="AX851" s="273"/>
      <c r="AY851" s="273"/>
      <c r="AZ851" s="273"/>
      <c r="BA851" s="273"/>
      <c r="BB851" s="273"/>
      <c r="BC851" s="273"/>
      <c r="BD851" s="273"/>
      <c r="BE851" s="269"/>
      <c r="BH851" s="241"/>
      <c r="BI851" s="241"/>
      <c r="BJ851" s="241"/>
      <c r="BK851" s="241"/>
      <c r="BL851" s="241"/>
      <c r="BM851" s="241"/>
      <c r="BN851" s="241"/>
      <c r="BO851" s="241"/>
      <c r="BP851" s="241"/>
      <c r="BQ851" s="241"/>
      <c r="BR851" s="241"/>
      <c r="BS851" s="241"/>
      <c r="BT851" s="241"/>
      <c r="BU851" s="241"/>
      <c r="BV851" s="240"/>
      <c r="BW851" s="241"/>
      <c r="BX851" s="241"/>
      <c r="BY851" s="241"/>
      <c r="BZ851" s="241"/>
      <c r="CA851" s="242"/>
      <c r="CB851" s="242"/>
      <c r="CC851" s="242"/>
      <c r="CD851" s="242"/>
      <c r="CE851" s="241"/>
    </row>
    <row r="852" spans="1:83" ht="14.4" x14ac:dyDescent="0.3">
      <c r="A852" s="268"/>
      <c r="B852" s="269"/>
      <c r="C852" s="272"/>
      <c r="D852" s="272"/>
      <c r="E852" s="272"/>
      <c r="F852" s="272"/>
      <c r="G852" s="272"/>
      <c r="H852" s="272"/>
      <c r="I852" s="272"/>
      <c r="J852" s="272"/>
      <c r="K852" s="272"/>
      <c r="L852" s="272"/>
      <c r="M852" s="272"/>
      <c r="N852" s="273"/>
      <c r="O852" s="273"/>
      <c r="P852" s="273"/>
      <c r="Q852" s="273"/>
      <c r="R852" s="273"/>
      <c r="S852" s="273"/>
      <c r="T852" s="273"/>
      <c r="U852" s="273"/>
      <c r="V852" s="273"/>
      <c r="W852" s="273"/>
      <c r="X852" s="273"/>
      <c r="Y852" s="273"/>
      <c r="Z852" s="273"/>
      <c r="AA852" s="273"/>
      <c r="AB852" s="273"/>
      <c r="AC852" s="273"/>
      <c r="AD852" s="273"/>
      <c r="AE852" s="273"/>
      <c r="AF852" s="273"/>
      <c r="AG852" s="273"/>
      <c r="AH852" s="273"/>
      <c r="AI852" s="273"/>
      <c r="AJ852" s="273"/>
      <c r="AK852" s="273"/>
      <c r="AL852" s="273"/>
      <c r="AM852" s="273"/>
      <c r="AN852" s="273"/>
      <c r="AO852" s="273"/>
      <c r="AP852" s="273"/>
      <c r="AQ852" s="273"/>
      <c r="AR852" s="273"/>
      <c r="AS852" s="273"/>
      <c r="AT852" s="273"/>
      <c r="AU852" s="273"/>
      <c r="AV852" s="273"/>
      <c r="AW852" s="277"/>
      <c r="AX852" s="273"/>
      <c r="AY852" s="273"/>
      <c r="AZ852" s="273"/>
      <c r="BA852" s="273"/>
      <c r="BB852" s="273"/>
      <c r="BC852" s="273"/>
      <c r="BD852" s="273"/>
      <c r="BE852" s="269"/>
      <c r="BH852" s="241"/>
      <c r="BI852" s="241"/>
      <c r="BJ852" s="241"/>
      <c r="BK852" s="241"/>
      <c r="BL852" s="241"/>
      <c r="BM852" s="241"/>
      <c r="BN852" s="241"/>
      <c r="BO852" s="241"/>
      <c r="BP852" s="241"/>
      <c r="BQ852" s="241"/>
      <c r="BR852" s="241"/>
      <c r="BS852" s="241"/>
      <c r="BT852" s="241"/>
      <c r="BU852" s="241"/>
      <c r="BV852" s="240"/>
      <c r="BW852" s="241"/>
      <c r="BX852" s="241"/>
      <c r="BY852" s="241"/>
      <c r="BZ852" s="241"/>
      <c r="CA852" s="242"/>
      <c r="CB852" s="242"/>
      <c r="CC852" s="242"/>
      <c r="CD852" s="242"/>
      <c r="CE852" s="241"/>
    </row>
    <row r="853" spans="1:83" ht="14.4" x14ac:dyDescent="0.3">
      <c r="A853" s="268"/>
      <c r="B853" s="269"/>
      <c r="C853" s="272"/>
      <c r="D853" s="272"/>
      <c r="E853" s="272"/>
      <c r="F853" s="272"/>
      <c r="G853" s="272"/>
      <c r="H853" s="272"/>
      <c r="I853" s="272"/>
      <c r="J853" s="272"/>
      <c r="K853" s="272"/>
      <c r="L853" s="272"/>
      <c r="M853" s="272"/>
      <c r="N853" s="273"/>
      <c r="O853" s="273"/>
      <c r="P853" s="273"/>
      <c r="Q853" s="273"/>
      <c r="R853" s="273"/>
      <c r="S853" s="273"/>
      <c r="T853" s="273"/>
      <c r="U853" s="273"/>
      <c r="V853" s="273"/>
      <c r="W853" s="273"/>
      <c r="X853" s="273"/>
      <c r="Y853" s="273"/>
      <c r="Z853" s="273"/>
      <c r="AA853" s="273"/>
      <c r="AB853" s="273"/>
      <c r="AC853" s="273"/>
      <c r="AD853" s="273"/>
      <c r="AE853" s="273"/>
      <c r="AF853" s="273"/>
      <c r="AG853" s="273"/>
      <c r="AH853" s="273"/>
      <c r="AI853" s="273"/>
      <c r="AJ853" s="273"/>
      <c r="AK853" s="273"/>
      <c r="AL853" s="273"/>
      <c r="AM853" s="273"/>
      <c r="AN853" s="273"/>
      <c r="AO853" s="273"/>
      <c r="AP853" s="273"/>
      <c r="AQ853" s="273"/>
      <c r="AR853" s="273"/>
      <c r="AS853" s="273"/>
      <c r="AT853" s="273"/>
      <c r="AU853" s="273"/>
      <c r="AV853" s="273"/>
      <c r="AW853" s="277"/>
      <c r="AX853" s="273"/>
      <c r="AY853" s="273"/>
      <c r="AZ853" s="273"/>
      <c r="BA853" s="273"/>
      <c r="BB853" s="273"/>
      <c r="BC853" s="273"/>
      <c r="BD853" s="273"/>
      <c r="BE853" s="269"/>
      <c r="BH853" s="250"/>
      <c r="BI853" s="250"/>
      <c r="BJ853" s="250"/>
      <c r="BK853" s="250"/>
      <c r="BL853" s="250"/>
      <c r="BM853" s="250"/>
      <c r="BN853" s="250"/>
      <c r="BO853" s="250"/>
      <c r="BP853" s="250"/>
      <c r="BQ853" s="250"/>
      <c r="BR853" s="250"/>
      <c r="BS853" s="250"/>
      <c r="BT853" s="250"/>
      <c r="BU853" s="250"/>
      <c r="BV853" s="250"/>
      <c r="BW853" s="250"/>
      <c r="BX853" s="250"/>
      <c r="BY853" s="250"/>
      <c r="BZ853" s="250"/>
      <c r="CE853" s="250"/>
    </row>
    <row r="854" spans="1:83" ht="14.4" x14ac:dyDescent="0.3">
      <c r="A854" s="270"/>
      <c r="B854" s="269"/>
      <c r="C854" s="272"/>
      <c r="D854" s="272"/>
      <c r="E854" s="272"/>
      <c r="F854" s="272"/>
      <c r="G854" s="272"/>
      <c r="H854" s="272"/>
      <c r="I854" s="272"/>
      <c r="J854" s="272"/>
      <c r="K854" s="272"/>
      <c r="L854" s="272"/>
      <c r="M854" s="272"/>
      <c r="N854" s="273"/>
      <c r="O854" s="273"/>
      <c r="P854" s="273"/>
      <c r="Q854" s="273"/>
      <c r="R854" s="273"/>
      <c r="S854" s="273"/>
      <c r="T854" s="273"/>
      <c r="U854" s="273"/>
      <c r="V854" s="273"/>
      <c r="W854" s="273"/>
      <c r="X854" s="273"/>
      <c r="Y854" s="273"/>
      <c r="Z854" s="273"/>
      <c r="AA854" s="273"/>
      <c r="BE854" s="269"/>
      <c r="BH854" s="250"/>
      <c r="BI854" s="250"/>
      <c r="BJ854" s="250"/>
      <c r="BK854" s="250"/>
      <c r="BL854" s="250"/>
      <c r="BM854" s="250"/>
      <c r="BN854" s="250"/>
      <c r="BO854" s="250"/>
      <c r="BP854" s="250"/>
      <c r="BQ854" s="250"/>
      <c r="BR854" s="250"/>
      <c r="BS854" s="250"/>
      <c r="BT854" s="250"/>
      <c r="BU854" s="250"/>
      <c r="BV854" s="250"/>
      <c r="BW854" s="250"/>
      <c r="BX854" s="250"/>
      <c r="BY854" s="250"/>
      <c r="BZ854" s="250"/>
      <c r="CE854" s="250"/>
    </row>
    <row r="855" spans="1:83" ht="14.4" x14ac:dyDescent="0.3">
      <c r="A855" s="268"/>
      <c r="B855" s="269"/>
      <c r="C855" s="272"/>
      <c r="D855" s="272"/>
      <c r="E855" s="272"/>
      <c r="F855" s="272"/>
      <c r="G855" s="272"/>
      <c r="H855" s="272"/>
      <c r="I855" s="272"/>
      <c r="J855" s="272"/>
      <c r="K855" s="272"/>
      <c r="L855" s="272"/>
      <c r="M855" s="272"/>
      <c r="N855" s="273"/>
      <c r="O855" s="273"/>
      <c r="P855" s="273"/>
      <c r="Q855" s="273"/>
      <c r="R855" s="273"/>
      <c r="S855" s="273"/>
      <c r="T855" s="273"/>
      <c r="U855" s="273"/>
      <c r="V855" s="273"/>
      <c r="W855" s="273"/>
      <c r="X855" s="273"/>
      <c r="Y855" s="273"/>
      <c r="Z855" s="273"/>
      <c r="AA855" s="273"/>
      <c r="AB855" s="273"/>
      <c r="AC855" s="273"/>
      <c r="AD855" s="273"/>
      <c r="AE855" s="273"/>
      <c r="AF855" s="273"/>
      <c r="AG855" s="273"/>
      <c r="AH855" s="273"/>
      <c r="AI855" s="273"/>
      <c r="AJ855" s="273"/>
      <c r="AK855" s="273"/>
      <c r="AL855" s="273"/>
      <c r="AM855" s="273"/>
      <c r="AN855" s="273"/>
      <c r="AO855" s="273"/>
      <c r="AP855" s="273"/>
      <c r="AQ855" s="273"/>
      <c r="AR855" s="273"/>
      <c r="AS855" s="273"/>
      <c r="AT855" s="273"/>
      <c r="AU855" s="273"/>
      <c r="AV855" s="273"/>
      <c r="AW855" s="277"/>
      <c r="AX855" s="273"/>
      <c r="AY855" s="273"/>
      <c r="AZ855" s="273"/>
      <c r="BA855" s="273"/>
      <c r="BB855" s="273"/>
      <c r="BC855" s="273"/>
      <c r="BD855" s="273"/>
      <c r="BE855" s="269"/>
      <c r="BH855" s="250"/>
      <c r="BI855" s="250"/>
      <c r="BJ855" s="250"/>
      <c r="BK855" s="250"/>
      <c r="BL855" s="250"/>
      <c r="BM855" s="250"/>
      <c r="BN855" s="250"/>
      <c r="BO855" s="250"/>
      <c r="BP855" s="250"/>
      <c r="BQ855" s="250"/>
      <c r="BR855" s="250"/>
      <c r="BS855" s="250"/>
      <c r="BT855" s="250"/>
      <c r="BU855" s="250"/>
      <c r="BV855" s="250"/>
      <c r="BW855" s="250"/>
      <c r="BX855" s="250"/>
      <c r="BY855" s="250"/>
      <c r="BZ855" s="250"/>
      <c r="CE855" s="250"/>
    </row>
    <row r="856" spans="1:83" ht="14.4" x14ac:dyDescent="0.3">
      <c r="A856" s="268"/>
      <c r="B856" s="269"/>
      <c r="C856" s="272"/>
      <c r="D856" s="272"/>
      <c r="E856" s="272"/>
      <c r="F856" s="272"/>
      <c r="G856" s="272"/>
      <c r="H856" s="272"/>
      <c r="I856" s="272"/>
      <c r="J856" s="272"/>
      <c r="K856" s="272"/>
      <c r="L856" s="272"/>
      <c r="M856" s="272"/>
      <c r="N856" s="273"/>
      <c r="O856" s="273"/>
      <c r="P856" s="273"/>
      <c r="Q856" s="273"/>
      <c r="R856" s="273"/>
      <c r="S856" s="273"/>
      <c r="T856" s="273"/>
      <c r="U856" s="273"/>
      <c r="V856" s="273"/>
      <c r="W856" s="273"/>
      <c r="X856" s="273"/>
      <c r="Y856" s="273"/>
      <c r="Z856" s="273"/>
      <c r="AA856" s="273"/>
      <c r="AB856" s="273"/>
      <c r="AC856" s="273"/>
      <c r="AD856" s="273"/>
      <c r="AE856" s="273"/>
      <c r="AF856" s="273"/>
      <c r="AG856" s="273"/>
      <c r="AH856" s="273"/>
      <c r="AI856" s="273"/>
      <c r="AJ856" s="273"/>
      <c r="AK856" s="273"/>
      <c r="AL856" s="273"/>
      <c r="AM856" s="273"/>
      <c r="AN856" s="273"/>
      <c r="AO856" s="273"/>
      <c r="AP856" s="273"/>
      <c r="AQ856" s="273"/>
      <c r="AR856" s="273"/>
      <c r="AS856" s="273"/>
      <c r="AT856" s="273"/>
      <c r="AU856" s="273"/>
      <c r="AV856" s="273"/>
      <c r="AW856" s="277"/>
      <c r="AX856" s="273"/>
      <c r="AY856" s="273"/>
      <c r="AZ856" s="273"/>
      <c r="BA856" s="273"/>
      <c r="BB856" s="273"/>
      <c r="BC856" s="273"/>
      <c r="BD856" s="273"/>
      <c r="BE856" s="269"/>
      <c r="BH856" s="250"/>
      <c r="BI856" s="250"/>
      <c r="BJ856" s="250"/>
      <c r="BK856" s="250"/>
      <c r="BL856" s="250"/>
      <c r="BM856" s="250"/>
      <c r="BN856" s="250"/>
      <c r="BO856" s="250"/>
      <c r="BP856" s="250"/>
      <c r="BQ856" s="250"/>
      <c r="BR856" s="250"/>
      <c r="BS856" s="250"/>
      <c r="BT856" s="250"/>
      <c r="BU856" s="250"/>
      <c r="BV856" s="250"/>
      <c r="BW856" s="250"/>
      <c r="BX856" s="250"/>
      <c r="BY856" s="250"/>
      <c r="BZ856" s="250"/>
      <c r="CE856" s="250"/>
    </row>
    <row r="857" spans="1:83" ht="14.4" x14ac:dyDescent="0.3">
      <c r="A857" s="270"/>
      <c r="B857" s="271"/>
      <c r="C857" s="272"/>
      <c r="D857" s="272"/>
      <c r="E857" s="272"/>
      <c r="F857" s="272"/>
      <c r="G857" s="272"/>
      <c r="H857" s="272"/>
      <c r="I857" s="272"/>
      <c r="J857" s="272"/>
      <c r="K857" s="272"/>
      <c r="L857" s="272"/>
      <c r="M857" s="272"/>
      <c r="BE857" s="269"/>
      <c r="BH857" s="241"/>
      <c r="BI857" s="241"/>
      <c r="BJ857" s="241"/>
      <c r="BK857" s="241"/>
      <c r="BL857" s="241"/>
      <c r="BM857" s="241"/>
      <c r="BN857" s="241"/>
      <c r="BO857" s="241"/>
      <c r="BP857" s="241"/>
      <c r="BQ857" s="241"/>
      <c r="BR857" s="241"/>
      <c r="BS857" s="241"/>
      <c r="BT857" s="241"/>
      <c r="BU857" s="241"/>
      <c r="BV857" s="240"/>
      <c r="BW857" s="241"/>
      <c r="BX857" s="241"/>
      <c r="BY857" s="241"/>
      <c r="BZ857" s="241"/>
      <c r="CA857" s="242"/>
      <c r="CB857" s="242"/>
      <c r="CC857" s="242"/>
      <c r="CD857" s="242"/>
      <c r="CE857" s="241"/>
    </row>
    <row r="858" spans="1:83" ht="14.4" x14ac:dyDescent="0.3">
      <c r="A858" s="268"/>
      <c r="B858" s="269"/>
      <c r="C858" s="272"/>
      <c r="D858" s="272"/>
      <c r="E858" s="272"/>
      <c r="F858" s="272"/>
      <c r="G858" s="272"/>
      <c r="H858" s="272"/>
      <c r="I858" s="272"/>
      <c r="J858" s="272"/>
      <c r="K858" s="272"/>
      <c r="L858" s="272"/>
      <c r="M858" s="272"/>
      <c r="N858" s="273"/>
      <c r="O858" s="273"/>
      <c r="P858" s="273"/>
      <c r="Q858" s="273"/>
      <c r="R858" s="273"/>
      <c r="S858" s="273"/>
      <c r="T858" s="273"/>
      <c r="U858" s="273"/>
      <c r="V858" s="273"/>
      <c r="W858" s="273"/>
      <c r="X858" s="273"/>
      <c r="Y858" s="273"/>
      <c r="Z858" s="273"/>
      <c r="AA858" s="273"/>
      <c r="AB858" s="273"/>
      <c r="AC858" s="273"/>
      <c r="AD858" s="273"/>
      <c r="AE858" s="273"/>
      <c r="AF858" s="273"/>
      <c r="AG858" s="273"/>
      <c r="AH858" s="273"/>
      <c r="AI858" s="273"/>
      <c r="AJ858" s="273"/>
      <c r="AK858" s="273"/>
      <c r="AL858" s="273"/>
      <c r="AM858" s="273"/>
      <c r="AN858" s="273"/>
      <c r="AO858" s="273"/>
      <c r="AP858" s="273"/>
      <c r="AQ858" s="273"/>
      <c r="AR858" s="273"/>
      <c r="AS858" s="273"/>
      <c r="AT858" s="273"/>
      <c r="AU858" s="273"/>
      <c r="AV858" s="273"/>
      <c r="AW858" s="277"/>
      <c r="AX858" s="273"/>
      <c r="AY858" s="273"/>
      <c r="AZ858" s="273"/>
      <c r="BA858" s="273"/>
      <c r="BB858" s="273"/>
      <c r="BC858" s="273"/>
      <c r="BD858" s="273"/>
      <c r="BE858" s="269"/>
      <c r="BH858" s="241"/>
      <c r="BI858" s="241"/>
      <c r="BJ858" s="241"/>
      <c r="BK858" s="241"/>
      <c r="BL858" s="241"/>
      <c r="BM858" s="241"/>
      <c r="BN858" s="241"/>
      <c r="BO858" s="241"/>
      <c r="BP858" s="241"/>
      <c r="BQ858" s="241"/>
      <c r="BR858" s="241"/>
      <c r="BS858" s="241"/>
      <c r="BT858" s="241"/>
      <c r="BU858" s="241"/>
      <c r="BV858" s="240"/>
      <c r="BW858" s="241"/>
      <c r="BX858" s="241"/>
      <c r="BY858" s="241"/>
      <c r="BZ858" s="241"/>
      <c r="CA858" s="242"/>
      <c r="CB858" s="242"/>
      <c r="CC858" s="242"/>
      <c r="CD858" s="242"/>
      <c r="CE858" s="241"/>
    </row>
    <row r="859" spans="1:83" ht="14.4" x14ac:dyDescent="0.3">
      <c r="A859" s="268"/>
      <c r="B859" s="269"/>
      <c r="C859" s="272"/>
      <c r="D859" s="272"/>
      <c r="E859" s="272"/>
      <c r="F859" s="272"/>
      <c r="G859" s="272"/>
      <c r="H859" s="272"/>
      <c r="I859" s="272"/>
      <c r="J859" s="272"/>
      <c r="K859" s="272"/>
      <c r="L859" s="272"/>
      <c r="M859" s="272"/>
      <c r="N859" s="273"/>
      <c r="O859" s="273"/>
      <c r="P859" s="273"/>
      <c r="Q859" s="273"/>
      <c r="R859" s="273"/>
      <c r="S859" s="273"/>
      <c r="T859" s="273"/>
      <c r="U859" s="273"/>
      <c r="V859" s="273"/>
      <c r="W859" s="273"/>
      <c r="X859" s="273"/>
      <c r="Y859" s="273"/>
      <c r="Z859" s="273"/>
      <c r="AA859" s="273"/>
      <c r="AB859" s="273"/>
      <c r="AC859" s="273"/>
      <c r="AD859" s="273"/>
      <c r="AE859" s="273"/>
      <c r="AF859" s="273"/>
      <c r="AG859" s="273"/>
      <c r="AH859" s="273"/>
      <c r="AI859" s="273"/>
      <c r="AJ859" s="273"/>
      <c r="AK859" s="273"/>
      <c r="AL859" s="273"/>
      <c r="AM859" s="273"/>
      <c r="AN859" s="273"/>
      <c r="AO859" s="273"/>
      <c r="AP859" s="273"/>
      <c r="AQ859" s="273"/>
      <c r="AR859" s="273"/>
      <c r="AS859" s="273"/>
      <c r="AT859" s="273"/>
      <c r="AU859" s="273"/>
      <c r="AV859" s="273"/>
      <c r="AW859" s="277"/>
      <c r="AX859" s="273"/>
      <c r="AY859" s="273"/>
      <c r="AZ859" s="273"/>
      <c r="BA859" s="273"/>
      <c r="BB859" s="273"/>
      <c r="BC859" s="273"/>
      <c r="BD859" s="273"/>
      <c r="BE859" s="269"/>
      <c r="BH859" s="250"/>
      <c r="BI859" s="250"/>
      <c r="BJ859" s="250"/>
      <c r="BK859" s="250"/>
      <c r="BL859" s="250"/>
      <c r="BM859" s="250"/>
      <c r="BN859" s="250"/>
      <c r="BO859" s="250"/>
      <c r="BP859" s="250"/>
      <c r="BQ859" s="250"/>
      <c r="BR859" s="250"/>
      <c r="BS859" s="250"/>
      <c r="BT859" s="250"/>
      <c r="BU859" s="250"/>
      <c r="BV859" s="250"/>
      <c r="BW859" s="250"/>
      <c r="BX859" s="250"/>
      <c r="BY859" s="250"/>
      <c r="BZ859" s="250"/>
      <c r="CE859" s="250"/>
    </row>
    <row r="860" spans="1:83" ht="14.4" x14ac:dyDescent="0.3">
      <c r="A860" s="268"/>
      <c r="B860" s="269"/>
      <c r="C860" s="272"/>
      <c r="D860" s="272"/>
      <c r="E860" s="272"/>
      <c r="F860" s="272"/>
      <c r="G860" s="272"/>
      <c r="H860" s="272"/>
      <c r="I860" s="272"/>
      <c r="J860" s="272"/>
      <c r="K860" s="272"/>
      <c r="L860" s="272"/>
      <c r="M860" s="272"/>
      <c r="N860" s="273"/>
      <c r="O860" s="273"/>
      <c r="P860" s="273"/>
      <c r="Q860" s="273"/>
      <c r="R860" s="273"/>
      <c r="S860" s="273"/>
      <c r="T860" s="273"/>
      <c r="U860" s="273"/>
      <c r="V860" s="273"/>
      <c r="W860" s="273"/>
      <c r="X860" s="273"/>
      <c r="Y860" s="273"/>
      <c r="Z860" s="273"/>
      <c r="AA860" s="273"/>
      <c r="AB860" s="273"/>
      <c r="AC860" s="273"/>
      <c r="AD860" s="273"/>
      <c r="AE860" s="273"/>
      <c r="AF860" s="273"/>
      <c r="AG860" s="273"/>
      <c r="AH860" s="273"/>
      <c r="AI860" s="273"/>
      <c r="AJ860" s="273"/>
      <c r="AK860" s="273"/>
      <c r="AL860" s="273"/>
      <c r="AM860" s="273"/>
      <c r="AN860" s="273"/>
      <c r="AO860" s="273"/>
      <c r="AP860" s="273"/>
      <c r="AQ860" s="273"/>
      <c r="AR860" s="273"/>
      <c r="AS860" s="273"/>
      <c r="AT860" s="273"/>
      <c r="AU860" s="273"/>
      <c r="AV860" s="273"/>
      <c r="AW860" s="277"/>
      <c r="AX860" s="273"/>
      <c r="AY860" s="273"/>
      <c r="AZ860" s="273"/>
      <c r="BA860" s="273"/>
      <c r="BB860" s="273"/>
      <c r="BC860" s="273"/>
      <c r="BD860" s="273"/>
      <c r="BE860" s="269"/>
      <c r="BH860" s="250"/>
      <c r="BI860" s="250"/>
      <c r="BJ860" s="250"/>
      <c r="BK860" s="250"/>
      <c r="BL860" s="250"/>
      <c r="BM860" s="250"/>
      <c r="BN860" s="250"/>
      <c r="BO860" s="250"/>
      <c r="BP860" s="250"/>
      <c r="BQ860" s="250"/>
      <c r="BR860" s="250"/>
      <c r="BS860" s="250"/>
      <c r="BT860" s="250"/>
      <c r="BU860" s="250"/>
      <c r="BV860" s="250"/>
      <c r="BW860" s="250"/>
      <c r="BX860" s="250"/>
      <c r="BY860" s="250"/>
      <c r="BZ860" s="250"/>
      <c r="CE860" s="250"/>
    </row>
    <row r="861" spans="1:83" ht="14.4" x14ac:dyDescent="0.3">
      <c r="A861" s="268"/>
      <c r="B861" s="269"/>
      <c r="C861" s="272"/>
      <c r="D861" s="272"/>
      <c r="E861" s="272"/>
      <c r="F861" s="272"/>
      <c r="G861" s="272"/>
      <c r="H861" s="272"/>
      <c r="I861" s="272"/>
      <c r="J861" s="272"/>
      <c r="K861" s="272"/>
      <c r="L861" s="272"/>
      <c r="M861" s="272"/>
      <c r="N861" s="273"/>
      <c r="O861" s="273"/>
      <c r="P861" s="273"/>
      <c r="Q861" s="273"/>
      <c r="R861" s="273"/>
      <c r="S861" s="273"/>
      <c r="T861" s="273"/>
      <c r="U861" s="273"/>
      <c r="V861" s="273"/>
      <c r="W861" s="273"/>
      <c r="X861" s="273"/>
      <c r="Y861" s="273"/>
      <c r="Z861" s="273"/>
      <c r="AA861" s="273"/>
      <c r="AB861" s="273"/>
      <c r="AC861" s="273"/>
      <c r="AD861" s="273"/>
      <c r="AE861" s="273"/>
      <c r="AF861" s="273"/>
      <c r="AG861" s="273"/>
      <c r="AH861" s="273"/>
      <c r="AI861" s="273"/>
      <c r="AJ861" s="273"/>
      <c r="AK861" s="273"/>
      <c r="AL861" s="273"/>
      <c r="AM861" s="273"/>
      <c r="AN861" s="273"/>
      <c r="AO861" s="273"/>
      <c r="AP861" s="273"/>
      <c r="AQ861" s="273"/>
      <c r="AR861" s="273"/>
      <c r="AS861" s="273"/>
      <c r="AT861" s="273"/>
      <c r="AU861" s="273"/>
      <c r="AV861" s="273"/>
      <c r="AW861" s="277"/>
      <c r="AX861" s="273"/>
      <c r="AY861" s="273"/>
      <c r="AZ861" s="273"/>
      <c r="BA861" s="273"/>
      <c r="BB861" s="273"/>
      <c r="BC861" s="273"/>
      <c r="BD861" s="273"/>
      <c r="BE861" s="269"/>
      <c r="BH861" s="241"/>
      <c r="BI861" s="241"/>
      <c r="BJ861" s="241"/>
      <c r="BK861" s="241"/>
      <c r="BL861" s="241"/>
      <c r="BM861" s="241"/>
      <c r="BN861" s="241"/>
      <c r="BO861" s="241"/>
      <c r="BP861" s="241"/>
      <c r="BQ861" s="241"/>
      <c r="BR861" s="241"/>
      <c r="BS861" s="241"/>
      <c r="BT861" s="241"/>
      <c r="BU861" s="241"/>
      <c r="BV861" s="240"/>
      <c r="BW861" s="241"/>
      <c r="BX861" s="241"/>
      <c r="BY861" s="241"/>
      <c r="BZ861" s="241"/>
      <c r="CA861" s="252"/>
      <c r="CB861" s="252"/>
      <c r="CC861" s="252"/>
      <c r="CD861" s="252"/>
      <c r="CE861" s="241"/>
    </row>
    <row r="862" spans="1:83" ht="14.4" x14ac:dyDescent="0.3">
      <c r="A862" s="270"/>
      <c r="B862" s="269"/>
      <c r="C862" s="272"/>
      <c r="D862" s="272"/>
      <c r="E862" s="272"/>
      <c r="F862" s="272"/>
      <c r="G862" s="272"/>
      <c r="H862" s="272"/>
      <c r="I862" s="272"/>
      <c r="J862" s="272"/>
      <c r="K862" s="272"/>
      <c r="L862" s="272"/>
      <c r="M862" s="272"/>
      <c r="N862" s="273"/>
      <c r="O862" s="273"/>
      <c r="P862" s="273"/>
      <c r="Q862" s="273"/>
      <c r="R862" s="273"/>
      <c r="S862" s="273"/>
      <c r="T862" s="273"/>
      <c r="U862" s="273"/>
      <c r="V862" s="273"/>
      <c r="W862" s="273"/>
      <c r="X862" s="273"/>
      <c r="Y862" s="273"/>
      <c r="Z862" s="273"/>
      <c r="AA862" s="273"/>
      <c r="BE862" s="269"/>
      <c r="BH862" s="250"/>
      <c r="BI862" s="250"/>
      <c r="BJ862" s="250"/>
      <c r="BK862" s="250"/>
      <c r="BL862" s="250"/>
      <c r="BM862" s="250"/>
      <c r="BN862" s="250"/>
      <c r="BO862" s="250"/>
      <c r="BP862" s="250"/>
      <c r="BQ862" s="250"/>
      <c r="BR862" s="250"/>
      <c r="BS862" s="250"/>
      <c r="BT862" s="250"/>
      <c r="BU862" s="250"/>
      <c r="BV862" s="250"/>
      <c r="BW862" s="250"/>
      <c r="BX862" s="250"/>
      <c r="BY862" s="250"/>
      <c r="BZ862" s="250"/>
      <c r="CE862" s="250"/>
    </row>
    <row r="863" spans="1:83" ht="14.4" x14ac:dyDescent="0.3">
      <c r="A863" s="268"/>
      <c r="B863" s="269"/>
      <c r="C863" s="272"/>
      <c r="D863" s="272"/>
      <c r="E863" s="272"/>
      <c r="F863" s="272"/>
      <c r="G863" s="272"/>
      <c r="H863" s="272"/>
      <c r="I863" s="272"/>
      <c r="J863" s="272"/>
      <c r="K863" s="272"/>
      <c r="L863" s="272"/>
      <c r="M863" s="272"/>
      <c r="N863" s="273"/>
      <c r="O863" s="273"/>
      <c r="P863" s="273"/>
      <c r="Q863" s="273"/>
      <c r="R863" s="273"/>
      <c r="S863" s="273"/>
      <c r="T863" s="273"/>
      <c r="U863" s="273"/>
      <c r="V863" s="273"/>
      <c r="W863" s="273"/>
      <c r="X863" s="273"/>
      <c r="Y863" s="273"/>
      <c r="Z863" s="273"/>
      <c r="AA863" s="273"/>
      <c r="AB863" s="273"/>
      <c r="AC863" s="273"/>
      <c r="AD863" s="273"/>
      <c r="AE863" s="273"/>
      <c r="AF863" s="273"/>
      <c r="AG863" s="273"/>
      <c r="AH863" s="273"/>
      <c r="AI863" s="273"/>
      <c r="AJ863" s="273"/>
      <c r="AK863" s="273"/>
      <c r="AL863" s="273"/>
      <c r="AM863" s="273"/>
      <c r="AN863" s="273"/>
      <c r="AO863" s="273"/>
      <c r="AP863" s="273"/>
      <c r="AQ863" s="273"/>
      <c r="AR863" s="273"/>
      <c r="AS863" s="273"/>
      <c r="AT863" s="273"/>
      <c r="AU863" s="273"/>
      <c r="AV863" s="273"/>
      <c r="AW863" s="277"/>
      <c r="AX863" s="273"/>
      <c r="AY863" s="273"/>
      <c r="AZ863" s="273"/>
      <c r="BA863" s="273"/>
      <c r="BB863" s="273"/>
      <c r="BC863" s="273"/>
      <c r="BD863" s="273"/>
      <c r="BE863" s="269"/>
      <c r="BH863" s="250"/>
      <c r="BI863" s="250"/>
      <c r="BJ863" s="250"/>
      <c r="BK863" s="250"/>
      <c r="BL863" s="250"/>
      <c r="BM863" s="250"/>
      <c r="BN863" s="250"/>
      <c r="BO863" s="250"/>
      <c r="BP863" s="250"/>
      <c r="BQ863" s="250"/>
      <c r="BR863" s="250"/>
      <c r="BS863" s="250"/>
      <c r="BT863" s="250"/>
      <c r="BU863" s="250"/>
      <c r="BV863" s="250"/>
      <c r="BW863" s="250"/>
      <c r="BX863" s="250"/>
      <c r="BY863" s="250"/>
      <c r="BZ863" s="250"/>
      <c r="CE863" s="250"/>
    </row>
    <row r="864" spans="1:83" ht="14.4" x14ac:dyDescent="0.3">
      <c r="A864" s="268"/>
      <c r="B864" s="269"/>
      <c r="C864" s="272"/>
      <c r="D864" s="272"/>
      <c r="E864" s="272"/>
      <c r="F864" s="272"/>
      <c r="G864" s="272"/>
      <c r="H864" s="272"/>
      <c r="I864" s="272"/>
      <c r="J864" s="272"/>
      <c r="K864" s="272"/>
      <c r="L864" s="272"/>
      <c r="M864" s="272"/>
      <c r="N864" s="273"/>
      <c r="O864" s="273"/>
      <c r="P864" s="273"/>
      <c r="Q864" s="273"/>
      <c r="R864" s="273"/>
      <c r="S864" s="273"/>
      <c r="T864" s="273"/>
      <c r="U864" s="273"/>
      <c r="V864" s="273"/>
      <c r="W864" s="273"/>
      <c r="X864" s="273"/>
      <c r="Y864" s="273"/>
      <c r="Z864" s="273"/>
      <c r="AA864" s="273"/>
      <c r="AB864" s="273"/>
      <c r="AC864" s="273"/>
      <c r="AD864" s="273"/>
      <c r="AE864" s="273"/>
      <c r="AF864" s="273"/>
      <c r="AG864" s="273"/>
      <c r="AH864" s="273"/>
      <c r="AI864" s="273"/>
      <c r="AJ864" s="273"/>
      <c r="AK864" s="273"/>
      <c r="AL864" s="273"/>
      <c r="AM864" s="273"/>
      <c r="AN864" s="273"/>
      <c r="AO864" s="273"/>
      <c r="AP864" s="273"/>
      <c r="AQ864" s="273"/>
      <c r="AR864" s="273"/>
      <c r="AS864" s="273"/>
      <c r="AT864" s="273"/>
      <c r="AU864" s="273"/>
      <c r="AV864" s="273"/>
      <c r="AW864" s="277"/>
      <c r="AX864" s="273"/>
      <c r="AY864" s="273"/>
      <c r="AZ864" s="273"/>
      <c r="BA864" s="273"/>
      <c r="BB864" s="273"/>
      <c r="BC864" s="273"/>
      <c r="BD864" s="273"/>
      <c r="BE864" s="269"/>
      <c r="BH864" s="250"/>
      <c r="BI864" s="250"/>
      <c r="BJ864" s="250"/>
      <c r="BK864" s="250"/>
      <c r="BL864" s="250"/>
      <c r="BM864" s="250"/>
      <c r="BN864" s="250"/>
      <c r="BO864" s="250"/>
      <c r="BP864" s="250"/>
      <c r="BQ864" s="250"/>
      <c r="BR864" s="250"/>
      <c r="BS864" s="250"/>
      <c r="BT864" s="250"/>
      <c r="BU864" s="250"/>
      <c r="BV864" s="250"/>
      <c r="BW864" s="250"/>
      <c r="BX864" s="250"/>
      <c r="BY864" s="250"/>
      <c r="BZ864" s="250"/>
      <c r="CE864" s="250"/>
    </row>
    <row r="865" spans="1:83" ht="14.4" x14ac:dyDescent="0.3">
      <c r="A865" s="268"/>
      <c r="B865" s="269"/>
      <c r="C865" s="272"/>
      <c r="D865" s="272"/>
      <c r="E865" s="272"/>
      <c r="F865" s="272"/>
      <c r="G865" s="272"/>
      <c r="H865" s="272"/>
      <c r="I865" s="272"/>
      <c r="J865" s="272"/>
      <c r="K865" s="272"/>
      <c r="L865" s="272"/>
      <c r="M865" s="272"/>
      <c r="N865" s="273"/>
      <c r="O865" s="273"/>
      <c r="P865" s="273"/>
      <c r="Q865" s="273"/>
      <c r="R865" s="273"/>
      <c r="S865" s="273"/>
      <c r="T865" s="273"/>
      <c r="U865" s="273"/>
      <c r="V865" s="273"/>
      <c r="W865" s="273"/>
      <c r="X865" s="273"/>
      <c r="Y865" s="273"/>
      <c r="Z865" s="273"/>
      <c r="AA865" s="273"/>
      <c r="AB865" s="273"/>
      <c r="AC865" s="273"/>
      <c r="AD865" s="273"/>
      <c r="AE865" s="273"/>
      <c r="AF865" s="273"/>
      <c r="AG865" s="273"/>
      <c r="AH865" s="273"/>
      <c r="AI865" s="273"/>
      <c r="AJ865" s="273"/>
      <c r="AK865" s="273"/>
      <c r="AL865" s="273"/>
      <c r="AM865" s="273"/>
      <c r="AN865" s="273"/>
      <c r="AO865" s="273"/>
      <c r="AP865" s="273"/>
      <c r="AQ865" s="273"/>
      <c r="AR865" s="273"/>
      <c r="AS865" s="273"/>
      <c r="AT865" s="273"/>
      <c r="AU865" s="273"/>
      <c r="AV865" s="273"/>
      <c r="AW865" s="277"/>
      <c r="AX865" s="273"/>
      <c r="AY865" s="273"/>
      <c r="AZ865" s="273"/>
      <c r="BA865" s="273"/>
      <c r="BB865" s="273"/>
      <c r="BC865" s="273"/>
      <c r="BD865" s="273"/>
      <c r="BE865" s="269"/>
      <c r="BH865" s="241"/>
      <c r="BI865" s="241"/>
      <c r="BJ865" s="241"/>
      <c r="BK865" s="241"/>
      <c r="BL865" s="241"/>
      <c r="BM865" s="241"/>
      <c r="BN865" s="241"/>
      <c r="BO865" s="241"/>
      <c r="BP865" s="241"/>
      <c r="BQ865" s="241"/>
      <c r="BR865" s="241"/>
      <c r="BS865" s="241"/>
      <c r="BT865" s="241"/>
      <c r="BU865" s="241"/>
      <c r="BV865" s="240"/>
      <c r="BW865" s="241"/>
      <c r="BX865" s="241"/>
      <c r="BY865" s="241"/>
      <c r="BZ865" s="241"/>
      <c r="CA865" s="242"/>
      <c r="CB865" s="242"/>
      <c r="CC865" s="242"/>
      <c r="CD865" s="242"/>
      <c r="CE865" s="241"/>
    </row>
    <row r="866" spans="1:83" ht="14.4" x14ac:dyDescent="0.3">
      <c r="A866" s="268"/>
      <c r="B866" s="269"/>
      <c r="C866" s="272"/>
      <c r="D866" s="272"/>
      <c r="E866" s="272"/>
      <c r="F866" s="272"/>
      <c r="G866" s="272"/>
      <c r="H866" s="272"/>
      <c r="I866" s="272"/>
      <c r="J866" s="272"/>
      <c r="K866" s="272"/>
      <c r="L866" s="272"/>
      <c r="M866" s="272"/>
      <c r="N866" s="273"/>
      <c r="O866" s="273"/>
      <c r="P866" s="273"/>
      <c r="Q866" s="273"/>
      <c r="R866" s="273"/>
      <c r="S866" s="273"/>
      <c r="T866" s="273"/>
      <c r="U866" s="273"/>
      <c r="V866" s="273"/>
      <c r="W866" s="273"/>
      <c r="X866" s="273"/>
      <c r="Y866" s="273"/>
      <c r="Z866" s="273"/>
      <c r="AA866" s="273"/>
      <c r="AB866" s="273"/>
      <c r="AC866" s="273"/>
      <c r="AD866" s="273"/>
      <c r="AE866" s="273"/>
      <c r="AF866" s="273"/>
      <c r="AG866" s="273"/>
      <c r="AH866" s="273"/>
      <c r="AI866" s="273"/>
      <c r="AJ866" s="273"/>
      <c r="AK866" s="273"/>
      <c r="AL866" s="273"/>
      <c r="AM866" s="273"/>
      <c r="AN866" s="273"/>
      <c r="AO866" s="273"/>
      <c r="AP866" s="273"/>
      <c r="AQ866" s="273"/>
      <c r="AR866" s="273"/>
      <c r="AS866" s="273"/>
      <c r="AT866" s="273"/>
      <c r="AU866" s="273"/>
      <c r="AV866" s="273"/>
      <c r="AW866" s="277"/>
      <c r="AX866" s="273"/>
      <c r="AY866" s="273"/>
      <c r="AZ866" s="273"/>
      <c r="BA866" s="273"/>
      <c r="BB866" s="273"/>
      <c r="BC866" s="273"/>
      <c r="BD866" s="273"/>
      <c r="BE866" s="269"/>
      <c r="BH866" s="250"/>
      <c r="BI866" s="250"/>
      <c r="BJ866" s="250"/>
      <c r="BK866" s="250"/>
      <c r="BL866" s="250"/>
      <c r="BM866" s="250"/>
      <c r="BN866" s="250"/>
      <c r="BO866" s="250"/>
      <c r="BP866" s="250"/>
      <c r="BQ866" s="250"/>
      <c r="BR866" s="250"/>
      <c r="BS866" s="250"/>
      <c r="BT866" s="250"/>
      <c r="BU866" s="250"/>
      <c r="BV866" s="250"/>
      <c r="BW866" s="250"/>
      <c r="BX866" s="250"/>
      <c r="BY866" s="250"/>
      <c r="BZ866" s="250"/>
      <c r="CE866" s="250"/>
    </row>
    <row r="867" spans="1:83" ht="14.4" x14ac:dyDescent="0.3">
      <c r="A867" s="268"/>
      <c r="B867" s="269"/>
      <c r="C867" s="272"/>
      <c r="D867" s="272"/>
      <c r="E867" s="272"/>
      <c r="F867" s="272"/>
      <c r="G867" s="272"/>
      <c r="H867" s="272"/>
      <c r="I867" s="272"/>
      <c r="J867" s="272"/>
      <c r="K867" s="272"/>
      <c r="L867" s="272"/>
      <c r="M867" s="272"/>
      <c r="N867" s="273"/>
      <c r="O867" s="273"/>
      <c r="P867" s="273"/>
      <c r="Q867" s="273"/>
      <c r="R867" s="273"/>
      <c r="S867" s="273"/>
      <c r="T867" s="273"/>
      <c r="U867" s="273"/>
      <c r="V867" s="273"/>
      <c r="W867" s="273"/>
      <c r="X867" s="273"/>
      <c r="Y867" s="273"/>
      <c r="Z867" s="273"/>
      <c r="AA867" s="273"/>
      <c r="AB867" s="273"/>
      <c r="AC867" s="273"/>
      <c r="AD867" s="273"/>
      <c r="AE867" s="273"/>
      <c r="AF867" s="273"/>
      <c r="AG867" s="273"/>
      <c r="AH867" s="273"/>
      <c r="AI867" s="273"/>
      <c r="AJ867" s="273"/>
      <c r="AK867" s="273"/>
      <c r="AL867" s="273"/>
      <c r="AM867" s="273"/>
      <c r="AN867" s="273"/>
      <c r="AO867" s="273"/>
      <c r="AP867" s="273"/>
      <c r="AQ867" s="273"/>
      <c r="AR867" s="273"/>
      <c r="AS867" s="273"/>
      <c r="AT867" s="273"/>
      <c r="AU867" s="273"/>
      <c r="AV867" s="273"/>
      <c r="AW867" s="277"/>
      <c r="AX867" s="273"/>
      <c r="AY867" s="273"/>
      <c r="AZ867" s="273"/>
      <c r="BA867" s="273"/>
      <c r="BB867" s="273"/>
      <c r="BC867" s="273"/>
      <c r="BD867" s="273"/>
      <c r="BE867" s="269"/>
      <c r="BH867" s="241"/>
      <c r="BI867" s="241"/>
      <c r="BJ867" s="241"/>
      <c r="BK867" s="241"/>
      <c r="BL867" s="241"/>
      <c r="BM867" s="241"/>
      <c r="BN867" s="241"/>
      <c r="BO867" s="241"/>
      <c r="BP867" s="241"/>
      <c r="BQ867" s="241"/>
      <c r="BR867" s="241"/>
      <c r="BS867" s="241"/>
      <c r="BT867" s="241"/>
      <c r="BU867" s="241"/>
      <c r="BV867" s="240"/>
      <c r="BW867" s="241"/>
      <c r="BX867" s="241"/>
      <c r="BY867" s="241"/>
      <c r="BZ867" s="241"/>
      <c r="CA867" s="242"/>
      <c r="CB867" s="242"/>
      <c r="CC867" s="242"/>
      <c r="CD867" s="242"/>
      <c r="CE867" s="241"/>
    </row>
    <row r="868" spans="1:83" ht="14.4" x14ac:dyDescent="0.3">
      <c r="A868" s="268"/>
      <c r="B868" s="269"/>
      <c r="C868" s="272"/>
      <c r="D868" s="272"/>
      <c r="E868" s="272"/>
      <c r="F868" s="272"/>
      <c r="G868" s="272"/>
      <c r="H868" s="272"/>
      <c r="I868" s="272"/>
      <c r="J868" s="272"/>
      <c r="K868" s="272"/>
      <c r="L868" s="272"/>
      <c r="M868" s="272"/>
      <c r="N868" s="273"/>
      <c r="O868" s="273"/>
      <c r="P868" s="273"/>
      <c r="Q868" s="273"/>
      <c r="R868" s="273"/>
      <c r="S868" s="273"/>
      <c r="T868" s="273"/>
      <c r="U868" s="273"/>
      <c r="V868" s="273"/>
      <c r="W868" s="273"/>
      <c r="X868" s="273"/>
      <c r="Y868" s="273"/>
      <c r="Z868" s="273"/>
      <c r="AA868" s="273"/>
      <c r="AB868" s="273"/>
      <c r="AC868" s="273"/>
      <c r="AD868" s="273"/>
      <c r="AE868" s="273"/>
      <c r="AF868" s="273"/>
      <c r="AG868" s="273"/>
      <c r="AH868" s="273"/>
      <c r="AI868" s="273"/>
      <c r="AJ868" s="273"/>
      <c r="AK868" s="273"/>
      <c r="AL868" s="273"/>
      <c r="AM868" s="273"/>
      <c r="AN868" s="273"/>
      <c r="AO868" s="273"/>
      <c r="AP868" s="273"/>
      <c r="AQ868" s="273"/>
      <c r="AR868" s="273"/>
      <c r="AS868" s="273"/>
      <c r="AT868" s="273"/>
      <c r="AU868" s="273"/>
      <c r="AV868" s="273"/>
      <c r="AW868" s="277"/>
      <c r="AX868" s="273"/>
      <c r="AY868" s="273"/>
      <c r="AZ868" s="273"/>
      <c r="BA868" s="273"/>
      <c r="BB868" s="273"/>
      <c r="BC868" s="273"/>
      <c r="BD868" s="273"/>
      <c r="BE868" s="269"/>
      <c r="BH868" s="250"/>
      <c r="BI868" s="250"/>
      <c r="BJ868" s="250"/>
      <c r="BK868" s="250"/>
      <c r="BL868" s="250"/>
      <c r="BM868" s="250"/>
      <c r="BN868" s="250"/>
      <c r="BO868" s="250"/>
      <c r="BP868" s="250"/>
      <c r="BQ868" s="250"/>
      <c r="BR868" s="250"/>
      <c r="BS868" s="250"/>
      <c r="BT868" s="250"/>
      <c r="BU868" s="250"/>
      <c r="BV868" s="250"/>
      <c r="BW868" s="250"/>
      <c r="BX868" s="250"/>
      <c r="BY868" s="250"/>
      <c r="BZ868" s="250"/>
      <c r="CE868" s="250"/>
    </row>
    <row r="869" spans="1:83" ht="14.4" x14ac:dyDescent="0.3">
      <c r="A869" s="268"/>
      <c r="B869" s="269"/>
      <c r="C869" s="272"/>
      <c r="D869" s="272"/>
      <c r="E869" s="272"/>
      <c r="F869" s="272"/>
      <c r="G869" s="272"/>
      <c r="H869" s="272"/>
      <c r="I869" s="272"/>
      <c r="J869" s="272"/>
      <c r="K869" s="272"/>
      <c r="L869" s="272"/>
      <c r="M869" s="272"/>
      <c r="N869" s="273"/>
      <c r="O869" s="273"/>
      <c r="P869" s="273"/>
      <c r="Q869" s="273"/>
      <c r="R869" s="273"/>
      <c r="S869" s="273"/>
      <c r="T869" s="273"/>
      <c r="U869" s="273"/>
      <c r="V869" s="273"/>
      <c r="W869" s="273"/>
      <c r="X869" s="273"/>
      <c r="Y869" s="273"/>
      <c r="Z869" s="273"/>
      <c r="AA869" s="273"/>
      <c r="AB869" s="273"/>
      <c r="AC869" s="273"/>
      <c r="AD869" s="273"/>
      <c r="AE869" s="273"/>
      <c r="AF869" s="273"/>
      <c r="AG869" s="273"/>
      <c r="AH869" s="273"/>
      <c r="AI869" s="273"/>
      <c r="AJ869" s="273"/>
      <c r="AK869" s="273"/>
      <c r="AL869" s="273"/>
      <c r="AM869" s="273"/>
      <c r="AN869" s="273"/>
      <c r="AO869" s="273"/>
      <c r="AP869" s="273"/>
      <c r="AQ869" s="273"/>
      <c r="AR869" s="273"/>
      <c r="AS869" s="273"/>
      <c r="AT869" s="273"/>
      <c r="AU869" s="273"/>
      <c r="AV869" s="273"/>
      <c r="AW869" s="277"/>
      <c r="AX869" s="273"/>
      <c r="AY869" s="273"/>
      <c r="AZ869" s="273"/>
      <c r="BA869" s="273"/>
      <c r="BB869" s="273"/>
      <c r="BC869" s="273"/>
      <c r="BD869" s="273"/>
      <c r="BE869" s="269"/>
      <c r="BH869" s="250"/>
      <c r="BI869" s="250"/>
      <c r="BJ869" s="250"/>
      <c r="BK869" s="250"/>
      <c r="BL869" s="250"/>
      <c r="BM869" s="250"/>
      <c r="BN869" s="250"/>
      <c r="BO869" s="250"/>
      <c r="BP869" s="250"/>
      <c r="BQ869" s="250"/>
      <c r="BR869" s="250"/>
      <c r="BS869" s="250"/>
      <c r="BT869" s="250"/>
      <c r="BU869" s="250"/>
      <c r="BV869" s="250"/>
      <c r="BW869" s="250"/>
      <c r="BX869" s="250"/>
      <c r="BY869" s="250"/>
      <c r="BZ869" s="250"/>
      <c r="CA869" s="250"/>
      <c r="CB869" s="250"/>
      <c r="CC869" s="250"/>
      <c r="CE869" s="250"/>
    </row>
    <row r="870" spans="1:83" ht="14.4" x14ac:dyDescent="0.3">
      <c r="A870" s="268"/>
      <c r="B870" s="269"/>
      <c r="C870" s="272"/>
      <c r="D870" s="272"/>
      <c r="E870" s="272"/>
      <c r="F870" s="272"/>
      <c r="G870" s="272"/>
      <c r="H870" s="272"/>
      <c r="I870" s="272"/>
      <c r="J870" s="272"/>
      <c r="K870" s="272"/>
      <c r="L870" s="272"/>
      <c r="M870" s="272"/>
      <c r="N870" s="273"/>
      <c r="O870" s="273"/>
      <c r="P870" s="273"/>
      <c r="Q870" s="273"/>
      <c r="R870" s="273"/>
      <c r="S870" s="273"/>
      <c r="T870" s="273"/>
      <c r="U870" s="273"/>
      <c r="V870" s="273"/>
      <c r="W870" s="273"/>
      <c r="X870" s="273"/>
      <c r="Y870" s="273"/>
      <c r="Z870" s="273"/>
      <c r="AA870" s="273"/>
      <c r="AB870" s="273"/>
      <c r="AC870" s="273"/>
      <c r="AD870" s="273"/>
      <c r="AE870" s="273"/>
      <c r="AF870" s="273"/>
      <c r="AG870" s="273"/>
      <c r="AH870" s="273"/>
      <c r="AI870" s="273"/>
      <c r="AJ870" s="273"/>
      <c r="AK870" s="273"/>
      <c r="AL870" s="273"/>
      <c r="AM870" s="273"/>
      <c r="AN870" s="273"/>
      <c r="AO870" s="273"/>
      <c r="AP870" s="273"/>
      <c r="AQ870" s="273"/>
      <c r="AR870" s="273"/>
      <c r="AS870" s="273"/>
      <c r="AT870" s="273"/>
      <c r="AU870" s="273"/>
      <c r="AV870" s="273"/>
      <c r="AW870" s="277"/>
      <c r="AX870" s="273"/>
      <c r="AY870" s="273"/>
      <c r="AZ870" s="273"/>
      <c r="BA870" s="273"/>
      <c r="BB870" s="273"/>
      <c r="BC870" s="273"/>
      <c r="BD870" s="273"/>
      <c r="BE870" s="269"/>
      <c r="BH870" s="241"/>
      <c r="BI870" s="241"/>
      <c r="BJ870" s="241"/>
      <c r="BK870" s="241"/>
      <c r="BL870" s="241"/>
      <c r="BM870" s="241"/>
      <c r="BN870" s="241"/>
      <c r="BO870" s="241"/>
      <c r="BP870" s="241"/>
      <c r="BQ870" s="241"/>
      <c r="BR870" s="241"/>
      <c r="BS870" s="241"/>
      <c r="BT870" s="241"/>
      <c r="BU870" s="241"/>
      <c r="BV870" s="240"/>
      <c r="BW870" s="241"/>
      <c r="BX870" s="241"/>
      <c r="BY870" s="241"/>
      <c r="BZ870" s="241"/>
      <c r="CA870" s="242"/>
      <c r="CB870" s="242"/>
      <c r="CC870" s="242"/>
      <c r="CD870" s="242"/>
      <c r="CE870" s="241"/>
    </row>
    <row r="871" spans="1:83" ht="14.4" x14ac:dyDescent="0.3">
      <c r="A871" s="268"/>
      <c r="B871" s="269"/>
      <c r="C871" s="272"/>
      <c r="D871" s="272"/>
      <c r="E871" s="272"/>
      <c r="F871" s="272"/>
      <c r="G871" s="272"/>
      <c r="H871" s="272"/>
      <c r="I871" s="272"/>
      <c r="J871" s="272"/>
      <c r="K871" s="272"/>
      <c r="L871" s="272"/>
      <c r="M871" s="272"/>
      <c r="N871" s="273"/>
      <c r="O871" s="273"/>
      <c r="P871" s="273"/>
      <c r="Q871" s="273"/>
      <c r="R871" s="273"/>
      <c r="S871" s="273"/>
      <c r="T871" s="273"/>
      <c r="U871" s="273"/>
      <c r="V871" s="273"/>
      <c r="W871" s="273"/>
      <c r="X871" s="273"/>
      <c r="Y871" s="273"/>
      <c r="Z871" s="273"/>
      <c r="AA871" s="273"/>
      <c r="AB871" s="273"/>
      <c r="AC871" s="273"/>
      <c r="AD871" s="273"/>
      <c r="AE871" s="273"/>
      <c r="AF871" s="273"/>
      <c r="AG871" s="273"/>
      <c r="AH871" s="273"/>
      <c r="AI871" s="273"/>
      <c r="AJ871" s="273"/>
      <c r="AK871" s="273"/>
      <c r="AL871" s="273"/>
      <c r="AM871" s="273"/>
      <c r="AN871" s="273"/>
      <c r="AO871" s="273"/>
      <c r="AP871" s="273"/>
      <c r="AQ871" s="273"/>
      <c r="AR871" s="273"/>
      <c r="AS871" s="273"/>
      <c r="AT871" s="273"/>
      <c r="AU871" s="273"/>
      <c r="AV871" s="273"/>
      <c r="AW871" s="277"/>
      <c r="AX871" s="273"/>
      <c r="AY871" s="273"/>
      <c r="AZ871" s="273"/>
      <c r="BA871" s="273"/>
      <c r="BB871" s="273"/>
      <c r="BC871" s="273"/>
      <c r="BD871" s="273"/>
      <c r="BE871" s="269"/>
      <c r="BH871" s="241"/>
      <c r="BI871" s="241"/>
      <c r="BJ871" s="241"/>
      <c r="BK871" s="241"/>
      <c r="BL871" s="241"/>
      <c r="BM871" s="241"/>
      <c r="BN871" s="241"/>
      <c r="BO871" s="241"/>
      <c r="BP871" s="241"/>
      <c r="BQ871" s="241"/>
      <c r="BR871" s="241"/>
      <c r="BS871" s="241"/>
      <c r="BT871" s="241"/>
      <c r="BU871" s="241"/>
      <c r="BV871" s="240"/>
      <c r="BW871" s="241"/>
      <c r="BX871" s="241"/>
      <c r="BY871" s="241"/>
      <c r="BZ871" s="241"/>
      <c r="CA871" s="242"/>
      <c r="CB871" s="242"/>
      <c r="CC871" s="242"/>
      <c r="CD871" s="242"/>
      <c r="CE871" s="241"/>
    </row>
    <row r="872" spans="1:83" ht="14.4" x14ac:dyDescent="0.3">
      <c r="A872" s="270"/>
      <c r="B872" s="271"/>
      <c r="C872" s="272"/>
      <c r="D872" s="272"/>
      <c r="E872" s="272"/>
      <c r="F872" s="272"/>
      <c r="G872" s="272"/>
      <c r="H872" s="272"/>
      <c r="I872" s="272"/>
      <c r="J872" s="272"/>
      <c r="K872" s="272"/>
      <c r="L872" s="272"/>
      <c r="M872" s="272"/>
      <c r="BE872" s="269"/>
      <c r="BH872" s="250"/>
      <c r="BI872" s="250"/>
      <c r="BJ872" s="250"/>
      <c r="BK872" s="250"/>
      <c r="BL872" s="250"/>
      <c r="BM872" s="250"/>
      <c r="BN872" s="250"/>
      <c r="BO872" s="250"/>
      <c r="BP872" s="250"/>
      <c r="BQ872" s="250"/>
      <c r="BR872" s="250"/>
      <c r="BS872" s="250"/>
      <c r="BT872" s="250"/>
      <c r="BU872" s="250"/>
      <c r="BV872" s="250"/>
      <c r="BW872" s="250"/>
      <c r="BX872" s="250"/>
      <c r="BY872" s="250"/>
      <c r="BZ872" s="250"/>
      <c r="CE872" s="250"/>
    </row>
    <row r="873" spans="1:83" ht="14.4" x14ac:dyDescent="0.3">
      <c r="A873" s="268"/>
      <c r="B873" s="269"/>
      <c r="C873" s="272"/>
      <c r="D873" s="272"/>
      <c r="E873" s="272"/>
      <c r="F873" s="272"/>
      <c r="G873" s="272"/>
      <c r="H873" s="272"/>
      <c r="I873" s="272"/>
      <c r="J873" s="272"/>
      <c r="K873" s="272"/>
      <c r="L873" s="272"/>
      <c r="M873" s="272"/>
      <c r="N873" s="273"/>
      <c r="O873" s="273"/>
      <c r="P873" s="273"/>
      <c r="Q873" s="273"/>
      <c r="R873" s="273"/>
      <c r="S873" s="273"/>
      <c r="T873" s="273"/>
      <c r="U873" s="273"/>
      <c r="V873" s="273"/>
      <c r="W873" s="273"/>
      <c r="X873" s="273"/>
      <c r="Y873" s="273"/>
      <c r="Z873" s="273"/>
      <c r="AA873" s="273"/>
      <c r="AB873" s="273"/>
      <c r="AC873" s="273"/>
      <c r="AD873" s="273"/>
      <c r="AE873" s="273"/>
      <c r="AF873" s="273"/>
      <c r="AG873" s="273"/>
      <c r="AH873" s="273"/>
      <c r="AI873" s="273"/>
      <c r="AJ873" s="273"/>
      <c r="AK873" s="273"/>
      <c r="AL873" s="273"/>
      <c r="AM873" s="273"/>
      <c r="AN873" s="273"/>
      <c r="AO873" s="273"/>
      <c r="AP873" s="273"/>
      <c r="AQ873" s="273"/>
      <c r="AR873" s="273"/>
      <c r="AS873" s="273"/>
      <c r="AT873" s="273"/>
      <c r="AU873" s="273"/>
      <c r="AV873" s="273"/>
      <c r="AW873" s="277"/>
      <c r="AX873" s="273"/>
      <c r="AY873" s="273"/>
      <c r="AZ873" s="273"/>
      <c r="BA873" s="273"/>
      <c r="BB873" s="273"/>
      <c r="BC873" s="273"/>
      <c r="BD873" s="273"/>
      <c r="BE873" s="269"/>
      <c r="BH873" s="250"/>
      <c r="BI873" s="250"/>
      <c r="BJ873" s="250"/>
      <c r="BK873" s="250"/>
      <c r="BL873" s="250"/>
      <c r="BM873" s="250"/>
      <c r="BN873" s="250"/>
      <c r="BO873" s="250"/>
      <c r="BP873" s="250"/>
      <c r="BQ873" s="250"/>
      <c r="BR873" s="250"/>
      <c r="BS873" s="250"/>
      <c r="BT873" s="250"/>
      <c r="BU873" s="250"/>
      <c r="BV873" s="250"/>
      <c r="BW873" s="250"/>
      <c r="BX873" s="250"/>
      <c r="BY873" s="250"/>
      <c r="BZ873" s="250"/>
      <c r="CE873" s="250"/>
    </row>
    <row r="874" spans="1:83" ht="14.4" x14ac:dyDescent="0.3">
      <c r="A874" s="268"/>
      <c r="B874" s="269"/>
      <c r="C874" s="272"/>
      <c r="D874" s="272"/>
      <c r="E874" s="272"/>
      <c r="F874" s="272"/>
      <c r="G874" s="272"/>
      <c r="H874" s="272"/>
      <c r="I874" s="272"/>
      <c r="J874" s="272"/>
      <c r="K874" s="272"/>
      <c r="L874" s="272"/>
      <c r="M874" s="272"/>
      <c r="N874" s="273"/>
      <c r="O874" s="273"/>
      <c r="P874" s="273"/>
      <c r="Q874" s="273"/>
      <c r="R874" s="273"/>
      <c r="S874" s="273"/>
      <c r="T874" s="273"/>
      <c r="U874" s="273"/>
      <c r="V874" s="273"/>
      <c r="W874" s="273"/>
      <c r="X874" s="273"/>
      <c r="Y874" s="273"/>
      <c r="Z874" s="273"/>
      <c r="AA874" s="273"/>
      <c r="AB874" s="273"/>
      <c r="AC874" s="273"/>
      <c r="AD874" s="273"/>
      <c r="AE874" s="273"/>
      <c r="AF874" s="273"/>
      <c r="AG874" s="273"/>
      <c r="AH874" s="273"/>
      <c r="AI874" s="273"/>
      <c r="AJ874" s="273"/>
      <c r="AK874" s="273"/>
      <c r="AL874" s="273"/>
      <c r="AM874" s="273"/>
      <c r="AN874" s="273"/>
      <c r="AO874" s="273"/>
      <c r="AP874" s="273"/>
      <c r="AQ874" s="273"/>
      <c r="AR874" s="273"/>
      <c r="AS874" s="273"/>
      <c r="AT874" s="273"/>
      <c r="AU874" s="273"/>
      <c r="AV874" s="273"/>
      <c r="AW874" s="277"/>
      <c r="AX874" s="273"/>
      <c r="AY874" s="273"/>
      <c r="AZ874" s="273"/>
      <c r="BA874" s="273"/>
      <c r="BB874" s="273"/>
      <c r="BC874" s="273"/>
      <c r="BD874" s="273"/>
      <c r="BE874" s="269"/>
      <c r="BH874" s="250"/>
      <c r="BI874" s="250"/>
      <c r="BJ874" s="250"/>
      <c r="BK874" s="250"/>
      <c r="BL874" s="250"/>
      <c r="BM874" s="250"/>
      <c r="BN874" s="250"/>
      <c r="BO874" s="250"/>
      <c r="BP874" s="250"/>
      <c r="BQ874" s="250"/>
      <c r="BR874" s="250"/>
      <c r="BS874" s="250"/>
      <c r="BT874" s="250"/>
      <c r="BU874" s="250"/>
      <c r="BV874" s="250"/>
      <c r="BW874" s="250"/>
      <c r="BX874" s="250"/>
      <c r="BY874" s="250"/>
      <c r="BZ874" s="250"/>
      <c r="CE874" s="250"/>
    </row>
    <row r="875" spans="1:83" ht="14.4" x14ac:dyDescent="0.3">
      <c r="A875" s="270"/>
      <c r="B875" s="271"/>
      <c r="C875" s="272"/>
      <c r="D875" s="272"/>
      <c r="E875" s="272"/>
      <c r="F875" s="272"/>
      <c r="G875" s="272"/>
      <c r="H875" s="272"/>
      <c r="I875" s="272"/>
      <c r="J875" s="272"/>
      <c r="K875" s="272"/>
      <c r="L875" s="272"/>
      <c r="M875" s="272"/>
      <c r="BE875" s="269"/>
      <c r="BH875" s="241"/>
      <c r="BI875" s="241"/>
      <c r="BJ875" s="241"/>
      <c r="BK875" s="241"/>
      <c r="BL875" s="241"/>
      <c r="BM875" s="241"/>
      <c r="BN875" s="241"/>
      <c r="BO875" s="241"/>
      <c r="BP875" s="241"/>
      <c r="BQ875" s="241"/>
      <c r="BR875" s="241"/>
      <c r="BS875" s="241"/>
      <c r="BT875" s="241"/>
      <c r="BU875" s="241"/>
      <c r="BV875" s="240"/>
      <c r="BW875" s="241"/>
      <c r="BX875" s="241"/>
      <c r="BY875" s="241"/>
      <c r="BZ875" s="241"/>
      <c r="CA875" s="242"/>
      <c r="CB875" s="242"/>
      <c r="CC875" s="242"/>
      <c r="CD875" s="242"/>
      <c r="CE875" s="241"/>
    </row>
    <row r="876" spans="1:83" ht="14.4" x14ac:dyDescent="0.3">
      <c r="A876" s="268"/>
      <c r="B876" s="269"/>
      <c r="C876" s="272"/>
      <c r="D876" s="272"/>
      <c r="E876" s="272"/>
      <c r="F876" s="272"/>
      <c r="G876" s="272"/>
      <c r="H876" s="272"/>
      <c r="I876" s="272"/>
      <c r="J876" s="272"/>
      <c r="K876" s="272"/>
      <c r="L876" s="272"/>
      <c r="M876" s="272"/>
      <c r="N876" s="273"/>
      <c r="O876" s="273"/>
      <c r="P876" s="273"/>
      <c r="Q876" s="273"/>
      <c r="R876" s="273"/>
      <c r="S876" s="273"/>
      <c r="T876" s="273"/>
      <c r="U876" s="273"/>
      <c r="V876" s="273"/>
      <c r="W876" s="273"/>
      <c r="X876" s="273"/>
      <c r="Y876" s="273"/>
      <c r="Z876" s="273"/>
      <c r="AA876" s="273"/>
      <c r="AB876" s="273"/>
      <c r="AC876" s="273"/>
      <c r="AD876" s="273"/>
      <c r="AE876" s="273"/>
      <c r="AF876" s="273"/>
      <c r="AG876" s="273"/>
      <c r="AH876" s="273"/>
      <c r="AI876" s="273"/>
      <c r="AJ876" s="273"/>
      <c r="AK876" s="273"/>
      <c r="AL876" s="273"/>
      <c r="AM876" s="273"/>
      <c r="AN876" s="273"/>
      <c r="AO876" s="273"/>
      <c r="AP876" s="273"/>
      <c r="AQ876" s="273"/>
      <c r="AR876" s="273"/>
      <c r="AS876" s="273"/>
      <c r="AT876" s="273"/>
      <c r="AU876" s="273"/>
      <c r="AV876" s="273"/>
      <c r="AW876" s="277"/>
      <c r="AX876" s="273"/>
      <c r="AY876" s="273"/>
      <c r="AZ876" s="273"/>
      <c r="BA876" s="273"/>
      <c r="BB876" s="273"/>
      <c r="BC876" s="273"/>
      <c r="BD876" s="273"/>
      <c r="BE876" s="269"/>
      <c r="BH876" s="250"/>
      <c r="BI876" s="250"/>
      <c r="BJ876" s="250"/>
      <c r="BK876" s="250"/>
      <c r="BL876" s="250"/>
      <c r="BM876" s="250"/>
      <c r="BN876" s="250"/>
      <c r="BO876" s="250"/>
      <c r="BP876" s="250"/>
      <c r="BQ876" s="250"/>
      <c r="BR876" s="250"/>
      <c r="BS876" s="250"/>
      <c r="BT876" s="250"/>
      <c r="BU876" s="250"/>
      <c r="BV876" s="250"/>
      <c r="BW876" s="250"/>
      <c r="BX876" s="250"/>
      <c r="BY876" s="250"/>
      <c r="BZ876" s="250"/>
      <c r="CE876" s="250"/>
    </row>
    <row r="877" spans="1:83" ht="14.4" x14ac:dyDescent="0.3">
      <c r="A877" s="268"/>
      <c r="B877" s="269"/>
      <c r="C877" s="272"/>
      <c r="D877" s="272"/>
      <c r="E877" s="272"/>
      <c r="F877" s="272"/>
      <c r="G877" s="272"/>
      <c r="H877" s="272"/>
      <c r="I877" s="272"/>
      <c r="J877" s="272"/>
      <c r="K877" s="272"/>
      <c r="L877" s="272"/>
      <c r="M877" s="272"/>
      <c r="N877" s="273"/>
      <c r="O877" s="273"/>
      <c r="P877" s="273"/>
      <c r="Q877" s="273"/>
      <c r="R877" s="273"/>
      <c r="S877" s="273"/>
      <c r="T877" s="273"/>
      <c r="U877" s="273"/>
      <c r="V877" s="273"/>
      <c r="W877" s="273"/>
      <c r="X877" s="273"/>
      <c r="Y877" s="273"/>
      <c r="Z877" s="273"/>
      <c r="AA877" s="273"/>
      <c r="AB877" s="273"/>
      <c r="AC877" s="273"/>
      <c r="AD877" s="273"/>
      <c r="AE877" s="273"/>
      <c r="AF877" s="273"/>
      <c r="AG877" s="273"/>
      <c r="AH877" s="273"/>
      <c r="AI877" s="273"/>
      <c r="AJ877" s="273"/>
      <c r="AK877" s="273"/>
      <c r="AL877" s="273"/>
      <c r="AM877" s="273"/>
      <c r="AN877" s="273"/>
      <c r="AO877" s="273"/>
      <c r="AP877" s="273"/>
      <c r="AQ877" s="273"/>
      <c r="AR877" s="273"/>
      <c r="AS877" s="273"/>
      <c r="AT877" s="273"/>
      <c r="AU877" s="273"/>
      <c r="AV877" s="273"/>
      <c r="AW877" s="277"/>
      <c r="AX877" s="273"/>
      <c r="AY877" s="273"/>
      <c r="AZ877" s="273"/>
      <c r="BA877" s="273"/>
      <c r="BB877" s="273"/>
      <c r="BC877" s="273"/>
      <c r="BD877" s="273"/>
      <c r="BE877" s="269"/>
      <c r="BH877" s="250"/>
      <c r="BI877" s="250"/>
      <c r="BJ877" s="250"/>
      <c r="BK877" s="250"/>
      <c r="BL877" s="250"/>
      <c r="BM877" s="250"/>
      <c r="BN877" s="250"/>
      <c r="BO877" s="250"/>
      <c r="BP877" s="250"/>
      <c r="BQ877" s="250"/>
      <c r="BR877" s="250"/>
      <c r="BS877" s="250"/>
      <c r="BT877" s="250"/>
      <c r="BU877" s="250"/>
      <c r="BV877" s="250"/>
      <c r="BW877" s="250"/>
      <c r="BX877" s="250"/>
      <c r="BY877" s="250"/>
      <c r="BZ877" s="250"/>
      <c r="CE877" s="250"/>
    </row>
    <row r="878" spans="1:83" ht="14.4" x14ac:dyDescent="0.3">
      <c r="A878" s="268"/>
      <c r="B878" s="269"/>
      <c r="C878" s="272"/>
      <c r="D878" s="272"/>
      <c r="E878" s="272"/>
      <c r="F878" s="272"/>
      <c r="G878" s="272"/>
      <c r="H878" s="272"/>
      <c r="I878" s="272"/>
      <c r="J878" s="272"/>
      <c r="K878" s="272"/>
      <c r="L878" s="272"/>
      <c r="M878" s="272"/>
      <c r="N878" s="273"/>
      <c r="O878" s="273"/>
      <c r="P878" s="273"/>
      <c r="Q878" s="273"/>
      <c r="R878" s="273"/>
      <c r="S878" s="273"/>
      <c r="T878" s="273"/>
      <c r="U878" s="273"/>
      <c r="V878" s="273"/>
      <c r="W878" s="273"/>
      <c r="X878" s="273"/>
      <c r="Y878" s="273"/>
      <c r="Z878" s="273"/>
      <c r="AA878" s="273"/>
      <c r="AB878" s="273"/>
      <c r="AC878" s="273"/>
      <c r="AD878" s="273"/>
      <c r="AE878" s="273"/>
      <c r="AF878" s="273"/>
      <c r="AG878" s="273"/>
      <c r="AH878" s="273"/>
      <c r="AI878" s="273"/>
      <c r="AJ878" s="273"/>
      <c r="AK878" s="273"/>
      <c r="AL878" s="273"/>
      <c r="AM878" s="273"/>
      <c r="AN878" s="273"/>
      <c r="AO878" s="273"/>
      <c r="AP878" s="273"/>
      <c r="AQ878" s="273"/>
      <c r="AR878" s="273"/>
      <c r="AS878" s="273"/>
      <c r="AT878" s="273"/>
      <c r="AU878" s="273"/>
      <c r="AV878" s="273"/>
      <c r="AW878" s="277"/>
      <c r="AX878" s="273"/>
      <c r="AY878" s="273"/>
      <c r="AZ878" s="273"/>
      <c r="BA878" s="273"/>
      <c r="BB878" s="273"/>
      <c r="BC878" s="273"/>
      <c r="BD878" s="273"/>
      <c r="BE878" s="269"/>
      <c r="BH878" s="250"/>
      <c r="BI878" s="250"/>
      <c r="BJ878" s="250"/>
      <c r="BK878" s="250"/>
      <c r="BL878" s="250"/>
      <c r="BM878" s="250"/>
      <c r="BN878" s="250"/>
      <c r="BO878" s="250"/>
      <c r="BP878" s="250"/>
      <c r="BQ878" s="250"/>
      <c r="BR878" s="250"/>
      <c r="BS878" s="250"/>
      <c r="BT878" s="250"/>
      <c r="BU878" s="250"/>
      <c r="BV878" s="250"/>
      <c r="BW878" s="250"/>
      <c r="BX878" s="250"/>
      <c r="BY878" s="250"/>
      <c r="BZ878" s="250"/>
      <c r="CE878" s="250"/>
    </row>
    <row r="879" spans="1:83" ht="14.4" x14ac:dyDescent="0.3">
      <c r="A879" s="270"/>
      <c r="B879" s="269"/>
      <c r="C879" s="272"/>
      <c r="D879" s="272"/>
      <c r="E879" s="272"/>
      <c r="F879" s="272"/>
      <c r="G879" s="272"/>
      <c r="H879" s="272"/>
      <c r="I879" s="272"/>
      <c r="J879" s="272"/>
      <c r="K879" s="272"/>
      <c r="L879" s="272"/>
      <c r="M879" s="272"/>
      <c r="N879" s="273"/>
      <c r="O879" s="273"/>
      <c r="P879" s="273"/>
      <c r="Q879" s="273"/>
      <c r="R879" s="273"/>
      <c r="S879" s="273"/>
      <c r="T879" s="273"/>
      <c r="U879" s="273"/>
      <c r="V879" s="273"/>
      <c r="W879" s="273"/>
      <c r="X879" s="273"/>
      <c r="Y879" s="273"/>
      <c r="Z879" s="273"/>
      <c r="AA879" s="273"/>
      <c r="BE879" s="269"/>
      <c r="BH879" s="250"/>
      <c r="BI879" s="250"/>
      <c r="BJ879" s="250"/>
      <c r="BK879" s="250"/>
      <c r="BL879" s="250"/>
      <c r="BM879" s="250"/>
      <c r="BN879" s="250"/>
      <c r="BO879" s="250"/>
      <c r="BP879" s="250"/>
      <c r="BQ879" s="250"/>
      <c r="BR879" s="250"/>
      <c r="BS879" s="250"/>
      <c r="BT879" s="250"/>
      <c r="BU879" s="250"/>
      <c r="BV879" s="250"/>
      <c r="BW879" s="250"/>
      <c r="BX879" s="250"/>
      <c r="BY879" s="250"/>
      <c r="BZ879" s="250"/>
      <c r="CE879" s="250"/>
    </row>
    <row r="880" spans="1:83" ht="14.4" x14ac:dyDescent="0.3">
      <c r="A880" s="268"/>
      <c r="B880" s="269"/>
      <c r="C880" s="272"/>
      <c r="D880" s="272"/>
      <c r="E880" s="272"/>
      <c r="F880" s="272"/>
      <c r="G880" s="272"/>
      <c r="H880" s="272"/>
      <c r="I880" s="272"/>
      <c r="J880" s="272"/>
      <c r="K880" s="272"/>
      <c r="L880" s="272"/>
      <c r="M880" s="272"/>
      <c r="N880" s="273"/>
      <c r="O880" s="273"/>
      <c r="P880" s="273"/>
      <c r="Q880" s="273"/>
      <c r="R880" s="273"/>
      <c r="S880" s="273"/>
      <c r="T880" s="273"/>
      <c r="U880" s="273"/>
      <c r="V880" s="273"/>
      <c r="W880" s="273"/>
      <c r="X880" s="273"/>
      <c r="Y880" s="273"/>
      <c r="Z880" s="273"/>
      <c r="AA880" s="273"/>
      <c r="AB880" s="273"/>
      <c r="AC880" s="273"/>
      <c r="AD880" s="273"/>
      <c r="AE880" s="273"/>
      <c r="AF880" s="273"/>
      <c r="AG880" s="273"/>
      <c r="AH880" s="273"/>
      <c r="AI880" s="273"/>
      <c r="AJ880" s="273"/>
      <c r="AK880" s="273"/>
      <c r="AL880" s="273"/>
      <c r="AM880" s="273"/>
      <c r="AN880" s="273"/>
      <c r="AO880" s="273"/>
      <c r="AP880" s="273"/>
      <c r="AQ880" s="273"/>
      <c r="AR880" s="273"/>
      <c r="AS880" s="273"/>
      <c r="AT880" s="273"/>
      <c r="AU880" s="273"/>
      <c r="AV880" s="273"/>
      <c r="AW880" s="277"/>
      <c r="AX880" s="273"/>
      <c r="AY880" s="273"/>
      <c r="AZ880" s="273"/>
      <c r="BA880" s="273"/>
      <c r="BB880" s="273"/>
      <c r="BC880" s="273"/>
      <c r="BD880" s="273"/>
      <c r="BE880" s="269"/>
      <c r="BH880" s="250"/>
      <c r="BI880" s="250"/>
      <c r="BJ880" s="250"/>
      <c r="BK880" s="250"/>
      <c r="BL880" s="250"/>
      <c r="BM880" s="250"/>
      <c r="BN880" s="250"/>
      <c r="BO880" s="250"/>
      <c r="BP880" s="250"/>
      <c r="BQ880" s="250"/>
      <c r="BR880" s="250"/>
      <c r="BS880" s="250"/>
      <c r="BT880" s="250"/>
      <c r="BU880" s="250"/>
      <c r="BV880" s="250"/>
      <c r="BW880" s="250"/>
      <c r="BX880" s="250"/>
      <c r="BY880" s="250"/>
      <c r="BZ880" s="250"/>
      <c r="CE880" s="250"/>
    </row>
    <row r="881" spans="1:83" ht="14.4" x14ac:dyDescent="0.3">
      <c r="A881" s="268"/>
      <c r="B881" s="269"/>
      <c r="C881" s="272"/>
      <c r="D881" s="272"/>
      <c r="E881" s="272"/>
      <c r="F881" s="272"/>
      <c r="G881" s="272"/>
      <c r="H881" s="272"/>
      <c r="I881" s="272"/>
      <c r="J881" s="272"/>
      <c r="K881" s="272"/>
      <c r="L881" s="272"/>
      <c r="M881" s="272"/>
      <c r="N881" s="273"/>
      <c r="O881" s="273"/>
      <c r="P881" s="273"/>
      <c r="Q881" s="273"/>
      <c r="R881" s="273"/>
      <c r="S881" s="273"/>
      <c r="T881" s="273"/>
      <c r="U881" s="273"/>
      <c r="V881" s="273"/>
      <c r="W881" s="273"/>
      <c r="X881" s="273"/>
      <c r="Y881" s="273"/>
      <c r="Z881" s="273"/>
      <c r="AA881" s="273"/>
      <c r="AB881" s="273"/>
      <c r="AC881" s="273"/>
      <c r="AD881" s="273"/>
      <c r="AE881" s="273"/>
      <c r="AF881" s="273"/>
      <c r="AG881" s="273"/>
      <c r="AH881" s="273"/>
      <c r="AI881" s="273"/>
      <c r="AJ881" s="273"/>
      <c r="AK881" s="273"/>
      <c r="AL881" s="273"/>
      <c r="AM881" s="273"/>
      <c r="AN881" s="273"/>
      <c r="AO881" s="273"/>
      <c r="AP881" s="273"/>
      <c r="AQ881" s="273"/>
      <c r="AR881" s="273"/>
      <c r="AS881" s="273"/>
      <c r="AT881" s="273"/>
      <c r="AU881" s="273"/>
      <c r="AV881" s="273"/>
      <c r="AW881" s="277"/>
      <c r="AX881" s="273"/>
      <c r="AY881" s="273"/>
      <c r="AZ881" s="273"/>
      <c r="BA881" s="273"/>
      <c r="BB881" s="273"/>
      <c r="BC881" s="273"/>
      <c r="BD881" s="273"/>
      <c r="BE881" s="269"/>
      <c r="BH881" s="250"/>
      <c r="BI881" s="250"/>
      <c r="BJ881" s="250"/>
      <c r="BK881" s="250"/>
      <c r="BL881" s="250"/>
      <c r="BM881" s="250"/>
      <c r="BN881" s="250"/>
      <c r="BO881" s="250"/>
      <c r="BP881" s="250"/>
      <c r="BQ881" s="250"/>
      <c r="BR881" s="250"/>
      <c r="BS881" s="250"/>
      <c r="BT881" s="250"/>
      <c r="BU881" s="250"/>
      <c r="BV881" s="250"/>
      <c r="BW881" s="250"/>
      <c r="BX881" s="250"/>
      <c r="BY881" s="250"/>
      <c r="BZ881" s="250"/>
      <c r="CE881" s="250"/>
    </row>
    <row r="882" spans="1:83" ht="14.4" x14ac:dyDescent="0.3">
      <c r="A882" s="268"/>
      <c r="B882" s="269"/>
      <c r="C882" s="272"/>
      <c r="D882" s="272"/>
      <c r="E882" s="272"/>
      <c r="F882" s="272"/>
      <c r="G882" s="272"/>
      <c r="H882" s="272"/>
      <c r="I882" s="272"/>
      <c r="J882" s="272"/>
      <c r="K882" s="272"/>
      <c r="L882" s="272"/>
      <c r="M882" s="272"/>
      <c r="N882" s="273"/>
      <c r="O882" s="273"/>
      <c r="P882" s="273"/>
      <c r="Q882" s="273"/>
      <c r="R882" s="273"/>
      <c r="S882" s="273"/>
      <c r="T882" s="273"/>
      <c r="U882" s="273"/>
      <c r="V882" s="273"/>
      <c r="W882" s="273"/>
      <c r="X882" s="273"/>
      <c r="Y882" s="273"/>
      <c r="Z882" s="273"/>
      <c r="AA882" s="273"/>
      <c r="AB882" s="273"/>
      <c r="AC882" s="273"/>
      <c r="AD882" s="273"/>
      <c r="AE882" s="273"/>
      <c r="AF882" s="273"/>
      <c r="AG882" s="273"/>
      <c r="AH882" s="273"/>
      <c r="AI882" s="273"/>
      <c r="AJ882" s="273"/>
      <c r="AK882" s="273"/>
      <c r="AL882" s="273"/>
      <c r="AM882" s="273"/>
      <c r="AN882" s="273"/>
      <c r="AO882" s="273"/>
      <c r="AP882" s="273"/>
      <c r="AQ882" s="273"/>
      <c r="AR882" s="273"/>
      <c r="AS882" s="273"/>
      <c r="AT882" s="273"/>
      <c r="AU882" s="273"/>
      <c r="AV882" s="273"/>
      <c r="AW882" s="277"/>
      <c r="AX882" s="273"/>
      <c r="AY882" s="273"/>
      <c r="AZ882" s="273"/>
      <c r="BA882" s="273"/>
      <c r="BB882" s="273"/>
      <c r="BC882" s="273"/>
      <c r="BD882" s="273"/>
      <c r="BE882" s="269"/>
      <c r="BH882" s="250"/>
      <c r="BI882" s="250"/>
      <c r="BJ882" s="250"/>
      <c r="BK882" s="250"/>
      <c r="BL882" s="250"/>
      <c r="BM882" s="250"/>
      <c r="BN882" s="250"/>
      <c r="BO882" s="250"/>
      <c r="BP882" s="250"/>
      <c r="BQ882" s="250"/>
      <c r="BR882" s="250"/>
      <c r="BS882" s="250"/>
      <c r="BT882" s="250"/>
      <c r="BU882" s="250"/>
      <c r="BV882" s="250"/>
      <c r="BW882" s="250"/>
      <c r="BX882" s="250"/>
      <c r="BY882" s="250"/>
      <c r="BZ882" s="250"/>
      <c r="CE882" s="250"/>
    </row>
    <row r="883" spans="1:83" ht="14.4" x14ac:dyDescent="0.3">
      <c r="A883" s="268"/>
      <c r="B883" s="269"/>
      <c r="C883" s="272"/>
      <c r="D883" s="272"/>
      <c r="E883" s="272"/>
      <c r="F883" s="272"/>
      <c r="G883" s="272"/>
      <c r="H883" s="272"/>
      <c r="I883" s="272"/>
      <c r="J883" s="272"/>
      <c r="K883" s="272"/>
      <c r="L883" s="272"/>
      <c r="M883" s="272"/>
      <c r="N883" s="273"/>
      <c r="O883" s="273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  <c r="AA883" s="273"/>
      <c r="AB883" s="273"/>
      <c r="AC883" s="273"/>
      <c r="AD883" s="273"/>
      <c r="AE883" s="273"/>
      <c r="AF883" s="273"/>
      <c r="AG883" s="273"/>
      <c r="AH883" s="273"/>
      <c r="AI883" s="273"/>
      <c r="AJ883" s="273"/>
      <c r="AK883" s="273"/>
      <c r="AL883" s="273"/>
      <c r="AM883" s="273"/>
      <c r="AN883" s="273"/>
      <c r="AO883" s="273"/>
      <c r="AP883" s="273"/>
      <c r="AQ883" s="273"/>
      <c r="AR883" s="273"/>
      <c r="AS883" s="273"/>
      <c r="AT883" s="273"/>
      <c r="AU883" s="273"/>
      <c r="AV883" s="273"/>
      <c r="AW883" s="277"/>
      <c r="AX883" s="273"/>
      <c r="AY883" s="273"/>
      <c r="AZ883" s="273"/>
      <c r="BA883" s="273"/>
      <c r="BB883" s="273"/>
      <c r="BC883" s="273"/>
      <c r="BD883" s="273"/>
      <c r="BE883" s="269"/>
      <c r="BH883" s="250"/>
      <c r="BI883" s="250"/>
      <c r="BJ883" s="250"/>
      <c r="BK883" s="250"/>
      <c r="BL883" s="250"/>
      <c r="BM883" s="250"/>
      <c r="BN883" s="250"/>
      <c r="BO883" s="250"/>
      <c r="BP883" s="250"/>
      <c r="BQ883" s="250"/>
      <c r="BR883" s="250"/>
      <c r="BS883" s="250"/>
      <c r="BT883" s="250"/>
      <c r="BU883" s="250"/>
      <c r="BV883" s="250"/>
      <c r="BW883" s="250"/>
      <c r="BX883" s="250"/>
      <c r="BY883" s="250"/>
      <c r="BZ883" s="250"/>
      <c r="CE883" s="250"/>
    </row>
    <row r="884" spans="1:83" ht="14.4" x14ac:dyDescent="0.3">
      <c r="A884" s="268"/>
      <c r="B884" s="269"/>
      <c r="C884" s="272"/>
      <c r="D884" s="272"/>
      <c r="E884" s="272"/>
      <c r="F884" s="272"/>
      <c r="G884" s="272"/>
      <c r="H884" s="272"/>
      <c r="I884" s="272"/>
      <c r="J884" s="272"/>
      <c r="K884" s="272"/>
      <c r="L884" s="272"/>
      <c r="M884" s="272"/>
      <c r="N884" s="273"/>
      <c r="O884" s="273"/>
      <c r="P884" s="273"/>
      <c r="Q884" s="273"/>
      <c r="R884" s="273"/>
      <c r="S884" s="273"/>
      <c r="T884" s="273"/>
      <c r="U884" s="273"/>
      <c r="V884" s="273"/>
      <c r="W884" s="273"/>
      <c r="X884" s="273"/>
      <c r="Y884" s="273"/>
      <c r="Z884" s="273"/>
      <c r="AA884" s="273"/>
      <c r="AB884" s="273"/>
      <c r="AC884" s="273"/>
      <c r="AD884" s="273"/>
      <c r="AE884" s="273"/>
      <c r="AF884" s="273"/>
      <c r="AG884" s="273"/>
      <c r="AH884" s="273"/>
      <c r="AI884" s="273"/>
      <c r="AJ884" s="273"/>
      <c r="AK884" s="273"/>
      <c r="AL884" s="273"/>
      <c r="AM884" s="273"/>
      <c r="AN884" s="273"/>
      <c r="AO884" s="273"/>
      <c r="AP884" s="273"/>
      <c r="AQ884" s="273"/>
      <c r="AR884" s="273"/>
      <c r="AS884" s="273"/>
      <c r="AT884" s="273"/>
      <c r="AU884" s="273"/>
      <c r="AV884" s="273"/>
      <c r="AW884" s="277"/>
      <c r="AX884" s="273"/>
      <c r="AY884" s="273"/>
      <c r="AZ884" s="273"/>
      <c r="BA884" s="273"/>
      <c r="BB884" s="273"/>
      <c r="BC884" s="273"/>
      <c r="BD884" s="273"/>
      <c r="BE884" s="269"/>
      <c r="BH884" s="241"/>
      <c r="BI884" s="241"/>
      <c r="BJ884" s="241"/>
      <c r="BK884" s="241"/>
      <c r="BL884" s="241"/>
      <c r="BM884" s="241"/>
      <c r="BN884" s="241"/>
      <c r="BO884" s="241"/>
      <c r="BP884" s="241"/>
      <c r="BQ884" s="241"/>
      <c r="BR884" s="241"/>
      <c r="BS884" s="241"/>
      <c r="BT884" s="241"/>
      <c r="BU884" s="241"/>
      <c r="BV884" s="240"/>
      <c r="BW884" s="241"/>
      <c r="BX884" s="241"/>
      <c r="BY884" s="241"/>
      <c r="BZ884" s="241"/>
      <c r="CA884" s="242"/>
      <c r="CB884" s="242"/>
      <c r="CC884" s="242"/>
      <c r="CD884" s="242"/>
      <c r="CE884" s="241"/>
    </row>
    <row r="885" spans="1:83" ht="14.4" x14ac:dyDescent="0.3">
      <c r="A885" s="268"/>
      <c r="B885" s="269"/>
      <c r="C885" s="272"/>
      <c r="D885" s="272"/>
      <c r="E885" s="272"/>
      <c r="F885" s="272"/>
      <c r="G885" s="272"/>
      <c r="H885" s="272"/>
      <c r="I885" s="272"/>
      <c r="J885" s="272"/>
      <c r="K885" s="272"/>
      <c r="L885" s="272"/>
      <c r="M885" s="272"/>
      <c r="N885" s="273"/>
      <c r="O885" s="273"/>
      <c r="P885" s="273"/>
      <c r="Q885" s="273"/>
      <c r="R885" s="273"/>
      <c r="S885" s="273"/>
      <c r="T885" s="273"/>
      <c r="U885" s="273"/>
      <c r="V885" s="273"/>
      <c r="W885" s="273"/>
      <c r="X885" s="273"/>
      <c r="Y885" s="273"/>
      <c r="Z885" s="273"/>
      <c r="AA885" s="273"/>
      <c r="AB885" s="273"/>
      <c r="AC885" s="273"/>
      <c r="AD885" s="273"/>
      <c r="AE885" s="273"/>
      <c r="AF885" s="273"/>
      <c r="AG885" s="273"/>
      <c r="AH885" s="273"/>
      <c r="AI885" s="273"/>
      <c r="AJ885" s="273"/>
      <c r="AK885" s="273"/>
      <c r="AL885" s="273"/>
      <c r="AM885" s="273"/>
      <c r="AN885" s="273"/>
      <c r="AO885" s="273"/>
      <c r="AP885" s="273"/>
      <c r="AQ885" s="273"/>
      <c r="AR885" s="273"/>
      <c r="AS885" s="273"/>
      <c r="AT885" s="273"/>
      <c r="AU885" s="273"/>
      <c r="AV885" s="273"/>
      <c r="AW885" s="277"/>
      <c r="AX885" s="273"/>
      <c r="AY885" s="273"/>
      <c r="AZ885" s="273"/>
      <c r="BA885" s="273"/>
      <c r="BB885" s="273"/>
      <c r="BC885" s="273"/>
      <c r="BD885" s="273"/>
      <c r="BE885" s="269"/>
      <c r="BH885" s="250"/>
      <c r="BI885" s="250"/>
      <c r="BJ885" s="250"/>
      <c r="BK885" s="250"/>
      <c r="BL885" s="250"/>
      <c r="BM885" s="250"/>
      <c r="BN885" s="250"/>
      <c r="BO885" s="250"/>
      <c r="BP885" s="250"/>
      <c r="BQ885" s="250"/>
      <c r="BR885" s="250"/>
      <c r="BS885" s="250"/>
      <c r="BT885" s="250"/>
      <c r="BU885" s="250"/>
      <c r="BV885" s="250"/>
      <c r="BW885" s="250"/>
      <c r="BX885" s="250"/>
      <c r="BY885" s="250"/>
      <c r="BZ885" s="250"/>
      <c r="CE885" s="250"/>
    </row>
    <row r="886" spans="1:83" ht="14.4" x14ac:dyDescent="0.3">
      <c r="A886" s="270"/>
      <c r="B886" s="269"/>
      <c r="C886" s="272"/>
      <c r="D886" s="272"/>
      <c r="E886" s="272"/>
      <c r="F886" s="272"/>
      <c r="G886" s="272"/>
      <c r="H886" s="272"/>
      <c r="I886" s="272"/>
      <c r="J886" s="272"/>
      <c r="K886" s="272"/>
      <c r="L886" s="272"/>
      <c r="M886" s="272"/>
      <c r="N886" s="273"/>
      <c r="O886" s="273"/>
      <c r="P886" s="273"/>
      <c r="Q886" s="273"/>
      <c r="R886" s="273"/>
      <c r="S886" s="273"/>
      <c r="T886" s="273"/>
      <c r="U886" s="273"/>
      <c r="V886" s="273"/>
      <c r="W886" s="273"/>
      <c r="X886" s="273"/>
      <c r="Y886" s="273"/>
      <c r="Z886" s="273"/>
      <c r="AA886" s="273"/>
      <c r="BE886" s="269"/>
      <c r="BH886" s="250"/>
      <c r="BI886" s="250"/>
      <c r="BJ886" s="250"/>
      <c r="BK886" s="250"/>
      <c r="BL886" s="250"/>
      <c r="BM886" s="250"/>
      <c r="BN886" s="250"/>
      <c r="BO886" s="250"/>
      <c r="BP886" s="250"/>
      <c r="BQ886" s="250"/>
      <c r="BR886" s="250"/>
      <c r="BS886" s="250"/>
      <c r="BT886" s="250"/>
      <c r="BU886" s="250"/>
      <c r="BV886" s="250"/>
      <c r="BW886" s="250"/>
      <c r="BX886" s="250"/>
      <c r="BY886" s="250"/>
      <c r="BZ886" s="250"/>
      <c r="CE886" s="250"/>
    </row>
    <row r="887" spans="1:83" ht="14.4" x14ac:dyDescent="0.3">
      <c r="A887" s="268"/>
      <c r="B887" s="269"/>
      <c r="C887" s="272"/>
      <c r="D887" s="272"/>
      <c r="E887" s="272"/>
      <c r="F887" s="272"/>
      <c r="G887" s="272"/>
      <c r="H887" s="272"/>
      <c r="I887" s="272"/>
      <c r="J887" s="272"/>
      <c r="K887" s="272"/>
      <c r="L887" s="272"/>
      <c r="M887" s="272"/>
      <c r="N887" s="273"/>
      <c r="O887" s="273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  <c r="AA887" s="273"/>
      <c r="AB887" s="273"/>
      <c r="AC887" s="273"/>
      <c r="AD887" s="273"/>
      <c r="AE887" s="273"/>
      <c r="AF887" s="273"/>
      <c r="AG887" s="273"/>
      <c r="AH887" s="273"/>
      <c r="AI887" s="273"/>
      <c r="AJ887" s="273"/>
      <c r="AK887" s="273"/>
      <c r="AL887" s="273"/>
      <c r="AM887" s="273"/>
      <c r="AN887" s="273"/>
      <c r="AO887" s="273"/>
      <c r="AP887" s="273"/>
      <c r="AQ887" s="273"/>
      <c r="AR887" s="273"/>
      <c r="AS887" s="273"/>
      <c r="AT887" s="273"/>
      <c r="AU887" s="273"/>
      <c r="AV887" s="273"/>
      <c r="AW887" s="277"/>
      <c r="AX887" s="273"/>
      <c r="AY887" s="273"/>
      <c r="AZ887" s="273"/>
      <c r="BA887" s="273"/>
      <c r="BB887" s="273"/>
      <c r="BC887" s="273"/>
      <c r="BD887" s="273"/>
      <c r="BE887" s="269"/>
      <c r="BH887" s="250"/>
      <c r="BI887" s="250"/>
      <c r="BJ887" s="250"/>
      <c r="BK887" s="250"/>
      <c r="BL887" s="250"/>
      <c r="BM887" s="250"/>
      <c r="BN887" s="250"/>
      <c r="BO887" s="250"/>
      <c r="BP887" s="250"/>
      <c r="BQ887" s="250"/>
      <c r="BR887" s="250"/>
      <c r="BS887" s="250"/>
      <c r="BT887" s="250"/>
      <c r="BU887" s="250"/>
      <c r="BV887" s="250"/>
      <c r="BW887" s="250"/>
      <c r="BX887" s="250"/>
      <c r="BY887" s="250"/>
      <c r="BZ887" s="250"/>
      <c r="CE887" s="250"/>
    </row>
    <row r="888" spans="1:83" ht="14.4" x14ac:dyDescent="0.3">
      <c r="A888" s="268"/>
      <c r="B888" s="269"/>
      <c r="C888" s="272"/>
      <c r="D888" s="272"/>
      <c r="E888" s="272"/>
      <c r="F888" s="272"/>
      <c r="G888" s="272"/>
      <c r="H888" s="272"/>
      <c r="I888" s="272"/>
      <c r="J888" s="272"/>
      <c r="K888" s="272"/>
      <c r="L888" s="272"/>
      <c r="M888" s="272"/>
      <c r="N888" s="273"/>
      <c r="O888" s="273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  <c r="AA888" s="273"/>
      <c r="AB888" s="273"/>
      <c r="AC888" s="273"/>
      <c r="AD888" s="273"/>
      <c r="AE888" s="273"/>
      <c r="AF888" s="273"/>
      <c r="AG888" s="273"/>
      <c r="AH888" s="273"/>
      <c r="AI888" s="273"/>
      <c r="AJ888" s="273"/>
      <c r="AK888" s="273"/>
      <c r="AL888" s="273"/>
      <c r="AM888" s="273"/>
      <c r="AN888" s="273"/>
      <c r="AO888" s="273"/>
      <c r="AP888" s="273"/>
      <c r="AQ888" s="273"/>
      <c r="AR888" s="273"/>
      <c r="AS888" s="273"/>
      <c r="AT888" s="273"/>
      <c r="AU888" s="273"/>
      <c r="AV888" s="273"/>
      <c r="AW888" s="277"/>
      <c r="AX888" s="273"/>
      <c r="AY888" s="273"/>
      <c r="AZ888" s="273"/>
      <c r="BA888" s="273"/>
      <c r="BB888" s="273"/>
      <c r="BC888" s="273"/>
      <c r="BD888" s="273"/>
      <c r="BE888" s="269"/>
      <c r="BH888" s="250"/>
      <c r="BI888" s="250"/>
      <c r="BJ888" s="250"/>
      <c r="BK888" s="250"/>
      <c r="BL888" s="250"/>
      <c r="BM888" s="250"/>
      <c r="BN888" s="250"/>
      <c r="BO888" s="250"/>
      <c r="BP888" s="250"/>
      <c r="BQ888" s="250"/>
      <c r="BR888" s="250"/>
      <c r="BS888" s="250"/>
      <c r="BT888" s="250"/>
      <c r="BU888" s="250"/>
      <c r="BV888" s="250"/>
      <c r="BW888" s="250"/>
      <c r="BX888" s="250"/>
      <c r="BY888" s="250"/>
      <c r="BZ888" s="250"/>
      <c r="CE888" s="250"/>
    </row>
    <row r="889" spans="1:83" ht="14.4" x14ac:dyDescent="0.3">
      <c r="A889" s="268"/>
      <c r="B889" s="269"/>
      <c r="C889" s="272"/>
      <c r="D889" s="272"/>
      <c r="E889" s="272"/>
      <c r="F889" s="272"/>
      <c r="G889" s="272"/>
      <c r="H889" s="272"/>
      <c r="I889" s="272"/>
      <c r="J889" s="272"/>
      <c r="K889" s="272"/>
      <c r="L889" s="272"/>
      <c r="M889" s="272"/>
      <c r="N889" s="273"/>
      <c r="O889" s="273"/>
      <c r="P889" s="273"/>
      <c r="Q889" s="273"/>
      <c r="R889" s="273"/>
      <c r="S889" s="273"/>
      <c r="T889" s="273"/>
      <c r="U889" s="273"/>
      <c r="V889" s="273"/>
      <c r="W889" s="273"/>
      <c r="X889" s="273"/>
      <c r="Y889" s="273"/>
      <c r="Z889" s="273"/>
      <c r="AA889" s="273"/>
      <c r="AB889" s="273"/>
      <c r="AC889" s="273"/>
      <c r="AD889" s="273"/>
      <c r="AE889" s="273"/>
      <c r="AF889" s="273"/>
      <c r="AG889" s="273"/>
      <c r="AH889" s="273"/>
      <c r="AI889" s="273"/>
      <c r="AJ889" s="273"/>
      <c r="AK889" s="273"/>
      <c r="AL889" s="273"/>
      <c r="AM889" s="273"/>
      <c r="AN889" s="273"/>
      <c r="AO889" s="273"/>
      <c r="AP889" s="273"/>
      <c r="AQ889" s="273"/>
      <c r="AR889" s="273"/>
      <c r="AS889" s="273"/>
      <c r="AT889" s="273"/>
      <c r="AU889" s="273"/>
      <c r="AV889" s="273"/>
      <c r="AW889" s="277"/>
      <c r="AX889" s="273"/>
      <c r="AY889" s="273"/>
      <c r="AZ889" s="273"/>
      <c r="BA889" s="273"/>
      <c r="BB889" s="273"/>
      <c r="BC889" s="273"/>
      <c r="BD889" s="273"/>
      <c r="BE889" s="269"/>
      <c r="BH889" s="250"/>
      <c r="BI889" s="250"/>
      <c r="BJ889" s="250"/>
      <c r="BK889" s="250"/>
      <c r="BL889" s="250"/>
      <c r="BM889" s="250"/>
      <c r="BN889" s="250"/>
      <c r="BO889" s="250"/>
      <c r="BP889" s="250"/>
      <c r="BQ889" s="250"/>
      <c r="BR889" s="250"/>
      <c r="BS889" s="250"/>
      <c r="BT889" s="250"/>
      <c r="BU889" s="250"/>
      <c r="BV889" s="250"/>
      <c r="BW889" s="250"/>
      <c r="BX889" s="250"/>
      <c r="BY889" s="250"/>
      <c r="BZ889" s="250"/>
      <c r="CE889" s="250"/>
    </row>
    <row r="890" spans="1:83" ht="14.4" x14ac:dyDescent="0.3">
      <c r="A890" s="268"/>
      <c r="B890" s="269"/>
      <c r="C890" s="272"/>
      <c r="D890" s="272"/>
      <c r="E890" s="272"/>
      <c r="F890" s="272"/>
      <c r="G890" s="272"/>
      <c r="H890" s="272"/>
      <c r="I890" s="272"/>
      <c r="J890" s="272"/>
      <c r="K890" s="272"/>
      <c r="L890" s="272"/>
      <c r="M890" s="272"/>
      <c r="N890" s="273"/>
      <c r="O890" s="273"/>
      <c r="P890" s="273"/>
      <c r="Q890" s="273"/>
      <c r="R890" s="273"/>
      <c r="S890" s="273"/>
      <c r="T890" s="273"/>
      <c r="U890" s="273"/>
      <c r="V890" s="273"/>
      <c r="W890" s="273"/>
      <c r="X890" s="273"/>
      <c r="Y890" s="273"/>
      <c r="Z890" s="273"/>
      <c r="AA890" s="273"/>
      <c r="AB890" s="273"/>
      <c r="AC890" s="273"/>
      <c r="AD890" s="273"/>
      <c r="AE890" s="273"/>
      <c r="AF890" s="273"/>
      <c r="AG890" s="273"/>
      <c r="AH890" s="273"/>
      <c r="AI890" s="273"/>
      <c r="AJ890" s="273"/>
      <c r="AK890" s="273"/>
      <c r="AL890" s="273"/>
      <c r="AM890" s="273"/>
      <c r="AN890" s="273"/>
      <c r="AO890" s="273"/>
      <c r="AP890" s="273"/>
      <c r="AQ890" s="273"/>
      <c r="AR890" s="273"/>
      <c r="AS890" s="273"/>
      <c r="AT890" s="273"/>
      <c r="AU890" s="273"/>
      <c r="AV890" s="273"/>
      <c r="AW890" s="277"/>
      <c r="AX890" s="273"/>
      <c r="AY890" s="273"/>
      <c r="AZ890" s="273"/>
      <c r="BA890" s="273"/>
      <c r="BB890" s="273"/>
      <c r="BC890" s="273"/>
      <c r="BD890" s="273"/>
      <c r="BE890" s="269"/>
      <c r="BH890" s="250"/>
      <c r="BI890" s="250"/>
      <c r="BJ890" s="250"/>
      <c r="BK890" s="250"/>
      <c r="BL890" s="250"/>
      <c r="BM890" s="250"/>
      <c r="BN890" s="250"/>
      <c r="BO890" s="250"/>
      <c r="BP890" s="250"/>
      <c r="BQ890" s="250"/>
      <c r="BR890" s="250"/>
      <c r="BS890" s="250"/>
      <c r="BT890" s="250"/>
      <c r="BU890" s="250"/>
      <c r="BV890" s="250"/>
      <c r="BW890" s="250"/>
      <c r="BX890" s="250"/>
      <c r="BY890" s="250"/>
      <c r="BZ890" s="250"/>
      <c r="CE890" s="250"/>
    </row>
    <row r="891" spans="1:83" ht="14.4" x14ac:dyDescent="0.3">
      <c r="A891" s="268"/>
      <c r="B891" s="269"/>
      <c r="C891" s="272"/>
      <c r="D891" s="272"/>
      <c r="E891" s="272"/>
      <c r="F891" s="272"/>
      <c r="G891" s="272"/>
      <c r="H891" s="272"/>
      <c r="I891" s="272"/>
      <c r="J891" s="272"/>
      <c r="K891" s="272"/>
      <c r="L891" s="272"/>
      <c r="M891" s="272"/>
      <c r="N891" s="273"/>
      <c r="O891" s="273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  <c r="AA891" s="273"/>
      <c r="AB891" s="273"/>
      <c r="AC891" s="273"/>
      <c r="AD891" s="273"/>
      <c r="AE891" s="273"/>
      <c r="AF891" s="273"/>
      <c r="AG891" s="273"/>
      <c r="AH891" s="273"/>
      <c r="AI891" s="273"/>
      <c r="AJ891" s="273"/>
      <c r="AK891" s="273"/>
      <c r="AL891" s="273"/>
      <c r="AM891" s="273"/>
      <c r="AN891" s="273"/>
      <c r="AO891" s="273"/>
      <c r="AP891" s="273"/>
      <c r="AQ891" s="273"/>
      <c r="AR891" s="273"/>
      <c r="AS891" s="273"/>
      <c r="AT891" s="273"/>
      <c r="AU891" s="273"/>
      <c r="AV891" s="273"/>
      <c r="AW891" s="277"/>
      <c r="AX891" s="273"/>
      <c r="AY891" s="273"/>
      <c r="AZ891" s="273"/>
      <c r="BA891" s="273"/>
      <c r="BB891" s="273"/>
      <c r="BC891" s="273"/>
      <c r="BD891" s="273"/>
      <c r="BE891" s="269"/>
      <c r="BH891" s="241"/>
      <c r="BI891" s="241"/>
      <c r="BJ891" s="241"/>
      <c r="BK891" s="241"/>
      <c r="BL891" s="241"/>
      <c r="BM891" s="241"/>
      <c r="BN891" s="241"/>
      <c r="BO891" s="241"/>
      <c r="BP891" s="241"/>
      <c r="BQ891" s="241"/>
      <c r="BR891" s="241"/>
      <c r="BS891" s="241"/>
      <c r="BT891" s="241"/>
      <c r="BU891" s="241"/>
      <c r="BV891" s="240"/>
      <c r="BW891" s="241"/>
      <c r="BX891" s="241"/>
      <c r="BY891" s="241"/>
      <c r="BZ891" s="241"/>
      <c r="CA891" s="242"/>
      <c r="CB891" s="242"/>
      <c r="CC891" s="242"/>
      <c r="CD891" s="242"/>
      <c r="CE891" s="241"/>
    </row>
    <row r="892" spans="1:83" ht="14.4" x14ac:dyDescent="0.3">
      <c r="A892" s="268"/>
      <c r="B892" s="269"/>
      <c r="C892" s="272"/>
      <c r="D892" s="272"/>
      <c r="E892" s="272"/>
      <c r="F892" s="272"/>
      <c r="G892" s="272"/>
      <c r="H892" s="272"/>
      <c r="I892" s="272"/>
      <c r="J892" s="272"/>
      <c r="K892" s="272"/>
      <c r="L892" s="272"/>
      <c r="M892" s="272"/>
      <c r="N892" s="273"/>
      <c r="O892" s="273"/>
      <c r="P892" s="273"/>
      <c r="Q892" s="273"/>
      <c r="R892" s="273"/>
      <c r="S892" s="273"/>
      <c r="T892" s="273"/>
      <c r="U892" s="273"/>
      <c r="V892" s="273"/>
      <c r="W892" s="273"/>
      <c r="X892" s="273"/>
      <c r="Y892" s="273"/>
      <c r="Z892" s="273"/>
      <c r="AA892" s="273"/>
      <c r="AB892" s="273"/>
      <c r="AC892" s="273"/>
      <c r="AD892" s="273"/>
      <c r="AE892" s="273"/>
      <c r="AF892" s="273"/>
      <c r="AG892" s="273"/>
      <c r="AH892" s="273"/>
      <c r="AI892" s="273"/>
      <c r="AJ892" s="273"/>
      <c r="AK892" s="273"/>
      <c r="AL892" s="273"/>
      <c r="AM892" s="273"/>
      <c r="AN892" s="273"/>
      <c r="AO892" s="273"/>
      <c r="AP892" s="273"/>
      <c r="AQ892" s="273"/>
      <c r="AR892" s="273"/>
      <c r="AS892" s="273"/>
      <c r="AT892" s="273"/>
      <c r="AU892" s="273"/>
      <c r="AV892" s="273"/>
      <c r="AW892" s="277"/>
      <c r="AX892" s="273"/>
      <c r="AY892" s="273"/>
      <c r="AZ892" s="273"/>
      <c r="BA892" s="273"/>
      <c r="BB892" s="273"/>
      <c r="BC892" s="273"/>
      <c r="BD892" s="273"/>
      <c r="BE892" s="269"/>
      <c r="BH892" s="250"/>
      <c r="BI892" s="250"/>
      <c r="BJ892" s="250"/>
      <c r="BK892" s="250"/>
      <c r="BL892" s="250"/>
      <c r="BM892" s="250"/>
      <c r="BN892" s="250"/>
      <c r="BO892" s="250"/>
      <c r="BP892" s="250"/>
      <c r="BQ892" s="250"/>
      <c r="BR892" s="250"/>
      <c r="BS892" s="250"/>
      <c r="BT892" s="250"/>
      <c r="BU892" s="250"/>
      <c r="BV892" s="250"/>
      <c r="BW892" s="250"/>
      <c r="BX892" s="250"/>
      <c r="BY892" s="250"/>
      <c r="BZ892" s="250"/>
      <c r="CE892" s="250"/>
    </row>
    <row r="893" spans="1:83" ht="14.4" x14ac:dyDescent="0.3">
      <c r="A893" s="268"/>
      <c r="B893" s="269"/>
      <c r="C893" s="272"/>
      <c r="D893" s="272"/>
      <c r="E893" s="272"/>
      <c r="F893" s="272"/>
      <c r="G893" s="272"/>
      <c r="H893" s="272"/>
      <c r="I893" s="272"/>
      <c r="J893" s="272"/>
      <c r="K893" s="272"/>
      <c r="L893" s="272"/>
      <c r="M893" s="272"/>
      <c r="N893" s="273"/>
      <c r="O893" s="273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  <c r="AA893" s="273"/>
      <c r="AB893" s="273"/>
      <c r="AC893" s="273"/>
      <c r="AD893" s="273"/>
      <c r="AE893" s="273"/>
      <c r="AF893" s="273"/>
      <c r="AG893" s="273"/>
      <c r="AH893" s="273"/>
      <c r="AI893" s="273"/>
      <c r="AJ893" s="273"/>
      <c r="AK893" s="273"/>
      <c r="AL893" s="273"/>
      <c r="AM893" s="273"/>
      <c r="AN893" s="273"/>
      <c r="AO893" s="273"/>
      <c r="AP893" s="273"/>
      <c r="AQ893" s="273"/>
      <c r="AR893" s="273"/>
      <c r="AS893" s="273"/>
      <c r="AT893" s="273"/>
      <c r="AU893" s="273"/>
      <c r="AV893" s="273"/>
      <c r="AW893" s="277"/>
      <c r="AX893" s="273"/>
      <c r="AY893" s="273"/>
      <c r="AZ893" s="273"/>
      <c r="BA893" s="273"/>
      <c r="BB893" s="273"/>
      <c r="BC893" s="273"/>
      <c r="BD893" s="273"/>
      <c r="BE893" s="269"/>
      <c r="BH893" s="241"/>
      <c r="BI893" s="241"/>
      <c r="BJ893" s="241"/>
      <c r="BK893" s="241"/>
      <c r="BL893" s="241"/>
      <c r="BM893" s="241"/>
      <c r="BN893" s="241"/>
      <c r="BO893" s="241"/>
      <c r="BP893" s="241"/>
      <c r="BQ893" s="241"/>
      <c r="BR893" s="241"/>
      <c r="BS893" s="241"/>
      <c r="BT893" s="241"/>
      <c r="BU893" s="241"/>
      <c r="BV893" s="240"/>
      <c r="BW893" s="241"/>
      <c r="BX893" s="241"/>
      <c r="BY893" s="241"/>
      <c r="BZ893" s="241"/>
      <c r="CA893" s="242"/>
      <c r="CB893" s="242"/>
      <c r="CC893" s="242"/>
      <c r="CD893" s="242"/>
      <c r="CE893" s="241"/>
    </row>
    <row r="894" spans="1:83" ht="14.4" x14ac:dyDescent="0.3">
      <c r="A894" s="268"/>
      <c r="B894" s="269"/>
      <c r="C894" s="272"/>
      <c r="D894" s="272"/>
      <c r="E894" s="272"/>
      <c r="F894" s="272"/>
      <c r="G894" s="272"/>
      <c r="H894" s="272"/>
      <c r="I894" s="272"/>
      <c r="J894" s="272"/>
      <c r="K894" s="272"/>
      <c r="L894" s="272"/>
      <c r="M894" s="272"/>
      <c r="N894" s="273"/>
      <c r="O894" s="273"/>
      <c r="P894" s="273"/>
      <c r="Q894" s="273"/>
      <c r="R894" s="273"/>
      <c r="S894" s="273"/>
      <c r="T894" s="273"/>
      <c r="U894" s="273"/>
      <c r="V894" s="273"/>
      <c r="W894" s="273"/>
      <c r="X894" s="273"/>
      <c r="Y894" s="273"/>
      <c r="Z894" s="273"/>
      <c r="AA894" s="273"/>
      <c r="AB894" s="273"/>
      <c r="AC894" s="273"/>
      <c r="AD894" s="273"/>
      <c r="AE894" s="273"/>
      <c r="AF894" s="273"/>
      <c r="AG894" s="273"/>
      <c r="AH894" s="273"/>
      <c r="AI894" s="273"/>
      <c r="AJ894" s="273"/>
      <c r="AK894" s="273"/>
      <c r="AL894" s="273"/>
      <c r="AM894" s="273"/>
      <c r="AN894" s="273"/>
      <c r="AO894" s="273"/>
      <c r="AP894" s="273"/>
      <c r="AQ894" s="273"/>
      <c r="AR894" s="273"/>
      <c r="AS894" s="273"/>
      <c r="AT894" s="273"/>
      <c r="AU894" s="273"/>
      <c r="AV894" s="273"/>
      <c r="AW894" s="277"/>
      <c r="AX894" s="273"/>
      <c r="AY894" s="273"/>
      <c r="AZ894" s="273"/>
      <c r="BA894" s="273"/>
      <c r="BB894" s="273"/>
      <c r="BC894" s="273"/>
      <c r="BD894" s="273"/>
      <c r="BE894" s="269"/>
      <c r="BH894" s="250"/>
      <c r="BI894" s="250"/>
      <c r="BJ894" s="250"/>
      <c r="BK894" s="250"/>
      <c r="BL894" s="250"/>
      <c r="BM894" s="250"/>
      <c r="BN894" s="250"/>
      <c r="BO894" s="250"/>
      <c r="BP894" s="250"/>
      <c r="BQ894" s="250"/>
      <c r="BR894" s="250"/>
      <c r="BS894" s="250"/>
      <c r="BT894" s="250"/>
      <c r="BU894" s="250"/>
      <c r="BV894" s="250"/>
      <c r="BW894" s="250"/>
      <c r="BX894" s="250"/>
      <c r="BY894" s="250"/>
      <c r="BZ894" s="250"/>
      <c r="CE894" s="250"/>
    </row>
    <row r="895" spans="1:83" ht="14.4" x14ac:dyDescent="0.3">
      <c r="A895" s="268"/>
      <c r="B895" s="269"/>
      <c r="C895" s="272"/>
      <c r="D895" s="272"/>
      <c r="E895" s="272"/>
      <c r="F895" s="272"/>
      <c r="G895" s="272"/>
      <c r="H895" s="272"/>
      <c r="I895" s="272"/>
      <c r="J895" s="272"/>
      <c r="K895" s="272"/>
      <c r="L895" s="272"/>
      <c r="M895" s="272"/>
      <c r="N895" s="273"/>
      <c r="O895" s="273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  <c r="AA895" s="273"/>
      <c r="AB895" s="273"/>
      <c r="AC895" s="273"/>
      <c r="AD895" s="273"/>
      <c r="AE895" s="273"/>
      <c r="AF895" s="273"/>
      <c r="AG895" s="273"/>
      <c r="AH895" s="273"/>
      <c r="AI895" s="273"/>
      <c r="AJ895" s="273"/>
      <c r="AK895" s="273"/>
      <c r="AL895" s="273"/>
      <c r="AM895" s="273"/>
      <c r="AN895" s="273"/>
      <c r="AO895" s="273"/>
      <c r="AP895" s="273"/>
      <c r="AQ895" s="273"/>
      <c r="AR895" s="273"/>
      <c r="AS895" s="273"/>
      <c r="AT895" s="273"/>
      <c r="AU895" s="273"/>
      <c r="AV895" s="273"/>
      <c r="AW895" s="277"/>
      <c r="AX895" s="273"/>
      <c r="AY895" s="273"/>
      <c r="AZ895" s="273"/>
      <c r="BA895" s="273"/>
      <c r="BB895" s="273"/>
      <c r="BC895" s="273"/>
      <c r="BD895" s="273"/>
      <c r="BE895" s="269"/>
      <c r="BH895" s="241"/>
      <c r="BI895" s="241"/>
      <c r="BJ895" s="241"/>
      <c r="BK895" s="241"/>
      <c r="BL895" s="241"/>
      <c r="BM895" s="241"/>
      <c r="BN895" s="241"/>
      <c r="BO895" s="241"/>
      <c r="BP895" s="241"/>
      <c r="BQ895" s="241"/>
      <c r="BR895" s="241"/>
      <c r="BS895" s="241"/>
      <c r="BT895" s="241"/>
      <c r="BU895" s="241"/>
      <c r="BV895" s="240"/>
      <c r="BW895" s="241"/>
      <c r="BX895" s="241"/>
      <c r="BY895" s="241"/>
      <c r="BZ895" s="241"/>
      <c r="CA895" s="242"/>
      <c r="CB895" s="242"/>
      <c r="CC895" s="242"/>
      <c r="CD895" s="242"/>
      <c r="CE895" s="241"/>
    </row>
    <row r="896" spans="1:83" ht="14.4" x14ac:dyDescent="0.3">
      <c r="A896" s="268"/>
      <c r="B896" s="269"/>
      <c r="C896" s="272"/>
      <c r="D896" s="272"/>
      <c r="E896" s="272"/>
      <c r="F896" s="272"/>
      <c r="G896" s="272"/>
      <c r="H896" s="272"/>
      <c r="I896" s="272"/>
      <c r="J896" s="272"/>
      <c r="K896" s="272"/>
      <c r="L896" s="272"/>
      <c r="M896" s="272"/>
      <c r="N896" s="273"/>
      <c r="O896" s="273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  <c r="AB896" s="273"/>
      <c r="AC896" s="273"/>
      <c r="AD896" s="273"/>
      <c r="AE896" s="273"/>
      <c r="AF896" s="273"/>
      <c r="AG896" s="273"/>
      <c r="AH896" s="273"/>
      <c r="AI896" s="273"/>
      <c r="AJ896" s="273"/>
      <c r="AK896" s="273"/>
      <c r="AL896" s="273"/>
      <c r="AM896" s="273"/>
      <c r="AN896" s="273"/>
      <c r="AO896" s="273"/>
      <c r="AP896" s="273"/>
      <c r="AQ896" s="273"/>
      <c r="AR896" s="273"/>
      <c r="AS896" s="273"/>
      <c r="AT896" s="273"/>
      <c r="AU896" s="273"/>
      <c r="AV896" s="273"/>
      <c r="AW896" s="277"/>
      <c r="AX896" s="273"/>
      <c r="AY896" s="273"/>
      <c r="AZ896" s="273"/>
      <c r="BA896" s="273"/>
      <c r="BB896" s="273"/>
      <c r="BC896" s="273"/>
      <c r="BD896" s="273"/>
      <c r="BE896" s="269"/>
      <c r="BH896" s="250"/>
      <c r="BI896" s="250"/>
      <c r="BJ896" s="250"/>
      <c r="BK896" s="250"/>
      <c r="BL896" s="250"/>
      <c r="BM896" s="250"/>
      <c r="BN896" s="250"/>
      <c r="BO896" s="250"/>
      <c r="BP896" s="250"/>
      <c r="BQ896" s="250"/>
      <c r="BR896" s="250"/>
      <c r="BS896" s="250"/>
      <c r="BT896" s="250"/>
      <c r="BU896" s="250"/>
      <c r="BV896" s="250"/>
      <c r="BW896" s="250"/>
      <c r="BX896" s="250"/>
      <c r="BY896" s="250"/>
      <c r="BZ896" s="250"/>
      <c r="CE896" s="250"/>
    </row>
    <row r="897" spans="1:83" ht="14.4" x14ac:dyDescent="0.3">
      <c r="A897" s="268"/>
      <c r="B897" s="269"/>
      <c r="C897" s="272"/>
      <c r="D897" s="272"/>
      <c r="E897" s="272"/>
      <c r="F897" s="272"/>
      <c r="G897" s="272"/>
      <c r="H897" s="272"/>
      <c r="I897" s="272"/>
      <c r="J897" s="272"/>
      <c r="K897" s="272"/>
      <c r="L897" s="272"/>
      <c r="M897" s="272"/>
      <c r="N897" s="273"/>
      <c r="O897" s="273"/>
      <c r="P897" s="273"/>
      <c r="Q897" s="273"/>
      <c r="R897" s="273"/>
      <c r="S897" s="273"/>
      <c r="T897" s="273"/>
      <c r="U897" s="273"/>
      <c r="V897" s="273"/>
      <c r="W897" s="273"/>
      <c r="X897" s="273"/>
      <c r="Y897" s="273"/>
      <c r="Z897" s="273"/>
      <c r="AA897" s="273"/>
      <c r="AB897" s="273"/>
      <c r="AC897" s="273"/>
      <c r="AD897" s="273"/>
      <c r="AE897" s="273"/>
      <c r="AF897" s="273"/>
      <c r="AG897" s="273"/>
      <c r="AH897" s="273"/>
      <c r="AI897" s="273"/>
      <c r="AJ897" s="273"/>
      <c r="AK897" s="273"/>
      <c r="AL897" s="273"/>
      <c r="AM897" s="273"/>
      <c r="AN897" s="273"/>
      <c r="AO897" s="273"/>
      <c r="AP897" s="273"/>
      <c r="AQ897" s="273"/>
      <c r="AR897" s="273"/>
      <c r="AS897" s="273"/>
      <c r="AT897" s="273"/>
      <c r="AU897" s="273"/>
      <c r="AV897" s="273"/>
      <c r="AW897" s="277"/>
      <c r="AX897" s="273"/>
      <c r="AY897" s="273"/>
      <c r="AZ897" s="273"/>
      <c r="BA897" s="273"/>
      <c r="BB897" s="273"/>
      <c r="BC897" s="273"/>
      <c r="BD897" s="273"/>
      <c r="BE897" s="269"/>
      <c r="BH897" s="241"/>
      <c r="BI897" s="241"/>
      <c r="BJ897" s="241"/>
      <c r="BK897" s="241"/>
      <c r="BL897" s="241"/>
      <c r="BM897" s="241"/>
      <c r="BN897" s="241"/>
      <c r="BO897" s="241"/>
      <c r="BP897" s="241"/>
      <c r="BQ897" s="241"/>
      <c r="BR897" s="241"/>
      <c r="BS897" s="241"/>
      <c r="BT897" s="241"/>
      <c r="BU897" s="241"/>
      <c r="BV897" s="240"/>
      <c r="BW897" s="241"/>
      <c r="BX897" s="241"/>
      <c r="BY897" s="241"/>
      <c r="BZ897" s="241"/>
      <c r="CA897" s="242"/>
      <c r="CB897" s="242"/>
      <c r="CC897" s="242"/>
      <c r="CD897" s="242"/>
      <c r="CE897" s="241"/>
    </row>
    <row r="898" spans="1:83" ht="14.4" x14ac:dyDescent="0.3">
      <c r="A898" s="268"/>
      <c r="B898" s="269"/>
      <c r="C898" s="272"/>
      <c r="D898" s="272"/>
      <c r="E898" s="272"/>
      <c r="F898" s="272"/>
      <c r="G898" s="272"/>
      <c r="H898" s="272"/>
      <c r="I898" s="272"/>
      <c r="J898" s="272"/>
      <c r="K898" s="272"/>
      <c r="L898" s="272"/>
      <c r="M898" s="272"/>
      <c r="N898" s="273"/>
      <c r="O898" s="273"/>
      <c r="P898" s="273"/>
      <c r="Q898" s="273"/>
      <c r="R898" s="273"/>
      <c r="S898" s="273"/>
      <c r="T898" s="273"/>
      <c r="U898" s="273"/>
      <c r="V898" s="273"/>
      <c r="W898" s="273"/>
      <c r="X898" s="273"/>
      <c r="Y898" s="273"/>
      <c r="Z898" s="273"/>
      <c r="AA898" s="273"/>
      <c r="AB898" s="273"/>
      <c r="AC898" s="273"/>
      <c r="AD898" s="273"/>
      <c r="AE898" s="273"/>
      <c r="AF898" s="273"/>
      <c r="AG898" s="273"/>
      <c r="AH898" s="273"/>
      <c r="AI898" s="273"/>
      <c r="AJ898" s="273"/>
      <c r="AK898" s="273"/>
      <c r="AL898" s="273"/>
      <c r="AM898" s="273"/>
      <c r="AN898" s="273"/>
      <c r="AO898" s="273"/>
      <c r="AP898" s="273"/>
      <c r="AQ898" s="273"/>
      <c r="AR898" s="273"/>
      <c r="AS898" s="273"/>
      <c r="AT898" s="273"/>
      <c r="AU898" s="273"/>
      <c r="AV898" s="273"/>
      <c r="AW898" s="277"/>
      <c r="AX898" s="273"/>
      <c r="AY898" s="273"/>
      <c r="AZ898" s="273"/>
      <c r="BA898" s="273"/>
      <c r="BB898" s="273"/>
      <c r="BC898" s="273"/>
      <c r="BD898" s="273"/>
      <c r="BE898" s="269"/>
      <c r="BH898" s="241"/>
      <c r="BI898" s="241"/>
      <c r="BJ898" s="241"/>
      <c r="BK898" s="241"/>
      <c r="BL898" s="241"/>
      <c r="BM898" s="241"/>
      <c r="BN898" s="241"/>
      <c r="BO898" s="241"/>
      <c r="BP898" s="241"/>
      <c r="BQ898" s="241"/>
      <c r="BR898" s="241"/>
      <c r="BS898" s="241"/>
      <c r="BT898" s="241"/>
      <c r="BU898" s="241"/>
      <c r="BV898" s="240"/>
      <c r="BW898" s="241"/>
      <c r="BX898" s="241"/>
      <c r="BY898" s="241"/>
      <c r="BZ898" s="241"/>
      <c r="CA898" s="242"/>
      <c r="CB898" s="242"/>
      <c r="CC898" s="242"/>
      <c r="CD898" s="242"/>
      <c r="CE898" s="241"/>
    </row>
    <row r="899" spans="1:83" ht="14.4" x14ac:dyDescent="0.3">
      <c r="A899" s="268"/>
      <c r="B899" s="269"/>
      <c r="C899" s="272"/>
      <c r="D899" s="272"/>
      <c r="E899" s="272"/>
      <c r="F899" s="272"/>
      <c r="G899" s="272"/>
      <c r="H899" s="272"/>
      <c r="I899" s="272"/>
      <c r="J899" s="272"/>
      <c r="K899" s="272"/>
      <c r="L899" s="272"/>
      <c r="M899" s="272"/>
      <c r="N899" s="273"/>
      <c r="O899" s="273"/>
      <c r="P899" s="273"/>
      <c r="Q899" s="273"/>
      <c r="R899" s="273"/>
      <c r="S899" s="273"/>
      <c r="T899" s="273"/>
      <c r="U899" s="273"/>
      <c r="V899" s="273"/>
      <c r="W899" s="273"/>
      <c r="X899" s="273"/>
      <c r="Y899" s="273"/>
      <c r="Z899" s="273"/>
      <c r="AA899" s="273"/>
      <c r="AB899" s="273"/>
      <c r="AC899" s="273"/>
      <c r="AD899" s="273"/>
      <c r="AE899" s="273"/>
      <c r="AF899" s="273"/>
      <c r="AG899" s="273"/>
      <c r="AH899" s="273"/>
      <c r="AI899" s="273"/>
      <c r="AJ899" s="273"/>
      <c r="AK899" s="273"/>
      <c r="AL899" s="273"/>
      <c r="AM899" s="273"/>
      <c r="AN899" s="273"/>
      <c r="AO899" s="273"/>
      <c r="AP899" s="273"/>
      <c r="AQ899" s="273"/>
      <c r="AR899" s="273"/>
      <c r="AS899" s="273"/>
      <c r="AT899" s="273"/>
      <c r="AU899" s="273"/>
      <c r="AV899" s="273"/>
      <c r="AW899" s="277"/>
      <c r="AX899" s="273"/>
      <c r="AY899" s="273"/>
      <c r="AZ899" s="273"/>
      <c r="BA899" s="273"/>
      <c r="BB899" s="273"/>
      <c r="BC899" s="273"/>
      <c r="BD899" s="273"/>
      <c r="BE899" s="269"/>
      <c r="BH899" s="250"/>
      <c r="BI899" s="250"/>
      <c r="BJ899" s="250"/>
      <c r="BK899" s="250"/>
      <c r="BL899" s="250"/>
      <c r="BM899" s="250"/>
      <c r="BN899" s="250"/>
      <c r="BO899" s="250"/>
      <c r="BP899" s="250"/>
      <c r="BQ899" s="250"/>
      <c r="BR899" s="250"/>
      <c r="BS899" s="250"/>
      <c r="BT899" s="250"/>
      <c r="BU899" s="250"/>
      <c r="BV899" s="250"/>
      <c r="BW899" s="250"/>
      <c r="BX899" s="250"/>
      <c r="BY899" s="250"/>
      <c r="BZ899" s="250"/>
      <c r="CE899" s="250"/>
    </row>
    <row r="900" spans="1:83" ht="14.4" x14ac:dyDescent="0.3">
      <c r="A900" s="268"/>
      <c r="B900" s="269"/>
      <c r="C900" s="272"/>
      <c r="D900" s="272"/>
      <c r="E900" s="272"/>
      <c r="F900" s="272"/>
      <c r="G900" s="272"/>
      <c r="H900" s="272"/>
      <c r="I900" s="272"/>
      <c r="J900" s="272"/>
      <c r="K900" s="272"/>
      <c r="L900" s="272"/>
      <c r="M900" s="272"/>
      <c r="N900" s="273"/>
      <c r="O900" s="273"/>
      <c r="P900" s="273"/>
      <c r="Q900" s="273"/>
      <c r="R900" s="273"/>
      <c r="S900" s="273"/>
      <c r="T900" s="273"/>
      <c r="U900" s="273"/>
      <c r="V900" s="273"/>
      <c r="W900" s="273"/>
      <c r="X900" s="273"/>
      <c r="Y900" s="273"/>
      <c r="Z900" s="273"/>
      <c r="AA900" s="273"/>
      <c r="AB900" s="273"/>
      <c r="AC900" s="273"/>
      <c r="AD900" s="273"/>
      <c r="AE900" s="273"/>
      <c r="AF900" s="273"/>
      <c r="AG900" s="273"/>
      <c r="AH900" s="273"/>
      <c r="AI900" s="273"/>
      <c r="AJ900" s="273"/>
      <c r="AK900" s="273"/>
      <c r="AL900" s="273"/>
      <c r="AM900" s="273"/>
      <c r="AN900" s="273"/>
      <c r="AO900" s="273"/>
      <c r="AP900" s="273"/>
      <c r="AQ900" s="273"/>
      <c r="AR900" s="273"/>
      <c r="AS900" s="273"/>
      <c r="AT900" s="273"/>
      <c r="AU900" s="273"/>
      <c r="AV900" s="273"/>
      <c r="AW900" s="277"/>
      <c r="AX900" s="273"/>
      <c r="AY900" s="273"/>
      <c r="AZ900" s="273"/>
      <c r="BA900" s="273"/>
      <c r="BB900" s="273"/>
      <c r="BC900" s="273"/>
      <c r="BD900" s="273"/>
      <c r="BE900" s="269"/>
      <c r="BH900" s="241"/>
      <c r="BI900" s="241"/>
      <c r="BJ900" s="241"/>
      <c r="BK900" s="241"/>
      <c r="BL900" s="241"/>
      <c r="BM900" s="241"/>
      <c r="BN900" s="241"/>
      <c r="BO900" s="241"/>
      <c r="BP900" s="241"/>
      <c r="BQ900" s="241"/>
      <c r="BR900" s="241"/>
      <c r="BS900" s="241"/>
      <c r="BT900" s="241"/>
      <c r="BU900" s="241"/>
      <c r="BV900" s="240"/>
      <c r="BW900" s="241"/>
      <c r="BX900" s="241"/>
      <c r="BY900" s="241"/>
      <c r="BZ900" s="241"/>
      <c r="CA900" s="252"/>
      <c r="CB900" s="252"/>
      <c r="CC900" s="252"/>
      <c r="CD900" s="242"/>
      <c r="CE900" s="241"/>
    </row>
    <row r="901" spans="1:83" ht="14.4" x14ac:dyDescent="0.3">
      <c r="A901" s="268"/>
      <c r="B901" s="269"/>
      <c r="C901" s="272"/>
      <c r="D901" s="272"/>
      <c r="E901" s="272"/>
      <c r="F901" s="272"/>
      <c r="G901" s="272"/>
      <c r="H901" s="272"/>
      <c r="I901" s="272"/>
      <c r="J901" s="272"/>
      <c r="K901" s="272"/>
      <c r="L901" s="272"/>
      <c r="M901" s="272"/>
      <c r="N901" s="273"/>
      <c r="O901" s="273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  <c r="AA901" s="273"/>
      <c r="AB901" s="273"/>
      <c r="AC901" s="273"/>
      <c r="AD901" s="273"/>
      <c r="AE901" s="273"/>
      <c r="AF901" s="273"/>
      <c r="AG901" s="273"/>
      <c r="AH901" s="273"/>
      <c r="AI901" s="273"/>
      <c r="AJ901" s="273"/>
      <c r="AK901" s="273"/>
      <c r="AL901" s="273"/>
      <c r="AM901" s="273"/>
      <c r="AN901" s="273"/>
      <c r="AO901" s="273"/>
      <c r="AP901" s="273"/>
      <c r="AQ901" s="273"/>
      <c r="AR901" s="273"/>
      <c r="AS901" s="273"/>
      <c r="AT901" s="273"/>
      <c r="AU901" s="273"/>
      <c r="AV901" s="273"/>
      <c r="AW901" s="277"/>
      <c r="AX901" s="273"/>
      <c r="AY901" s="273"/>
      <c r="AZ901" s="273"/>
      <c r="BA901" s="273"/>
      <c r="BB901" s="273"/>
      <c r="BC901" s="273"/>
      <c r="BD901" s="273"/>
      <c r="BE901" s="269"/>
      <c r="BH901" s="250"/>
      <c r="BI901" s="250"/>
      <c r="BJ901" s="250"/>
      <c r="BK901" s="250"/>
      <c r="BL901" s="250"/>
      <c r="BM901" s="250"/>
      <c r="BN901" s="250"/>
      <c r="BO901" s="250"/>
      <c r="BP901" s="250"/>
      <c r="BQ901" s="250"/>
      <c r="BR901" s="250"/>
      <c r="BS901" s="250"/>
      <c r="BT901" s="250"/>
      <c r="BU901" s="250"/>
      <c r="BV901" s="250"/>
      <c r="BW901" s="250"/>
      <c r="BX901" s="250"/>
      <c r="BY901" s="250"/>
      <c r="BZ901" s="250"/>
      <c r="CE901" s="250"/>
    </row>
    <row r="902" spans="1:83" ht="14.4" x14ac:dyDescent="0.3">
      <c r="A902" s="268"/>
      <c r="B902" s="269"/>
      <c r="C902" s="272"/>
      <c r="D902" s="272"/>
      <c r="E902" s="272"/>
      <c r="F902" s="272"/>
      <c r="G902" s="272"/>
      <c r="H902" s="272"/>
      <c r="I902" s="272"/>
      <c r="J902" s="272"/>
      <c r="K902" s="272"/>
      <c r="L902" s="272"/>
      <c r="M902" s="272"/>
      <c r="N902" s="273"/>
      <c r="O902" s="273"/>
      <c r="P902" s="273"/>
      <c r="Q902" s="273"/>
      <c r="R902" s="273"/>
      <c r="S902" s="273"/>
      <c r="T902" s="273"/>
      <c r="U902" s="273"/>
      <c r="V902" s="273"/>
      <c r="W902" s="273"/>
      <c r="X902" s="273"/>
      <c r="Y902" s="273"/>
      <c r="Z902" s="273"/>
      <c r="AA902" s="273"/>
      <c r="AB902" s="273"/>
      <c r="AC902" s="273"/>
      <c r="AD902" s="273"/>
      <c r="AE902" s="273"/>
      <c r="AF902" s="273"/>
      <c r="AG902" s="273"/>
      <c r="AH902" s="273"/>
      <c r="AI902" s="273"/>
      <c r="AJ902" s="273"/>
      <c r="AK902" s="273"/>
      <c r="AL902" s="273"/>
      <c r="AM902" s="273"/>
      <c r="AN902" s="273"/>
      <c r="AO902" s="273"/>
      <c r="AP902" s="273"/>
      <c r="AQ902" s="273"/>
      <c r="AR902" s="273"/>
      <c r="AS902" s="273"/>
      <c r="AT902" s="273"/>
      <c r="AU902" s="273"/>
      <c r="AV902" s="273"/>
      <c r="AW902" s="277"/>
      <c r="AX902" s="273"/>
      <c r="AY902" s="273"/>
      <c r="AZ902" s="273"/>
      <c r="BA902" s="273"/>
      <c r="BB902" s="273"/>
      <c r="BC902" s="273"/>
      <c r="BD902" s="273"/>
      <c r="BE902" s="269"/>
      <c r="BH902" s="250"/>
      <c r="BI902" s="250"/>
      <c r="BJ902" s="250"/>
      <c r="BK902" s="250"/>
      <c r="BL902" s="250"/>
      <c r="BM902" s="250"/>
      <c r="BN902" s="250"/>
      <c r="BO902" s="250"/>
      <c r="BP902" s="250"/>
      <c r="BQ902" s="250"/>
      <c r="BR902" s="250"/>
      <c r="BS902" s="250"/>
      <c r="BT902" s="250"/>
      <c r="BU902" s="250"/>
      <c r="BV902" s="250"/>
      <c r="BW902" s="250"/>
      <c r="BX902" s="250"/>
      <c r="BY902" s="250"/>
      <c r="BZ902" s="250"/>
      <c r="CE902" s="250"/>
    </row>
    <row r="903" spans="1:83" ht="14.4" x14ac:dyDescent="0.3">
      <c r="A903" s="270"/>
      <c r="B903" s="271"/>
      <c r="C903" s="272"/>
      <c r="D903" s="272"/>
      <c r="E903" s="272"/>
      <c r="F903" s="272"/>
      <c r="G903" s="272"/>
      <c r="H903" s="272"/>
      <c r="I903" s="272"/>
      <c r="J903" s="272"/>
      <c r="K903" s="272"/>
      <c r="L903" s="272"/>
      <c r="M903" s="272"/>
      <c r="BE903" s="269"/>
      <c r="BH903" s="250"/>
      <c r="BI903" s="250"/>
      <c r="BJ903" s="250"/>
      <c r="BK903" s="250"/>
      <c r="BL903" s="250"/>
      <c r="BM903" s="250"/>
      <c r="BN903" s="250"/>
      <c r="BO903" s="250"/>
      <c r="BP903" s="250"/>
      <c r="BQ903" s="250"/>
      <c r="BR903" s="250"/>
      <c r="BS903" s="250"/>
      <c r="BT903" s="250"/>
      <c r="BU903" s="250"/>
      <c r="BV903" s="250"/>
      <c r="BW903" s="250"/>
      <c r="BX903" s="250"/>
      <c r="BY903" s="250"/>
      <c r="BZ903" s="250"/>
      <c r="CE903" s="250"/>
    </row>
    <row r="904" spans="1:83" ht="14.4" x14ac:dyDescent="0.3">
      <c r="A904" s="268"/>
      <c r="B904" s="269"/>
      <c r="C904" s="272"/>
      <c r="D904" s="272"/>
      <c r="E904" s="272"/>
      <c r="F904" s="272"/>
      <c r="G904" s="272"/>
      <c r="H904" s="272"/>
      <c r="I904" s="272"/>
      <c r="J904" s="272"/>
      <c r="K904" s="272"/>
      <c r="L904" s="272"/>
      <c r="M904" s="272"/>
      <c r="N904" s="273"/>
      <c r="O904" s="273"/>
      <c r="P904" s="273"/>
      <c r="Q904" s="273"/>
      <c r="R904" s="273"/>
      <c r="S904" s="273"/>
      <c r="T904" s="273"/>
      <c r="U904" s="273"/>
      <c r="V904" s="273"/>
      <c r="W904" s="273"/>
      <c r="X904" s="273"/>
      <c r="Y904" s="273"/>
      <c r="Z904" s="273"/>
      <c r="AA904" s="273"/>
      <c r="AB904" s="273"/>
      <c r="AC904" s="273"/>
      <c r="AD904" s="273"/>
      <c r="AE904" s="273"/>
      <c r="AF904" s="273"/>
      <c r="AG904" s="273"/>
      <c r="AH904" s="273"/>
      <c r="AI904" s="273"/>
      <c r="AJ904" s="273"/>
      <c r="AK904" s="273"/>
      <c r="AL904" s="273"/>
      <c r="AM904" s="273"/>
      <c r="AN904" s="273"/>
      <c r="AO904" s="273"/>
      <c r="AP904" s="273"/>
      <c r="AQ904" s="273"/>
      <c r="AR904" s="273"/>
      <c r="AS904" s="273"/>
      <c r="AT904" s="273"/>
      <c r="AU904" s="273"/>
      <c r="AV904" s="273"/>
      <c r="AW904" s="277"/>
      <c r="AX904" s="273"/>
      <c r="AY904" s="273"/>
      <c r="AZ904" s="273"/>
      <c r="BA904" s="273"/>
      <c r="BB904" s="273"/>
      <c r="BC904" s="273"/>
      <c r="BD904" s="273"/>
      <c r="BE904" s="269"/>
      <c r="BH904" s="250"/>
      <c r="BI904" s="250"/>
      <c r="BJ904" s="250"/>
      <c r="BK904" s="250"/>
      <c r="BL904" s="250"/>
      <c r="BM904" s="250"/>
      <c r="BN904" s="250"/>
      <c r="BO904" s="250"/>
      <c r="BP904" s="250"/>
      <c r="BQ904" s="250"/>
      <c r="BR904" s="250"/>
      <c r="BS904" s="250"/>
      <c r="BT904" s="250"/>
      <c r="BU904" s="250"/>
      <c r="BV904" s="250"/>
      <c r="BW904" s="250"/>
      <c r="BX904" s="250"/>
      <c r="BY904" s="250"/>
      <c r="BZ904" s="250"/>
      <c r="CE904" s="250"/>
    </row>
    <row r="905" spans="1:83" ht="14.4" x14ac:dyDescent="0.3">
      <c r="A905" s="268"/>
      <c r="B905" s="269"/>
      <c r="C905" s="272"/>
      <c r="D905" s="272"/>
      <c r="E905" s="272"/>
      <c r="F905" s="272"/>
      <c r="G905" s="272"/>
      <c r="H905" s="272"/>
      <c r="I905" s="272"/>
      <c r="J905" s="272"/>
      <c r="K905" s="272"/>
      <c r="L905" s="272"/>
      <c r="M905" s="272"/>
      <c r="N905" s="273"/>
      <c r="O905" s="273"/>
      <c r="P905" s="273"/>
      <c r="Q905" s="273"/>
      <c r="R905" s="273"/>
      <c r="S905" s="273"/>
      <c r="T905" s="273"/>
      <c r="U905" s="273"/>
      <c r="V905" s="273"/>
      <c r="W905" s="273"/>
      <c r="X905" s="273"/>
      <c r="Y905" s="273"/>
      <c r="Z905" s="273"/>
      <c r="AA905" s="273"/>
      <c r="AB905" s="273"/>
      <c r="AC905" s="273"/>
      <c r="AD905" s="273"/>
      <c r="AE905" s="273"/>
      <c r="AF905" s="273"/>
      <c r="AG905" s="273"/>
      <c r="AH905" s="273"/>
      <c r="AI905" s="273"/>
      <c r="AJ905" s="273"/>
      <c r="AK905" s="273"/>
      <c r="AL905" s="273"/>
      <c r="AM905" s="273"/>
      <c r="AN905" s="273"/>
      <c r="AO905" s="273"/>
      <c r="AP905" s="273"/>
      <c r="AQ905" s="273"/>
      <c r="AR905" s="273"/>
      <c r="AS905" s="273"/>
      <c r="AT905" s="273"/>
      <c r="AU905" s="273"/>
      <c r="AV905" s="273"/>
      <c r="AW905" s="277"/>
      <c r="AX905" s="273"/>
      <c r="AY905" s="273"/>
      <c r="AZ905" s="273"/>
      <c r="BA905" s="273"/>
      <c r="BB905" s="273"/>
      <c r="BC905" s="273"/>
      <c r="BD905" s="273"/>
      <c r="BE905" s="269"/>
      <c r="BH905" s="250"/>
      <c r="BI905" s="250"/>
      <c r="BJ905" s="250"/>
      <c r="BK905" s="250"/>
      <c r="BL905" s="250"/>
      <c r="BM905" s="250"/>
      <c r="BN905" s="250"/>
      <c r="BO905" s="250"/>
      <c r="BP905" s="250"/>
      <c r="BQ905" s="250"/>
      <c r="BR905" s="250"/>
      <c r="BS905" s="250"/>
      <c r="BT905" s="250"/>
      <c r="BU905" s="250"/>
      <c r="BV905" s="250"/>
      <c r="BW905" s="250"/>
      <c r="BX905" s="250"/>
      <c r="BY905" s="250"/>
      <c r="BZ905" s="250"/>
      <c r="CE905" s="250"/>
    </row>
    <row r="906" spans="1:83" ht="14.4" x14ac:dyDescent="0.3">
      <c r="A906" s="268"/>
      <c r="B906" s="269"/>
      <c r="C906" s="272"/>
      <c r="D906" s="272"/>
      <c r="E906" s="272"/>
      <c r="F906" s="272"/>
      <c r="G906" s="272"/>
      <c r="H906" s="272"/>
      <c r="I906" s="272"/>
      <c r="J906" s="272"/>
      <c r="K906" s="272"/>
      <c r="L906" s="272"/>
      <c r="M906" s="272"/>
      <c r="N906" s="273"/>
      <c r="O906" s="273"/>
      <c r="P906" s="273"/>
      <c r="Q906" s="273"/>
      <c r="R906" s="273"/>
      <c r="S906" s="273"/>
      <c r="T906" s="273"/>
      <c r="U906" s="273"/>
      <c r="V906" s="273"/>
      <c r="W906" s="273"/>
      <c r="X906" s="273"/>
      <c r="Y906" s="273"/>
      <c r="Z906" s="273"/>
      <c r="AA906" s="273"/>
      <c r="AB906" s="273"/>
      <c r="AC906" s="273"/>
      <c r="AD906" s="273"/>
      <c r="AE906" s="273"/>
      <c r="AF906" s="273"/>
      <c r="AG906" s="273"/>
      <c r="AH906" s="273"/>
      <c r="AI906" s="273"/>
      <c r="AJ906" s="273"/>
      <c r="AK906" s="273"/>
      <c r="AL906" s="273"/>
      <c r="AM906" s="273"/>
      <c r="AN906" s="273"/>
      <c r="AO906" s="273"/>
      <c r="AP906" s="273"/>
      <c r="AQ906" s="273"/>
      <c r="AR906" s="273"/>
      <c r="AS906" s="273"/>
      <c r="AT906" s="273"/>
      <c r="AU906" s="273"/>
      <c r="AV906" s="273"/>
      <c r="AW906" s="277"/>
      <c r="AX906" s="273"/>
      <c r="AY906" s="273"/>
      <c r="AZ906" s="273"/>
      <c r="BA906" s="273"/>
      <c r="BB906" s="273"/>
      <c r="BC906" s="273"/>
      <c r="BD906" s="273"/>
      <c r="BE906" s="269"/>
      <c r="BH906" s="250"/>
      <c r="BI906" s="250"/>
      <c r="BJ906" s="250"/>
      <c r="BK906" s="250"/>
      <c r="BL906" s="250"/>
      <c r="BM906" s="250"/>
      <c r="BN906" s="250"/>
      <c r="BO906" s="250"/>
      <c r="BP906" s="250"/>
      <c r="BQ906" s="250"/>
      <c r="BR906" s="250"/>
      <c r="BS906" s="250"/>
      <c r="BT906" s="250"/>
      <c r="BU906" s="250"/>
      <c r="BV906" s="250"/>
      <c r="BW906" s="250"/>
      <c r="BX906" s="250"/>
      <c r="BY906" s="250"/>
      <c r="BZ906" s="250"/>
      <c r="CE906" s="250"/>
    </row>
    <row r="907" spans="1:83" ht="14.4" x14ac:dyDescent="0.3">
      <c r="A907" s="268"/>
      <c r="B907" s="269"/>
      <c r="C907" s="272"/>
      <c r="D907" s="272"/>
      <c r="E907" s="272"/>
      <c r="F907" s="272"/>
      <c r="G907" s="272"/>
      <c r="H907" s="272"/>
      <c r="I907" s="272"/>
      <c r="J907" s="272"/>
      <c r="K907" s="272"/>
      <c r="L907" s="272"/>
      <c r="M907" s="272"/>
      <c r="N907" s="273"/>
      <c r="O907" s="273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  <c r="AA907" s="273"/>
      <c r="AB907" s="273"/>
      <c r="AC907" s="273"/>
      <c r="AD907" s="273"/>
      <c r="AE907" s="273"/>
      <c r="AF907" s="273"/>
      <c r="AG907" s="273"/>
      <c r="AH907" s="273"/>
      <c r="AI907" s="273"/>
      <c r="AJ907" s="273"/>
      <c r="AK907" s="273"/>
      <c r="AL907" s="273"/>
      <c r="AM907" s="273"/>
      <c r="AN907" s="273"/>
      <c r="AO907" s="273"/>
      <c r="AP907" s="273"/>
      <c r="AQ907" s="273"/>
      <c r="AR907" s="273"/>
      <c r="AS907" s="273"/>
      <c r="AT907" s="273"/>
      <c r="AU907" s="273"/>
      <c r="AV907" s="273"/>
      <c r="AW907" s="277"/>
      <c r="AX907" s="273"/>
      <c r="AY907" s="273"/>
      <c r="AZ907" s="273"/>
      <c r="BA907" s="273"/>
      <c r="BB907" s="273"/>
      <c r="BC907" s="273"/>
      <c r="BD907" s="273"/>
      <c r="BE907" s="269"/>
      <c r="BH907" s="250"/>
      <c r="BI907" s="250"/>
      <c r="BJ907" s="250"/>
      <c r="BK907" s="250"/>
      <c r="BL907" s="250"/>
      <c r="BM907" s="250"/>
      <c r="BN907" s="250"/>
      <c r="BO907" s="250"/>
      <c r="BP907" s="250"/>
      <c r="BQ907" s="250"/>
      <c r="BR907" s="250"/>
      <c r="BS907" s="250"/>
      <c r="BT907" s="250"/>
      <c r="BU907" s="250"/>
      <c r="BV907" s="250"/>
      <c r="BW907" s="250"/>
      <c r="BX907" s="250"/>
      <c r="BY907" s="250"/>
      <c r="BZ907" s="250"/>
      <c r="CE907" s="250"/>
    </row>
    <row r="908" spans="1:83" ht="14.4" x14ac:dyDescent="0.3">
      <c r="A908" s="270"/>
      <c r="B908" s="269"/>
      <c r="C908" s="272"/>
      <c r="D908" s="272"/>
      <c r="E908" s="272"/>
      <c r="F908" s="272"/>
      <c r="G908" s="272"/>
      <c r="H908" s="272"/>
      <c r="I908" s="272"/>
      <c r="J908" s="272"/>
      <c r="K908" s="272"/>
      <c r="L908" s="272"/>
      <c r="M908" s="272"/>
      <c r="N908" s="273"/>
      <c r="O908" s="273"/>
      <c r="P908" s="273"/>
      <c r="Q908" s="273"/>
      <c r="R908" s="273"/>
      <c r="S908" s="273"/>
      <c r="T908" s="273"/>
      <c r="U908" s="273"/>
      <c r="V908" s="273"/>
      <c r="W908" s="273"/>
      <c r="X908" s="273"/>
      <c r="Y908" s="273"/>
      <c r="Z908" s="273"/>
      <c r="AA908" s="273"/>
      <c r="BE908" s="269"/>
      <c r="BH908" s="241"/>
      <c r="BI908" s="241"/>
      <c r="BJ908" s="241"/>
      <c r="BK908" s="241"/>
      <c r="BL908" s="241"/>
      <c r="BM908" s="241"/>
      <c r="BN908" s="241"/>
      <c r="BO908" s="241"/>
      <c r="BP908" s="241"/>
      <c r="BQ908" s="241"/>
      <c r="BR908" s="241"/>
      <c r="BS908" s="241"/>
      <c r="BT908" s="241"/>
      <c r="BU908" s="241"/>
      <c r="BV908" s="240"/>
      <c r="BW908" s="241"/>
      <c r="BX908" s="241"/>
      <c r="BY908" s="241"/>
      <c r="BZ908" s="241"/>
      <c r="CA908" s="242"/>
      <c r="CB908" s="242"/>
      <c r="CC908" s="242"/>
      <c r="CD908" s="242"/>
      <c r="CE908" s="241"/>
    </row>
    <row r="909" spans="1:83" ht="14.4" x14ac:dyDescent="0.3">
      <c r="A909" s="268"/>
      <c r="B909" s="269"/>
      <c r="C909" s="272"/>
      <c r="D909" s="272"/>
      <c r="E909" s="272"/>
      <c r="F909" s="272"/>
      <c r="G909" s="272"/>
      <c r="H909" s="272"/>
      <c r="I909" s="272"/>
      <c r="J909" s="272"/>
      <c r="K909" s="272"/>
      <c r="L909" s="272"/>
      <c r="M909" s="272"/>
      <c r="N909" s="273"/>
      <c r="O909" s="273"/>
      <c r="P909" s="273"/>
      <c r="Q909" s="273"/>
      <c r="R909" s="273"/>
      <c r="S909" s="273"/>
      <c r="T909" s="273"/>
      <c r="U909" s="273"/>
      <c r="V909" s="273"/>
      <c r="W909" s="273"/>
      <c r="X909" s="273"/>
      <c r="Y909" s="273"/>
      <c r="Z909" s="273"/>
      <c r="AA909" s="273"/>
      <c r="AB909" s="273"/>
      <c r="AC909" s="273"/>
      <c r="AD909" s="273"/>
      <c r="AE909" s="273"/>
      <c r="AF909" s="273"/>
      <c r="AG909" s="273"/>
      <c r="AH909" s="273"/>
      <c r="AI909" s="273"/>
      <c r="AJ909" s="273"/>
      <c r="AK909" s="273"/>
      <c r="AL909" s="273"/>
      <c r="AM909" s="273"/>
      <c r="AN909" s="273"/>
      <c r="AO909" s="273"/>
      <c r="AP909" s="273"/>
      <c r="AQ909" s="273"/>
      <c r="AR909" s="273"/>
      <c r="AS909" s="273"/>
      <c r="AT909" s="273"/>
      <c r="AU909" s="273"/>
      <c r="AV909" s="273"/>
      <c r="AW909" s="277"/>
      <c r="AX909" s="273"/>
      <c r="AY909" s="273"/>
      <c r="AZ909" s="273"/>
      <c r="BA909" s="273"/>
      <c r="BB909" s="273"/>
      <c r="BC909" s="273"/>
      <c r="BD909" s="273"/>
      <c r="BE909" s="269"/>
      <c r="BH909" s="241"/>
      <c r="BI909" s="241"/>
      <c r="BJ909" s="241"/>
      <c r="BK909" s="241"/>
      <c r="BL909" s="241"/>
      <c r="BM909" s="241"/>
      <c r="BN909" s="241"/>
      <c r="BO909" s="241"/>
      <c r="BP909" s="241"/>
      <c r="BQ909" s="241"/>
      <c r="BR909" s="241"/>
      <c r="BS909" s="241"/>
      <c r="BT909" s="241"/>
      <c r="BU909" s="241"/>
      <c r="BV909" s="240"/>
      <c r="BW909" s="241"/>
      <c r="BX909" s="241"/>
      <c r="BY909" s="241"/>
      <c r="BZ909" s="241"/>
      <c r="CA909" s="242"/>
      <c r="CB909" s="242"/>
      <c r="CC909" s="242"/>
      <c r="CD909" s="242"/>
      <c r="CE909" s="241"/>
    </row>
    <row r="910" spans="1:83" ht="14.4" x14ac:dyDescent="0.3">
      <c r="A910" s="268"/>
      <c r="B910" s="269"/>
      <c r="C910" s="272"/>
      <c r="D910" s="272"/>
      <c r="E910" s="272"/>
      <c r="F910" s="272"/>
      <c r="G910" s="272"/>
      <c r="H910" s="272"/>
      <c r="I910" s="272"/>
      <c r="J910" s="272"/>
      <c r="K910" s="272"/>
      <c r="L910" s="272"/>
      <c r="M910" s="272"/>
      <c r="N910" s="273"/>
      <c r="O910" s="273"/>
      <c r="P910" s="273"/>
      <c r="Q910" s="273"/>
      <c r="R910" s="273"/>
      <c r="S910" s="273"/>
      <c r="T910" s="273"/>
      <c r="U910" s="273"/>
      <c r="V910" s="273"/>
      <c r="W910" s="273"/>
      <c r="X910" s="273"/>
      <c r="Y910" s="273"/>
      <c r="Z910" s="273"/>
      <c r="AA910" s="273"/>
      <c r="AB910" s="273"/>
      <c r="AC910" s="273"/>
      <c r="AD910" s="273"/>
      <c r="AE910" s="273"/>
      <c r="AF910" s="273"/>
      <c r="AG910" s="273"/>
      <c r="AH910" s="273"/>
      <c r="AI910" s="273"/>
      <c r="AJ910" s="273"/>
      <c r="AK910" s="273"/>
      <c r="AL910" s="273"/>
      <c r="AM910" s="273"/>
      <c r="AN910" s="273"/>
      <c r="AO910" s="273"/>
      <c r="AP910" s="273"/>
      <c r="AQ910" s="273"/>
      <c r="AR910" s="273"/>
      <c r="AS910" s="273"/>
      <c r="AT910" s="273"/>
      <c r="AU910" s="273"/>
      <c r="AV910" s="273"/>
      <c r="AW910" s="277"/>
      <c r="AX910" s="273"/>
      <c r="AY910" s="273"/>
      <c r="AZ910" s="273"/>
      <c r="BA910" s="273"/>
      <c r="BB910" s="273"/>
      <c r="BC910" s="273"/>
      <c r="BD910" s="273"/>
      <c r="BE910" s="269"/>
      <c r="BH910" s="250"/>
      <c r="BI910" s="250"/>
      <c r="BJ910" s="250"/>
      <c r="BK910" s="250"/>
      <c r="BL910" s="250"/>
      <c r="BM910" s="250"/>
      <c r="BN910" s="250"/>
      <c r="BO910" s="250"/>
      <c r="BP910" s="250"/>
      <c r="BQ910" s="250"/>
      <c r="BR910" s="250"/>
      <c r="BS910" s="250"/>
      <c r="BT910" s="250"/>
      <c r="BU910" s="250"/>
      <c r="BV910" s="250"/>
      <c r="BW910" s="250"/>
      <c r="BX910" s="250"/>
      <c r="BY910" s="250"/>
      <c r="BZ910" s="250"/>
      <c r="CE910" s="250"/>
    </row>
    <row r="911" spans="1:83" ht="14.4" x14ac:dyDescent="0.3">
      <c r="A911" s="268"/>
      <c r="B911" s="269"/>
      <c r="C911" s="272"/>
      <c r="D911" s="272"/>
      <c r="E911" s="272"/>
      <c r="F911" s="272"/>
      <c r="G911" s="272"/>
      <c r="H911" s="272"/>
      <c r="I911" s="272"/>
      <c r="J911" s="272"/>
      <c r="K911" s="272"/>
      <c r="L911" s="272"/>
      <c r="M911" s="272"/>
      <c r="N911" s="273"/>
      <c r="O911" s="273"/>
      <c r="P911" s="273"/>
      <c r="Q911" s="273"/>
      <c r="R911" s="273"/>
      <c r="S911" s="273"/>
      <c r="T911" s="273"/>
      <c r="U911" s="273"/>
      <c r="V911" s="273"/>
      <c r="W911" s="273"/>
      <c r="X911" s="273"/>
      <c r="Y911" s="273"/>
      <c r="Z911" s="273"/>
      <c r="AA911" s="273"/>
      <c r="AB911" s="273"/>
      <c r="AC911" s="273"/>
      <c r="AD911" s="273"/>
      <c r="AE911" s="273"/>
      <c r="AF911" s="273"/>
      <c r="AG911" s="273"/>
      <c r="AH911" s="273"/>
      <c r="AI911" s="273"/>
      <c r="AJ911" s="273"/>
      <c r="AK911" s="273"/>
      <c r="AL911" s="273"/>
      <c r="AM911" s="273"/>
      <c r="AN911" s="273"/>
      <c r="AO911" s="273"/>
      <c r="AP911" s="273"/>
      <c r="AQ911" s="273"/>
      <c r="AR911" s="273"/>
      <c r="AS911" s="273"/>
      <c r="AT911" s="273"/>
      <c r="AU911" s="273"/>
      <c r="AV911" s="273"/>
      <c r="AW911" s="277"/>
      <c r="AX911" s="273"/>
      <c r="AY911" s="273"/>
      <c r="AZ911" s="273"/>
      <c r="BA911" s="273"/>
      <c r="BB911" s="273"/>
      <c r="BC911" s="273"/>
      <c r="BD911" s="273"/>
      <c r="BE911" s="269"/>
      <c r="BH911" s="250"/>
      <c r="BI911" s="250"/>
      <c r="BJ911" s="250"/>
      <c r="BK911" s="250"/>
      <c r="BL911" s="250"/>
      <c r="BM911" s="250"/>
      <c r="BN911" s="250"/>
      <c r="BO911" s="250"/>
      <c r="BP911" s="250"/>
      <c r="BQ911" s="250"/>
      <c r="BR911" s="250"/>
      <c r="BS911" s="250"/>
      <c r="BT911" s="250"/>
      <c r="BU911" s="250"/>
      <c r="BV911" s="250"/>
      <c r="BW911" s="250"/>
      <c r="BX911" s="250"/>
      <c r="BY911" s="250"/>
      <c r="BZ911" s="250"/>
      <c r="CE911" s="250"/>
    </row>
    <row r="912" spans="1:83" ht="14.4" x14ac:dyDescent="0.3">
      <c r="A912" s="270"/>
      <c r="B912" s="271"/>
      <c r="C912" s="272"/>
      <c r="D912" s="272"/>
      <c r="E912" s="272"/>
      <c r="F912" s="272"/>
      <c r="G912" s="272"/>
      <c r="H912" s="272"/>
      <c r="I912" s="272"/>
      <c r="J912" s="272"/>
      <c r="K912" s="272"/>
      <c r="L912" s="272"/>
      <c r="M912" s="272"/>
      <c r="BE912" s="269"/>
      <c r="BH912" s="250"/>
      <c r="BI912" s="250"/>
      <c r="BJ912" s="250"/>
      <c r="BK912" s="250"/>
      <c r="BL912" s="250"/>
      <c r="BM912" s="250"/>
      <c r="BN912" s="250"/>
      <c r="BO912" s="250"/>
      <c r="BP912" s="250"/>
      <c r="BQ912" s="250"/>
      <c r="BR912" s="250"/>
      <c r="BS912" s="250"/>
      <c r="BT912" s="250"/>
      <c r="BU912" s="250"/>
      <c r="BV912" s="250"/>
      <c r="BW912" s="250"/>
      <c r="BX912" s="250"/>
      <c r="BY912" s="250"/>
      <c r="BZ912" s="250"/>
      <c r="CE912" s="250"/>
    </row>
    <row r="913" spans="1:83" ht="14.4" x14ac:dyDescent="0.3">
      <c r="A913" s="270"/>
      <c r="B913" s="271"/>
      <c r="C913" s="272"/>
      <c r="D913" s="272"/>
      <c r="E913" s="272"/>
      <c r="F913" s="272"/>
      <c r="G913" s="272"/>
      <c r="H913" s="272"/>
      <c r="I913" s="272"/>
      <c r="J913" s="272"/>
      <c r="K913" s="272"/>
      <c r="L913" s="272"/>
      <c r="M913" s="272"/>
      <c r="BE913" s="269"/>
      <c r="BH913" s="241"/>
      <c r="BI913" s="241"/>
      <c r="BJ913" s="241"/>
      <c r="BK913" s="241"/>
      <c r="BL913" s="241"/>
      <c r="BM913" s="241"/>
      <c r="BN913" s="241"/>
      <c r="BO913" s="241"/>
      <c r="BP913" s="241"/>
      <c r="BQ913" s="241"/>
      <c r="BR913" s="241"/>
      <c r="BS913" s="241"/>
      <c r="BT913" s="241"/>
      <c r="BU913" s="241"/>
      <c r="BV913" s="240"/>
      <c r="BW913" s="241"/>
      <c r="BX913" s="241"/>
      <c r="BY913" s="241"/>
      <c r="BZ913" s="241"/>
      <c r="CA913" s="242"/>
      <c r="CB913" s="242"/>
      <c r="CC913" s="242"/>
      <c r="CD913" s="242"/>
      <c r="CE913" s="241"/>
    </row>
    <row r="914" spans="1:83" ht="14.4" x14ac:dyDescent="0.3">
      <c r="A914" s="270"/>
      <c r="B914" s="271"/>
      <c r="C914" s="265"/>
      <c r="D914" s="265"/>
      <c r="E914" s="265"/>
      <c r="F914" s="265"/>
      <c r="G914" s="265"/>
      <c r="H914" s="265"/>
      <c r="I914" s="265"/>
      <c r="J914" s="265"/>
      <c r="K914" s="265"/>
      <c r="L914" s="265"/>
      <c r="M914" s="265"/>
      <c r="BE914" s="269"/>
      <c r="BH914" s="250"/>
      <c r="BI914" s="250"/>
      <c r="BJ914" s="250"/>
      <c r="BK914" s="250"/>
      <c r="BL914" s="250"/>
      <c r="BM914" s="250"/>
      <c r="BN914" s="250"/>
      <c r="BO914" s="250"/>
      <c r="BP914" s="250"/>
      <c r="BQ914" s="250"/>
      <c r="BR914" s="250"/>
      <c r="BS914" s="250"/>
      <c r="BT914" s="250"/>
      <c r="BU914" s="250"/>
      <c r="BV914" s="250"/>
      <c r="BW914" s="250"/>
      <c r="BX914" s="250"/>
      <c r="BY914" s="250"/>
      <c r="BZ914" s="250"/>
      <c r="CE914" s="250"/>
    </row>
    <row r="915" spans="1:83" ht="14.4" x14ac:dyDescent="0.3">
      <c r="A915" s="268"/>
      <c r="B915" s="269"/>
      <c r="C915" s="272"/>
      <c r="D915" s="272"/>
      <c r="E915" s="272"/>
      <c r="F915" s="272"/>
      <c r="G915" s="272"/>
      <c r="H915" s="272"/>
      <c r="I915" s="272"/>
      <c r="J915" s="272"/>
      <c r="K915" s="272"/>
      <c r="L915" s="272"/>
      <c r="M915" s="272"/>
      <c r="N915" s="273"/>
      <c r="O915" s="273"/>
      <c r="P915" s="273"/>
      <c r="Q915" s="273"/>
      <c r="R915" s="273"/>
      <c r="S915" s="273"/>
      <c r="T915" s="273"/>
      <c r="U915" s="273"/>
      <c r="V915" s="273"/>
      <c r="W915" s="273"/>
      <c r="X915" s="273"/>
      <c r="Y915" s="273"/>
      <c r="Z915" s="273"/>
      <c r="AA915" s="273"/>
      <c r="AB915" s="273"/>
      <c r="AC915" s="273"/>
      <c r="AD915" s="273"/>
      <c r="AE915" s="273"/>
      <c r="AF915" s="273"/>
      <c r="AG915" s="273"/>
      <c r="AH915" s="273"/>
      <c r="AI915" s="273"/>
      <c r="AJ915" s="273"/>
      <c r="AK915" s="273"/>
      <c r="AL915" s="273"/>
      <c r="AM915" s="273"/>
      <c r="AN915" s="273"/>
      <c r="AO915" s="273"/>
      <c r="AP915" s="273"/>
      <c r="AQ915" s="273"/>
      <c r="AR915" s="273"/>
      <c r="AS915" s="273"/>
      <c r="AT915" s="273"/>
      <c r="AU915" s="273"/>
      <c r="AV915" s="273"/>
      <c r="AW915" s="277"/>
      <c r="AX915" s="273"/>
      <c r="AY915" s="273"/>
      <c r="AZ915" s="273"/>
      <c r="BA915" s="273"/>
      <c r="BB915" s="273"/>
      <c r="BC915" s="273"/>
      <c r="BD915" s="273"/>
      <c r="BE915" s="269"/>
      <c r="BH915" s="241"/>
      <c r="BI915" s="241"/>
      <c r="BJ915" s="241"/>
      <c r="BK915" s="241"/>
      <c r="BL915" s="241"/>
      <c r="BM915" s="241"/>
      <c r="BN915" s="241"/>
      <c r="BO915" s="241"/>
      <c r="BP915" s="241"/>
      <c r="BQ915" s="241"/>
      <c r="BR915" s="241"/>
      <c r="BS915" s="241"/>
      <c r="BT915" s="241"/>
      <c r="BU915" s="241"/>
      <c r="BV915" s="240"/>
      <c r="BW915" s="241"/>
      <c r="BX915" s="241"/>
      <c r="BY915" s="241"/>
      <c r="BZ915" s="241"/>
      <c r="CA915" s="242"/>
      <c r="CB915" s="242"/>
      <c r="CC915" s="242"/>
      <c r="CD915" s="242"/>
      <c r="CE915" s="241"/>
    </row>
    <row r="916" spans="1:83" ht="14.4" x14ac:dyDescent="0.3">
      <c r="A916" s="268"/>
      <c r="B916" s="269"/>
      <c r="C916" s="272"/>
      <c r="D916" s="272"/>
      <c r="E916" s="272"/>
      <c r="F916" s="272"/>
      <c r="G916" s="272"/>
      <c r="H916" s="272"/>
      <c r="I916" s="272"/>
      <c r="J916" s="272"/>
      <c r="K916" s="272"/>
      <c r="L916" s="272"/>
      <c r="M916" s="272"/>
      <c r="N916" s="273"/>
      <c r="O916" s="273"/>
      <c r="P916" s="273"/>
      <c r="Q916" s="273"/>
      <c r="R916" s="273"/>
      <c r="S916" s="273"/>
      <c r="T916" s="273"/>
      <c r="U916" s="273"/>
      <c r="V916" s="273"/>
      <c r="W916" s="273"/>
      <c r="X916" s="273"/>
      <c r="Y916" s="273"/>
      <c r="Z916" s="273"/>
      <c r="AA916" s="273"/>
      <c r="AB916" s="273"/>
      <c r="AC916" s="273"/>
      <c r="AD916" s="273"/>
      <c r="AE916" s="273"/>
      <c r="AF916" s="273"/>
      <c r="AG916" s="273"/>
      <c r="AH916" s="273"/>
      <c r="AI916" s="273"/>
      <c r="AJ916" s="273"/>
      <c r="AK916" s="273"/>
      <c r="AL916" s="273"/>
      <c r="AM916" s="273"/>
      <c r="AN916" s="273"/>
      <c r="AO916" s="273"/>
      <c r="AP916" s="273"/>
      <c r="AQ916" s="273"/>
      <c r="AR916" s="273"/>
      <c r="AS916" s="273"/>
      <c r="AT916" s="273"/>
      <c r="AU916" s="273"/>
      <c r="AV916" s="273"/>
      <c r="AW916" s="277"/>
      <c r="AX916" s="273"/>
      <c r="AY916" s="273"/>
      <c r="AZ916" s="273"/>
      <c r="BA916" s="273"/>
      <c r="BB916" s="273"/>
      <c r="BC916" s="273"/>
      <c r="BD916" s="273"/>
      <c r="BE916" s="269"/>
      <c r="BH916" s="241"/>
      <c r="BI916" s="241"/>
      <c r="BJ916" s="241"/>
      <c r="BK916" s="241"/>
      <c r="BL916" s="241"/>
      <c r="BM916" s="241"/>
      <c r="BN916" s="241"/>
      <c r="BO916" s="241"/>
      <c r="BP916" s="241"/>
      <c r="BQ916" s="241"/>
      <c r="BR916" s="241"/>
      <c r="BS916" s="241"/>
      <c r="BT916" s="241"/>
      <c r="BU916" s="241"/>
      <c r="BV916" s="240"/>
      <c r="BW916" s="241"/>
      <c r="BX916" s="241"/>
      <c r="BY916" s="241"/>
      <c r="BZ916" s="241"/>
      <c r="CA916" s="242"/>
      <c r="CB916" s="242"/>
      <c r="CC916" s="242"/>
      <c r="CD916" s="242"/>
      <c r="CE916" s="241"/>
    </row>
    <row r="917" spans="1:83" ht="14.4" x14ac:dyDescent="0.3">
      <c r="A917" s="268"/>
      <c r="B917" s="269"/>
      <c r="C917" s="272"/>
      <c r="D917" s="272"/>
      <c r="E917" s="272"/>
      <c r="F917" s="272"/>
      <c r="G917" s="272"/>
      <c r="H917" s="272"/>
      <c r="I917" s="272"/>
      <c r="J917" s="272"/>
      <c r="K917" s="272"/>
      <c r="L917" s="272"/>
      <c r="M917" s="272"/>
      <c r="N917" s="273"/>
      <c r="O917" s="273"/>
      <c r="P917" s="273"/>
      <c r="Q917" s="273"/>
      <c r="R917" s="273"/>
      <c r="S917" s="273"/>
      <c r="T917" s="273"/>
      <c r="U917" s="273"/>
      <c r="V917" s="273"/>
      <c r="W917" s="273"/>
      <c r="X917" s="273"/>
      <c r="Y917" s="273"/>
      <c r="Z917" s="273"/>
      <c r="AA917" s="273"/>
      <c r="AB917" s="273"/>
      <c r="AC917" s="273"/>
      <c r="AD917" s="273"/>
      <c r="AE917" s="273"/>
      <c r="AF917" s="273"/>
      <c r="AG917" s="273"/>
      <c r="AH917" s="273"/>
      <c r="AI917" s="273"/>
      <c r="AJ917" s="273"/>
      <c r="AK917" s="273"/>
      <c r="AL917" s="273"/>
      <c r="AM917" s="273"/>
      <c r="AN917" s="273"/>
      <c r="AO917" s="273"/>
      <c r="AP917" s="273"/>
      <c r="AQ917" s="273"/>
      <c r="AR917" s="273"/>
      <c r="AS917" s="273"/>
      <c r="AT917" s="273"/>
      <c r="AU917" s="273"/>
      <c r="AV917" s="273"/>
      <c r="AW917" s="277"/>
      <c r="AX917" s="273"/>
      <c r="AY917" s="273"/>
      <c r="AZ917" s="273"/>
      <c r="BA917" s="273"/>
      <c r="BB917" s="273"/>
      <c r="BC917" s="273"/>
      <c r="BD917" s="273"/>
      <c r="BE917" s="269"/>
      <c r="BH917" s="250"/>
      <c r="BI917" s="250"/>
      <c r="BJ917" s="250"/>
      <c r="BK917" s="250"/>
      <c r="BL917" s="250"/>
      <c r="BM917" s="250"/>
      <c r="BN917" s="250"/>
      <c r="BO917" s="250"/>
      <c r="BP917" s="250"/>
      <c r="BQ917" s="250"/>
      <c r="BR917" s="250"/>
      <c r="BS917" s="250"/>
      <c r="BT917" s="250"/>
      <c r="BU917" s="250"/>
      <c r="BV917" s="250"/>
      <c r="BW917" s="250"/>
      <c r="BX917" s="250"/>
      <c r="BY917" s="250"/>
      <c r="BZ917" s="250"/>
      <c r="CE917" s="250"/>
    </row>
    <row r="918" spans="1:83" ht="14.4" x14ac:dyDescent="0.3">
      <c r="A918" s="268"/>
      <c r="B918" s="269"/>
      <c r="C918" s="272"/>
      <c r="D918" s="272"/>
      <c r="E918" s="272"/>
      <c r="F918" s="272"/>
      <c r="G918" s="272"/>
      <c r="H918" s="272"/>
      <c r="I918" s="272"/>
      <c r="J918" s="272"/>
      <c r="K918" s="272"/>
      <c r="L918" s="272"/>
      <c r="M918" s="272"/>
      <c r="N918" s="273"/>
      <c r="O918" s="273"/>
      <c r="P918" s="273"/>
      <c r="Q918" s="273"/>
      <c r="R918" s="273"/>
      <c r="S918" s="273"/>
      <c r="T918" s="273"/>
      <c r="U918" s="273"/>
      <c r="V918" s="273"/>
      <c r="W918" s="273"/>
      <c r="X918" s="273"/>
      <c r="Y918" s="273"/>
      <c r="Z918" s="273"/>
      <c r="AA918" s="273"/>
      <c r="AB918" s="273"/>
      <c r="AC918" s="273"/>
      <c r="AD918" s="273"/>
      <c r="AE918" s="273"/>
      <c r="AF918" s="273"/>
      <c r="AG918" s="273"/>
      <c r="AH918" s="273"/>
      <c r="AI918" s="273"/>
      <c r="AJ918" s="273"/>
      <c r="AK918" s="273"/>
      <c r="AL918" s="273"/>
      <c r="AM918" s="273"/>
      <c r="AN918" s="273"/>
      <c r="AO918" s="273"/>
      <c r="AP918" s="273"/>
      <c r="AQ918" s="273"/>
      <c r="AR918" s="273"/>
      <c r="AS918" s="273"/>
      <c r="AT918" s="273"/>
      <c r="AU918" s="273"/>
      <c r="AV918" s="273"/>
      <c r="AW918" s="277"/>
      <c r="AX918" s="273"/>
      <c r="AY918" s="273"/>
      <c r="AZ918" s="273"/>
      <c r="BA918" s="273"/>
      <c r="BB918" s="273"/>
      <c r="BC918" s="273"/>
      <c r="BD918" s="273"/>
      <c r="BE918" s="269"/>
      <c r="BH918" s="250"/>
      <c r="BI918" s="250"/>
      <c r="BJ918" s="250"/>
      <c r="BK918" s="250"/>
      <c r="BL918" s="250"/>
      <c r="BM918" s="250"/>
      <c r="BN918" s="250"/>
      <c r="BO918" s="250"/>
      <c r="BP918" s="250"/>
      <c r="BQ918" s="250"/>
      <c r="BR918" s="250"/>
      <c r="BS918" s="250"/>
      <c r="BT918" s="250"/>
      <c r="BU918" s="250"/>
      <c r="BV918" s="250"/>
      <c r="BW918" s="250"/>
      <c r="BX918" s="250"/>
      <c r="BY918" s="250"/>
      <c r="BZ918" s="250"/>
      <c r="CE918" s="250"/>
    </row>
    <row r="919" spans="1:83" ht="14.4" x14ac:dyDescent="0.3">
      <c r="A919" s="268"/>
      <c r="B919" s="269"/>
      <c r="C919" s="272"/>
      <c r="D919" s="272"/>
      <c r="E919" s="272"/>
      <c r="F919" s="272"/>
      <c r="G919" s="272"/>
      <c r="H919" s="272"/>
      <c r="I919" s="272"/>
      <c r="J919" s="272"/>
      <c r="K919" s="272"/>
      <c r="L919" s="272"/>
      <c r="M919" s="272"/>
      <c r="N919" s="273"/>
      <c r="O919" s="273"/>
      <c r="P919" s="273"/>
      <c r="Q919" s="273"/>
      <c r="R919" s="273"/>
      <c r="S919" s="273"/>
      <c r="T919" s="273"/>
      <c r="U919" s="273"/>
      <c r="V919" s="273"/>
      <c r="W919" s="273"/>
      <c r="X919" s="273"/>
      <c r="Y919" s="273"/>
      <c r="Z919" s="273"/>
      <c r="AA919" s="273"/>
      <c r="AB919" s="273"/>
      <c r="AC919" s="273"/>
      <c r="AD919" s="273"/>
      <c r="AE919" s="273"/>
      <c r="AF919" s="273"/>
      <c r="AG919" s="273"/>
      <c r="AH919" s="273"/>
      <c r="AI919" s="273"/>
      <c r="AJ919" s="273"/>
      <c r="AK919" s="273"/>
      <c r="AL919" s="273"/>
      <c r="AM919" s="273"/>
      <c r="AN919" s="273"/>
      <c r="AO919" s="273"/>
      <c r="AP919" s="273"/>
      <c r="AQ919" s="273"/>
      <c r="AR919" s="273"/>
      <c r="AS919" s="273"/>
      <c r="AT919" s="273"/>
      <c r="AU919" s="273"/>
      <c r="AV919" s="273"/>
      <c r="AW919" s="277"/>
      <c r="AX919" s="273"/>
      <c r="AY919" s="273"/>
      <c r="AZ919" s="273"/>
      <c r="BA919" s="273"/>
      <c r="BB919" s="273"/>
      <c r="BC919" s="273"/>
      <c r="BD919" s="273"/>
      <c r="BE919" s="269"/>
      <c r="BH919" s="241"/>
      <c r="BI919" s="241"/>
      <c r="BJ919" s="241"/>
      <c r="BK919" s="241"/>
      <c r="BL919" s="241"/>
      <c r="BM919" s="241"/>
      <c r="BN919" s="241"/>
      <c r="BO919" s="241"/>
      <c r="BP919" s="241"/>
      <c r="BQ919" s="241"/>
      <c r="BR919" s="241"/>
      <c r="BS919" s="241"/>
      <c r="BT919" s="241"/>
      <c r="BU919" s="241"/>
      <c r="BV919" s="240"/>
      <c r="BW919" s="241"/>
      <c r="BX919" s="241"/>
      <c r="BY919" s="241"/>
      <c r="BZ919" s="241"/>
      <c r="CA919" s="242"/>
      <c r="CB919" s="242"/>
      <c r="CC919" s="242"/>
      <c r="CD919" s="242"/>
      <c r="CE919" s="241"/>
    </row>
    <row r="920" spans="1:83" ht="14.4" x14ac:dyDescent="0.3">
      <c r="A920" s="268"/>
      <c r="B920" s="269"/>
      <c r="C920" s="272"/>
      <c r="D920" s="272"/>
      <c r="E920" s="272"/>
      <c r="F920" s="272"/>
      <c r="G920" s="272"/>
      <c r="H920" s="272"/>
      <c r="I920" s="272"/>
      <c r="J920" s="272"/>
      <c r="K920" s="272"/>
      <c r="L920" s="272"/>
      <c r="M920" s="272"/>
      <c r="N920" s="273"/>
      <c r="O920" s="273"/>
      <c r="P920" s="273"/>
      <c r="Q920" s="273"/>
      <c r="R920" s="273"/>
      <c r="S920" s="273"/>
      <c r="T920" s="273"/>
      <c r="U920" s="273"/>
      <c r="V920" s="273"/>
      <c r="W920" s="273"/>
      <c r="X920" s="273"/>
      <c r="Y920" s="273"/>
      <c r="Z920" s="273"/>
      <c r="AA920" s="273"/>
      <c r="AB920" s="273"/>
      <c r="AC920" s="273"/>
      <c r="AD920" s="273"/>
      <c r="AE920" s="273"/>
      <c r="AF920" s="273"/>
      <c r="AG920" s="273"/>
      <c r="AH920" s="273"/>
      <c r="AI920" s="273"/>
      <c r="AJ920" s="273"/>
      <c r="AK920" s="273"/>
      <c r="AL920" s="273"/>
      <c r="AM920" s="273"/>
      <c r="AN920" s="273"/>
      <c r="AO920" s="273"/>
      <c r="AP920" s="273"/>
      <c r="AQ920" s="273"/>
      <c r="AR920" s="273"/>
      <c r="AS920" s="273"/>
      <c r="AT920" s="273"/>
      <c r="AU920" s="273"/>
      <c r="AV920" s="273"/>
      <c r="AW920" s="277"/>
      <c r="AX920" s="273"/>
      <c r="AY920" s="273"/>
      <c r="AZ920" s="273"/>
      <c r="BA920" s="273"/>
      <c r="BB920" s="273"/>
      <c r="BC920" s="273"/>
      <c r="BD920" s="273"/>
      <c r="BE920" s="269"/>
      <c r="BH920" s="250"/>
      <c r="BI920" s="250"/>
      <c r="BJ920" s="250"/>
      <c r="BK920" s="250"/>
      <c r="BL920" s="250"/>
      <c r="BM920" s="250"/>
      <c r="BN920" s="250"/>
      <c r="BO920" s="250"/>
      <c r="BP920" s="250"/>
      <c r="BQ920" s="250"/>
      <c r="BR920" s="250"/>
      <c r="BS920" s="250"/>
      <c r="BT920" s="250"/>
      <c r="BU920" s="250"/>
      <c r="BV920" s="250"/>
      <c r="BW920" s="250"/>
      <c r="BX920" s="250"/>
      <c r="BY920" s="250"/>
      <c r="BZ920" s="250"/>
      <c r="CE920" s="250"/>
    </row>
    <row r="921" spans="1:83" ht="14.4" x14ac:dyDescent="0.3">
      <c r="A921" s="268"/>
      <c r="B921" s="269"/>
      <c r="C921" s="272"/>
      <c r="D921" s="272"/>
      <c r="E921" s="272"/>
      <c r="F921" s="272"/>
      <c r="G921" s="272"/>
      <c r="H921" s="272"/>
      <c r="I921" s="272"/>
      <c r="J921" s="272"/>
      <c r="K921" s="272"/>
      <c r="L921" s="272"/>
      <c r="M921" s="272"/>
      <c r="N921" s="273"/>
      <c r="O921" s="273"/>
      <c r="P921" s="273"/>
      <c r="Q921" s="273"/>
      <c r="R921" s="273"/>
      <c r="S921" s="273"/>
      <c r="T921" s="273"/>
      <c r="U921" s="273"/>
      <c r="V921" s="273"/>
      <c r="W921" s="273"/>
      <c r="X921" s="273"/>
      <c r="Y921" s="273"/>
      <c r="Z921" s="273"/>
      <c r="AA921" s="273"/>
      <c r="AB921" s="273"/>
      <c r="AC921" s="273"/>
      <c r="AD921" s="273"/>
      <c r="AE921" s="273"/>
      <c r="AF921" s="273"/>
      <c r="AG921" s="273"/>
      <c r="AH921" s="273"/>
      <c r="AI921" s="273"/>
      <c r="AJ921" s="273"/>
      <c r="AK921" s="273"/>
      <c r="AL921" s="273"/>
      <c r="AM921" s="273"/>
      <c r="AN921" s="273"/>
      <c r="AO921" s="273"/>
      <c r="AP921" s="273"/>
      <c r="AQ921" s="273"/>
      <c r="AR921" s="273"/>
      <c r="AS921" s="273"/>
      <c r="AT921" s="273"/>
      <c r="AU921" s="273"/>
      <c r="AV921" s="273"/>
      <c r="AW921" s="277"/>
      <c r="AX921" s="273"/>
      <c r="AY921" s="273"/>
      <c r="AZ921" s="273"/>
      <c r="BA921" s="273"/>
      <c r="BB921" s="273"/>
      <c r="BC921" s="273"/>
      <c r="BD921" s="273"/>
      <c r="BE921" s="269"/>
      <c r="BH921" s="250"/>
      <c r="BI921" s="250"/>
      <c r="BJ921" s="250"/>
      <c r="BK921" s="250"/>
      <c r="BL921" s="250"/>
      <c r="BM921" s="250"/>
      <c r="BN921" s="250"/>
      <c r="BO921" s="250"/>
      <c r="BP921" s="250"/>
      <c r="BQ921" s="250"/>
      <c r="BR921" s="250"/>
      <c r="BS921" s="250"/>
      <c r="BT921" s="250"/>
      <c r="BU921" s="250"/>
      <c r="BV921" s="250"/>
      <c r="BW921" s="250"/>
      <c r="BX921" s="250"/>
      <c r="BY921" s="250"/>
      <c r="BZ921" s="250"/>
      <c r="CE921" s="250"/>
    </row>
    <row r="922" spans="1:83" ht="14.4" x14ac:dyDescent="0.3">
      <c r="A922" s="268"/>
      <c r="B922" s="269"/>
      <c r="C922" s="272"/>
      <c r="D922" s="272"/>
      <c r="E922" s="272"/>
      <c r="F922" s="272"/>
      <c r="G922" s="272"/>
      <c r="H922" s="272"/>
      <c r="I922" s="272"/>
      <c r="J922" s="272"/>
      <c r="K922" s="272"/>
      <c r="L922" s="272"/>
      <c r="M922" s="272"/>
      <c r="N922" s="273"/>
      <c r="O922" s="273"/>
      <c r="P922" s="273"/>
      <c r="Q922" s="273"/>
      <c r="R922" s="273"/>
      <c r="S922" s="273"/>
      <c r="T922" s="273"/>
      <c r="U922" s="273"/>
      <c r="V922" s="273"/>
      <c r="W922" s="273"/>
      <c r="X922" s="273"/>
      <c r="Y922" s="273"/>
      <c r="Z922" s="273"/>
      <c r="AA922" s="273"/>
      <c r="AB922" s="273"/>
      <c r="AC922" s="273"/>
      <c r="AD922" s="273"/>
      <c r="AE922" s="273"/>
      <c r="AF922" s="273"/>
      <c r="AG922" s="273"/>
      <c r="AH922" s="273"/>
      <c r="AI922" s="273"/>
      <c r="AJ922" s="273"/>
      <c r="AK922" s="273"/>
      <c r="AL922" s="273"/>
      <c r="AM922" s="273"/>
      <c r="AN922" s="273"/>
      <c r="AO922" s="273"/>
      <c r="AP922" s="273"/>
      <c r="AQ922" s="273"/>
      <c r="AR922" s="273"/>
      <c r="AS922" s="273"/>
      <c r="AT922" s="273"/>
      <c r="AU922" s="273"/>
      <c r="AV922" s="273"/>
      <c r="AW922" s="277"/>
      <c r="AX922" s="273"/>
      <c r="AY922" s="273"/>
      <c r="AZ922" s="273"/>
      <c r="BA922" s="273"/>
      <c r="BB922" s="273"/>
      <c r="BC922" s="273"/>
      <c r="BD922" s="273"/>
      <c r="BE922" s="269"/>
      <c r="BH922" s="241"/>
      <c r="BI922" s="241"/>
      <c r="BJ922" s="241"/>
      <c r="BK922" s="241"/>
      <c r="BL922" s="241"/>
      <c r="BM922" s="241"/>
      <c r="BN922" s="241"/>
      <c r="BO922" s="241"/>
      <c r="BP922" s="241"/>
      <c r="BQ922" s="241"/>
      <c r="BR922" s="241"/>
      <c r="BS922" s="241"/>
      <c r="BT922" s="241"/>
      <c r="BU922" s="241"/>
      <c r="BV922" s="240"/>
      <c r="BW922" s="241"/>
      <c r="BX922" s="241"/>
      <c r="BY922" s="241"/>
      <c r="BZ922" s="241"/>
      <c r="CA922" s="242"/>
      <c r="CB922" s="242"/>
      <c r="CC922" s="242"/>
      <c r="CD922" s="242"/>
      <c r="CE922" s="241"/>
    </row>
    <row r="923" spans="1:83" ht="14.4" x14ac:dyDescent="0.3">
      <c r="A923" s="268"/>
      <c r="B923" s="269"/>
      <c r="C923" s="272"/>
      <c r="D923" s="272"/>
      <c r="E923" s="272"/>
      <c r="F923" s="272"/>
      <c r="G923" s="272"/>
      <c r="H923" s="272"/>
      <c r="I923" s="272"/>
      <c r="J923" s="272"/>
      <c r="K923" s="272"/>
      <c r="L923" s="272"/>
      <c r="M923" s="272"/>
      <c r="N923" s="273"/>
      <c r="O923" s="273"/>
      <c r="P923" s="273"/>
      <c r="Q923" s="273"/>
      <c r="R923" s="273"/>
      <c r="S923" s="273"/>
      <c r="T923" s="273"/>
      <c r="U923" s="273"/>
      <c r="V923" s="273"/>
      <c r="W923" s="273"/>
      <c r="X923" s="273"/>
      <c r="Y923" s="273"/>
      <c r="Z923" s="273"/>
      <c r="AA923" s="273"/>
      <c r="AB923" s="273"/>
      <c r="AC923" s="273"/>
      <c r="AD923" s="273"/>
      <c r="AE923" s="273"/>
      <c r="AF923" s="273"/>
      <c r="AG923" s="273"/>
      <c r="AH923" s="273"/>
      <c r="AI923" s="273"/>
      <c r="AJ923" s="273"/>
      <c r="AK923" s="273"/>
      <c r="AL923" s="273"/>
      <c r="AM923" s="273"/>
      <c r="AN923" s="273"/>
      <c r="AO923" s="273"/>
      <c r="AP923" s="273"/>
      <c r="AQ923" s="273"/>
      <c r="AR923" s="273"/>
      <c r="AS923" s="273"/>
      <c r="AT923" s="273"/>
      <c r="AU923" s="273"/>
      <c r="AV923" s="273"/>
      <c r="AW923" s="277"/>
      <c r="AX923" s="273"/>
      <c r="AY923" s="273"/>
      <c r="AZ923" s="273"/>
      <c r="BA923" s="273"/>
      <c r="BB923" s="273"/>
      <c r="BC923" s="273"/>
      <c r="BD923" s="273"/>
      <c r="BE923" s="269"/>
      <c r="BH923" s="250"/>
      <c r="BI923" s="250"/>
      <c r="BJ923" s="250"/>
      <c r="BK923" s="250"/>
      <c r="BL923" s="250"/>
      <c r="BM923" s="250"/>
      <c r="BN923" s="250"/>
      <c r="BO923" s="250"/>
      <c r="BP923" s="250"/>
      <c r="BQ923" s="250"/>
      <c r="BR923" s="250"/>
      <c r="BS923" s="250"/>
      <c r="BT923" s="250"/>
      <c r="BU923" s="250"/>
      <c r="BV923" s="250"/>
      <c r="BW923" s="250"/>
      <c r="BX923" s="250"/>
      <c r="BY923" s="250"/>
      <c r="BZ923" s="250"/>
      <c r="CE923" s="250"/>
    </row>
    <row r="924" spans="1:83" ht="14.4" x14ac:dyDescent="0.3">
      <c r="A924" s="268"/>
      <c r="B924" s="269"/>
      <c r="C924" s="272"/>
      <c r="D924" s="272"/>
      <c r="E924" s="272"/>
      <c r="F924" s="272"/>
      <c r="G924" s="272"/>
      <c r="H924" s="272"/>
      <c r="I924" s="272"/>
      <c r="J924" s="272"/>
      <c r="K924" s="272"/>
      <c r="L924" s="272"/>
      <c r="M924" s="272"/>
      <c r="N924" s="273"/>
      <c r="O924" s="273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  <c r="AA924" s="273"/>
      <c r="AB924" s="273"/>
      <c r="AC924" s="273"/>
      <c r="AD924" s="273"/>
      <c r="AE924" s="273"/>
      <c r="AF924" s="273"/>
      <c r="AG924" s="273"/>
      <c r="AH924" s="273"/>
      <c r="AI924" s="273"/>
      <c r="AJ924" s="273"/>
      <c r="AK924" s="273"/>
      <c r="AL924" s="273"/>
      <c r="AM924" s="273"/>
      <c r="AN924" s="273"/>
      <c r="AO924" s="273"/>
      <c r="AP924" s="273"/>
      <c r="AQ924" s="273"/>
      <c r="AR924" s="273"/>
      <c r="AS924" s="273"/>
      <c r="AT924" s="273"/>
      <c r="AU924" s="273"/>
      <c r="AV924" s="273"/>
      <c r="AW924" s="277"/>
      <c r="AX924" s="273"/>
      <c r="AY924" s="273"/>
      <c r="AZ924" s="273"/>
      <c r="BA924" s="273"/>
      <c r="BB924" s="273"/>
      <c r="BC924" s="273"/>
      <c r="BD924" s="273"/>
      <c r="BE924" s="269"/>
      <c r="BH924" s="250"/>
      <c r="BI924" s="250"/>
      <c r="BJ924" s="250"/>
      <c r="BK924" s="250"/>
      <c r="BL924" s="250"/>
      <c r="BM924" s="250"/>
      <c r="BN924" s="250"/>
      <c r="BO924" s="250"/>
      <c r="BP924" s="250"/>
      <c r="BQ924" s="250"/>
      <c r="BR924" s="250"/>
      <c r="BS924" s="250"/>
      <c r="BT924" s="250"/>
      <c r="BU924" s="250"/>
      <c r="BV924" s="250"/>
      <c r="BW924" s="250"/>
      <c r="BX924" s="250"/>
      <c r="BY924" s="250"/>
      <c r="BZ924" s="250"/>
      <c r="CE924" s="250"/>
    </row>
    <row r="925" spans="1:83" ht="14.4" x14ac:dyDescent="0.3">
      <c r="A925" s="268"/>
      <c r="B925" s="269"/>
      <c r="C925" s="272"/>
      <c r="D925" s="272"/>
      <c r="E925" s="272"/>
      <c r="F925" s="272"/>
      <c r="G925" s="272"/>
      <c r="H925" s="272"/>
      <c r="I925" s="272"/>
      <c r="J925" s="272"/>
      <c r="K925" s="272"/>
      <c r="L925" s="272"/>
      <c r="M925" s="272"/>
      <c r="N925" s="273"/>
      <c r="O925" s="273"/>
      <c r="P925" s="273"/>
      <c r="Q925" s="273"/>
      <c r="R925" s="273"/>
      <c r="S925" s="273"/>
      <c r="T925" s="273"/>
      <c r="U925" s="273"/>
      <c r="V925" s="273"/>
      <c r="W925" s="273"/>
      <c r="X925" s="273"/>
      <c r="Y925" s="273"/>
      <c r="Z925" s="273"/>
      <c r="AA925" s="273"/>
      <c r="AB925" s="273"/>
      <c r="AC925" s="273"/>
      <c r="AD925" s="273"/>
      <c r="AE925" s="273"/>
      <c r="AF925" s="273"/>
      <c r="AG925" s="273"/>
      <c r="AH925" s="273"/>
      <c r="AI925" s="273"/>
      <c r="AJ925" s="273"/>
      <c r="AK925" s="273"/>
      <c r="AL925" s="273"/>
      <c r="AM925" s="273"/>
      <c r="AN925" s="273"/>
      <c r="AO925" s="273"/>
      <c r="AP925" s="273"/>
      <c r="AQ925" s="273"/>
      <c r="AR925" s="273"/>
      <c r="AS925" s="273"/>
      <c r="AT925" s="273"/>
      <c r="AU925" s="273"/>
      <c r="AV925" s="273"/>
      <c r="AW925" s="277"/>
      <c r="AX925" s="273"/>
      <c r="AY925" s="273"/>
      <c r="AZ925" s="273"/>
      <c r="BA925" s="273"/>
      <c r="BB925" s="273"/>
      <c r="BC925" s="273"/>
      <c r="BD925" s="273"/>
      <c r="BE925" s="269"/>
      <c r="BH925" s="250"/>
      <c r="BI925" s="250"/>
      <c r="BJ925" s="250"/>
      <c r="BK925" s="250"/>
      <c r="BL925" s="250"/>
      <c r="BM925" s="250"/>
      <c r="BN925" s="250"/>
      <c r="BO925" s="250"/>
      <c r="BP925" s="250"/>
      <c r="BQ925" s="250"/>
      <c r="BR925" s="250"/>
      <c r="BS925" s="250"/>
      <c r="BT925" s="250"/>
      <c r="BU925" s="250"/>
      <c r="BV925" s="250"/>
      <c r="BW925" s="250"/>
      <c r="BX925" s="250"/>
      <c r="BY925" s="250"/>
      <c r="BZ925" s="250"/>
      <c r="CE925" s="250"/>
    </row>
    <row r="926" spans="1:83" ht="14.4" x14ac:dyDescent="0.3">
      <c r="A926" s="268"/>
      <c r="B926" s="269"/>
      <c r="C926" s="272"/>
      <c r="D926" s="272"/>
      <c r="E926" s="272"/>
      <c r="F926" s="272"/>
      <c r="G926" s="272"/>
      <c r="H926" s="272"/>
      <c r="I926" s="272"/>
      <c r="J926" s="272"/>
      <c r="K926" s="272"/>
      <c r="L926" s="272"/>
      <c r="M926" s="272"/>
      <c r="N926" s="273"/>
      <c r="O926" s="273"/>
      <c r="P926" s="273"/>
      <c r="Q926" s="273"/>
      <c r="R926" s="273"/>
      <c r="S926" s="273"/>
      <c r="T926" s="273"/>
      <c r="U926" s="273"/>
      <c r="V926" s="273"/>
      <c r="W926" s="273"/>
      <c r="X926" s="273"/>
      <c r="Y926" s="273"/>
      <c r="Z926" s="273"/>
      <c r="AA926" s="273"/>
      <c r="AB926" s="273"/>
      <c r="AC926" s="273"/>
      <c r="AD926" s="273"/>
      <c r="AE926" s="273"/>
      <c r="AF926" s="273"/>
      <c r="AG926" s="273"/>
      <c r="AH926" s="273"/>
      <c r="AI926" s="273"/>
      <c r="AJ926" s="273"/>
      <c r="AK926" s="273"/>
      <c r="AL926" s="273"/>
      <c r="AM926" s="273"/>
      <c r="AN926" s="273"/>
      <c r="AO926" s="273"/>
      <c r="AP926" s="273"/>
      <c r="AQ926" s="273"/>
      <c r="AR926" s="273"/>
      <c r="AS926" s="273"/>
      <c r="AT926" s="273"/>
      <c r="AU926" s="273"/>
      <c r="AV926" s="273"/>
      <c r="AW926" s="277"/>
      <c r="AX926" s="273"/>
      <c r="AY926" s="273"/>
      <c r="AZ926" s="273"/>
      <c r="BA926" s="273"/>
      <c r="BB926" s="273"/>
      <c r="BC926" s="273"/>
      <c r="BD926" s="273"/>
      <c r="BE926" s="269"/>
      <c r="BH926" s="241"/>
      <c r="BI926" s="241"/>
      <c r="BJ926" s="241"/>
      <c r="BK926" s="241"/>
      <c r="BL926" s="241"/>
      <c r="BM926" s="241"/>
      <c r="BN926" s="241"/>
      <c r="BO926" s="241"/>
      <c r="BP926" s="241"/>
      <c r="BQ926" s="241"/>
      <c r="BR926" s="241"/>
      <c r="BS926" s="241"/>
      <c r="BT926" s="241"/>
      <c r="BU926" s="241"/>
      <c r="BV926" s="240"/>
      <c r="BW926" s="241"/>
      <c r="BX926" s="241"/>
      <c r="BY926" s="241"/>
      <c r="BZ926" s="241"/>
      <c r="CA926" s="242"/>
      <c r="CB926" s="242"/>
      <c r="CC926" s="242"/>
      <c r="CD926" s="242"/>
      <c r="CE926" s="241"/>
    </row>
    <row r="927" spans="1:83" ht="14.4" x14ac:dyDescent="0.3">
      <c r="A927" s="268"/>
      <c r="B927" s="269"/>
      <c r="C927" s="272"/>
      <c r="D927" s="272"/>
      <c r="E927" s="272"/>
      <c r="F927" s="272"/>
      <c r="G927" s="272"/>
      <c r="H927" s="272"/>
      <c r="I927" s="272"/>
      <c r="J927" s="272"/>
      <c r="K927" s="272"/>
      <c r="L927" s="272"/>
      <c r="M927" s="272"/>
      <c r="N927" s="273"/>
      <c r="O927" s="273"/>
      <c r="P927" s="273"/>
      <c r="Q927" s="273"/>
      <c r="R927" s="273"/>
      <c r="S927" s="273"/>
      <c r="T927" s="273"/>
      <c r="U927" s="273"/>
      <c r="V927" s="273"/>
      <c r="W927" s="273"/>
      <c r="X927" s="273"/>
      <c r="Y927" s="273"/>
      <c r="Z927" s="273"/>
      <c r="AA927" s="273"/>
      <c r="AB927" s="273"/>
      <c r="AC927" s="273"/>
      <c r="AD927" s="273"/>
      <c r="AE927" s="273"/>
      <c r="AF927" s="273"/>
      <c r="AG927" s="273"/>
      <c r="AH927" s="273"/>
      <c r="AI927" s="273"/>
      <c r="AJ927" s="273"/>
      <c r="AK927" s="273"/>
      <c r="AL927" s="273"/>
      <c r="AM927" s="273"/>
      <c r="AN927" s="273"/>
      <c r="AO927" s="273"/>
      <c r="AP927" s="273"/>
      <c r="AQ927" s="273"/>
      <c r="AR927" s="273"/>
      <c r="AS927" s="273"/>
      <c r="AT927" s="273"/>
      <c r="AU927" s="273"/>
      <c r="AV927" s="273"/>
      <c r="AW927" s="277"/>
      <c r="AX927" s="273"/>
      <c r="AY927" s="273"/>
      <c r="AZ927" s="273"/>
      <c r="BA927" s="273"/>
      <c r="BB927" s="273"/>
      <c r="BC927" s="273"/>
      <c r="BD927" s="273"/>
      <c r="BE927" s="269"/>
      <c r="BH927" s="250"/>
      <c r="BI927" s="250"/>
      <c r="BJ927" s="250"/>
      <c r="BK927" s="250"/>
      <c r="BL927" s="250"/>
      <c r="BM927" s="250"/>
      <c r="BN927" s="250"/>
      <c r="BO927" s="250"/>
      <c r="BP927" s="250"/>
      <c r="BQ927" s="250"/>
      <c r="BR927" s="250"/>
      <c r="BS927" s="250"/>
      <c r="BT927" s="250"/>
      <c r="BU927" s="250"/>
      <c r="BV927" s="250"/>
      <c r="BW927" s="250"/>
      <c r="BX927" s="250"/>
      <c r="BY927" s="250"/>
      <c r="BZ927" s="250"/>
      <c r="CE927" s="250"/>
    </row>
    <row r="928" spans="1:83" ht="14.4" x14ac:dyDescent="0.3">
      <c r="A928" s="270"/>
      <c r="B928" s="271"/>
      <c r="C928" s="272"/>
      <c r="D928" s="272"/>
      <c r="E928" s="272"/>
      <c r="F928" s="272"/>
      <c r="G928" s="272"/>
      <c r="H928" s="272"/>
      <c r="I928" s="272"/>
      <c r="J928" s="272"/>
      <c r="K928" s="272"/>
      <c r="L928" s="272"/>
      <c r="M928" s="272"/>
      <c r="BE928" s="269"/>
      <c r="BH928" s="250"/>
      <c r="BI928" s="250"/>
      <c r="BJ928" s="250"/>
      <c r="BK928" s="250"/>
      <c r="BL928" s="250"/>
      <c r="BM928" s="250"/>
      <c r="BN928" s="250"/>
      <c r="BO928" s="250"/>
      <c r="BP928" s="250"/>
      <c r="BQ928" s="250"/>
      <c r="BR928" s="250"/>
      <c r="BS928" s="250"/>
      <c r="BT928" s="250"/>
      <c r="BU928" s="250"/>
      <c r="BV928" s="250"/>
      <c r="BW928" s="250"/>
      <c r="BX928" s="250"/>
      <c r="BY928" s="250"/>
      <c r="BZ928" s="250"/>
      <c r="CE928" s="250"/>
    </row>
    <row r="929" spans="1:83" ht="14.4" x14ac:dyDescent="0.3">
      <c r="A929" s="268"/>
      <c r="B929" s="269"/>
      <c r="C929" s="272"/>
      <c r="D929" s="272"/>
      <c r="E929" s="272"/>
      <c r="F929" s="272"/>
      <c r="G929" s="272"/>
      <c r="H929" s="272"/>
      <c r="I929" s="272"/>
      <c r="J929" s="272"/>
      <c r="K929" s="272"/>
      <c r="L929" s="272"/>
      <c r="M929" s="272"/>
      <c r="N929" s="273"/>
      <c r="O929" s="273"/>
      <c r="P929" s="273"/>
      <c r="Q929" s="273"/>
      <c r="R929" s="273"/>
      <c r="S929" s="273"/>
      <c r="T929" s="273"/>
      <c r="U929" s="273"/>
      <c r="V929" s="273"/>
      <c r="W929" s="273"/>
      <c r="X929" s="273"/>
      <c r="Y929" s="273"/>
      <c r="Z929" s="273"/>
      <c r="AA929" s="273"/>
      <c r="AB929" s="273"/>
      <c r="AC929" s="273"/>
      <c r="AD929" s="273"/>
      <c r="AE929" s="273"/>
      <c r="AF929" s="273"/>
      <c r="AG929" s="273"/>
      <c r="AH929" s="273"/>
      <c r="AI929" s="273"/>
      <c r="AJ929" s="273"/>
      <c r="AK929" s="273"/>
      <c r="AL929" s="273"/>
      <c r="AM929" s="273"/>
      <c r="AN929" s="273"/>
      <c r="AO929" s="273"/>
      <c r="AP929" s="273"/>
      <c r="AQ929" s="273"/>
      <c r="AR929" s="273"/>
      <c r="AS929" s="273"/>
      <c r="AT929" s="273"/>
      <c r="AU929" s="273"/>
      <c r="AV929" s="273"/>
      <c r="AW929" s="277"/>
      <c r="AX929" s="273"/>
      <c r="AY929" s="273"/>
      <c r="AZ929" s="273"/>
      <c r="BA929" s="273"/>
      <c r="BB929" s="273"/>
      <c r="BC929" s="273"/>
      <c r="BD929" s="273"/>
      <c r="BE929" s="269"/>
      <c r="BH929" s="250"/>
      <c r="BI929" s="250"/>
      <c r="BJ929" s="250"/>
      <c r="BK929" s="250"/>
      <c r="BL929" s="250"/>
      <c r="BM929" s="250"/>
      <c r="BN929" s="250"/>
      <c r="BO929" s="250"/>
      <c r="BP929" s="250"/>
      <c r="BQ929" s="250"/>
      <c r="BR929" s="250"/>
      <c r="BS929" s="250"/>
      <c r="BT929" s="250"/>
      <c r="BU929" s="250"/>
      <c r="BV929" s="250"/>
      <c r="BW929" s="250"/>
      <c r="BX929" s="250"/>
      <c r="BY929" s="250"/>
      <c r="BZ929" s="250"/>
      <c r="CE929" s="250"/>
    </row>
    <row r="930" spans="1:83" ht="14.4" x14ac:dyDescent="0.3">
      <c r="A930" s="268"/>
      <c r="B930" s="269"/>
      <c r="C930" s="272"/>
      <c r="D930" s="272"/>
      <c r="E930" s="272"/>
      <c r="F930" s="272"/>
      <c r="G930" s="272"/>
      <c r="H930" s="272"/>
      <c r="I930" s="272"/>
      <c r="J930" s="272"/>
      <c r="K930" s="272"/>
      <c r="L930" s="272"/>
      <c r="M930" s="272"/>
      <c r="N930" s="273"/>
      <c r="O930" s="273"/>
      <c r="P930" s="273"/>
      <c r="Q930" s="273"/>
      <c r="R930" s="273"/>
      <c r="S930" s="273"/>
      <c r="T930" s="273"/>
      <c r="U930" s="273"/>
      <c r="V930" s="273"/>
      <c r="W930" s="273"/>
      <c r="X930" s="273"/>
      <c r="Y930" s="273"/>
      <c r="Z930" s="273"/>
      <c r="AA930" s="273"/>
      <c r="AB930" s="273"/>
      <c r="AC930" s="273"/>
      <c r="AD930" s="273"/>
      <c r="AE930" s="273"/>
      <c r="AF930" s="273"/>
      <c r="AG930" s="273"/>
      <c r="AH930" s="273"/>
      <c r="AI930" s="273"/>
      <c r="AJ930" s="273"/>
      <c r="AK930" s="273"/>
      <c r="AL930" s="273"/>
      <c r="AM930" s="273"/>
      <c r="AN930" s="273"/>
      <c r="AO930" s="273"/>
      <c r="AP930" s="273"/>
      <c r="AQ930" s="273"/>
      <c r="AR930" s="273"/>
      <c r="AS930" s="273"/>
      <c r="AT930" s="273"/>
      <c r="AU930" s="273"/>
      <c r="AV930" s="273"/>
      <c r="AW930" s="277"/>
      <c r="AX930" s="273"/>
      <c r="AY930" s="273"/>
      <c r="AZ930" s="273"/>
      <c r="BA930" s="273"/>
      <c r="BB930" s="273"/>
      <c r="BC930" s="273"/>
      <c r="BD930" s="273"/>
      <c r="BE930" s="269"/>
      <c r="BH930" s="250"/>
      <c r="BI930" s="250"/>
      <c r="BJ930" s="250"/>
      <c r="BK930" s="250"/>
      <c r="BL930" s="250"/>
      <c r="BM930" s="250"/>
      <c r="BN930" s="250"/>
      <c r="BO930" s="250"/>
      <c r="BP930" s="250"/>
      <c r="BQ930" s="250"/>
      <c r="BR930" s="250"/>
      <c r="BS930" s="250"/>
      <c r="BT930" s="250"/>
      <c r="BU930" s="250"/>
      <c r="BV930" s="250"/>
      <c r="BW930" s="250"/>
      <c r="BX930" s="250"/>
      <c r="BY930" s="250"/>
      <c r="BZ930" s="250"/>
      <c r="CE930" s="250"/>
    </row>
    <row r="931" spans="1:83" ht="14.4" x14ac:dyDescent="0.3">
      <c r="A931" s="270"/>
      <c r="B931" s="271"/>
      <c r="C931" s="265"/>
      <c r="D931" s="265"/>
      <c r="E931" s="265"/>
      <c r="F931" s="265"/>
      <c r="G931" s="265"/>
      <c r="H931" s="265"/>
      <c r="I931" s="265"/>
      <c r="J931" s="265"/>
      <c r="K931" s="265"/>
      <c r="L931" s="265"/>
      <c r="M931" s="265"/>
      <c r="BE931" s="269"/>
      <c r="BH931" s="241"/>
      <c r="BI931" s="241"/>
      <c r="BJ931" s="241"/>
      <c r="BK931" s="241"/>
      <c r="BL931" s="241"/>
      <c r="BM931" s="241"/>
      <c r="BN931" s="241"/>
      <c r="BO931" s="241"/>
      <c r="BP931" s="241"/>
      <c r="BQ931" s="241"/>
      <c r="BR931" s="241"/>
      <c r="BS931" s="241"/>
      <c r="BT931" s="241"/>
      <c r="BU931" s="241"/>
      <c r="BV931" s="240"/>
      <c r="BW931" s="241"/>
      <c r="BX931" s="241"/>
      <c r="BY931" s="241"/>
      <c r="BZ931" s="241"/>
      <c r="CA931" s="242"/>
      <c r="CB931" s="242"/>
      <c r="CC931" s="242"/>
      <c r="CD931" s="242"/>
      <c r="CE931" s="241"/>
    </row>
    <row r="932" spans="1:83" ht="14.4" x14ac:dyDescent="0.3">
      <c r="A932" s="268"/>
      <c r="B932" s="269"/>
      <c r="C932" s="272"/>
      <c r="D932" s="272"/>
      <c r="E932" s="272"/>
      <c r="F932" s="272"/>
      <c r="G932" s="272"/>
      <c r="H932" s="272"/>
      <c r="I932" s="272"/>
      <c r="J932" s="272"/>
      <c r="K932" s="272"/>
      <c r="L932" s="272"/>
      <c r="M932" s="272"/>
      <c r="N932" s="273"/>
      <c r="O932" s="273"/>
      <c r="P932" s="273"/>
      <c r="Q932" s="273"/>
      <c r="R932" s="273"/>
      <c r="S932" s="273"/>
      <c r="T932" s="273"/>
      <c r="U932" s="273"/>
      <c r="V932" s="273"/>
      <c r="W932" s="273"/>
      <c r="X932" s="273"/>
      <c r="Y932" s="273"/>
      <c r="Z932" s="273"/>
      <c r="AA932" s="273"/>
      <c r="AB932" s="273"/>
      <c r="AC932" s="273"/>
      <c r="AD932" s="273"/>
      <c r="AE932" s="273"/>
      <c r="AF932" s="273"/>
      <c r="AG932" s="273"/>
      <c r="AH932" s="273"/>
      <c r="AI932" s="273"/>
      <c r="AJ932" s="273"/>
      <c r="AK932" s="273"/>
      <c r="AL932" s="273"/>
      <c r="AM932" s="273"/>
      <c r="AN932" s="273"/>
      <c r="AO932" s="273"/>
      <c r="AP932" s="273"/>
      <c r="AQ932" s="273"/>
      <c r="AR932" s="273"/>
      <c r="AS932" s="273"/>
      <c r="AT932" s="273"/>
      <c r="AU932" s="273"/>
      <c r="AV932" s="273"/>
      <c r="AW932" s="277"/>
      <c r="AX932" s="273"/>
      <c r="AY932" s="273"/>
      <c r="AZ932" s="273"/>
      <c r="BA932" s="273"/>
      <c r="BB932" s="273"/>
      <c r="BC932" s="273"/>
      <c r="BD932" s="273"/>
      <c r="BE932" s="269"/>
      <c r="BH932" s="241"/>
      <c r="BI932" s="241"/>
      <c r="BJ932" s="241"/>
      <c r="BK932" s="241"/>
      <c r="BL932" s="241"/>
      <c r="BM932" s="241"/>
      <c r="BN932" s="241"/>
      <c r="BO932" s="241"/>
      <c r="BP932" s="241"/>
      <c r="BQ932" s="241"/>
      <c r="BR932" s="241"/>
      <c r="BS932" s="241"/>
      <c r="BT932" s="241"/>
      <c r="BU932" s="241"/>
      <c r="BV932" s="240"/>
      <c r="BW932" s="241"/>
      <c r="BX932" s="241"/>
      <c r="BY932" s="241"/>
      <c r="BZ932" s="241"/>
      <c r="CA932" s="242"/>
      <c r="CB932" s="242"/>
      <c r="CC932" s="242"/>
      <c r="CD932" s="242"/>
      <c r="CE932" s="241"/>
    </row>
    <row r="933" spans="1:83" ht="14.4" x14ac:dyDescent="0.3">
      <c r="A933" s="268"/>
      <c r="B933" s="269"/>
      <c r="C933" s="272"/>
      <c r="D933" s="272"/>
      <c r="E933" s="272"/>
      <c r="F933" s="272"/>
      <c r="G933" s="272"/>
      <c r="H933" s="272"/>
      <c r="I933" s="272"/>
      <c r="J933" s="272"/>
      <c r="K933" s="272"/>
      <c r="L933" s="272"/>
      <c r="M933" s="272"/>
      <c r="N933" s="273"/>
      <c r="O933" s="273"/>
      <c r="P933" s="273"/>
      <c r="Q933" s="273"/>
      <c r="R933" s="273"/>
      <c r="S933" s="273"/>
      <c r="T933" s="273"/>
      <c r="U933" s="273"/>
      <c r="V933" s="273"/>
      <c r="W933" s="273"/>
      <c r="X933" s="273"/>
      <c r="Y933" s="273"/>
      <c r="Z933" s="273"/>
      <c r="AA933" s="273"/>
      <c r="AB933" s="273"/>
      <c r="AC933" s="273"/>
      <c r="AD933" s="273"/>
      <c r="AE933" s="273"/>
      <c r="AF933" s="273"/>
      <c r="AG933" s="273"/>
      <c r="AH933" s="273"/>
      <c r="AI933" s="273"/>
      <c r="AJ933" s="273"/>
      <c r="AK933" s="273"/>
      <c r="AL933" s="273"/>
      <c r="AM933" s="273"/>
      <c r="AN933" s="273"/>
      <c r="AO933" s="273"/>
      <c r="AP933" s="273"/>
      <c r="AQ933" s="273"/>
      <c r="AR933" s="273"/>
      <c r="AS933" s="273"/>
      <c r="AT933" s="273"/>
      <c r="AU933" s="273"/>
      <c r="AV933" s="273"/>
      <c r="AW933" s="277"/>
      <c r="AX933" s="273"/>
      <c r="AY933" s="273"/>
      <c r="AZ933" s="273"/>
      <c r="BA933" s="273"/>
      <c r="BB933" s="273"/>
      <c r="BC933" s="273"/>
      <c r="BD933" s="273"/>
      <c r="BE933" s="269"/>
      <c r="BH933" s="250"/>
      <c r="BI933" s="250"/>
      <c r="BJ933" s="250"/>
      <c r="BK933" s="250"/>
      <c r="BL933" s="250"/>
      <c r="BM933" s="250"/>
      <c r="BN933" s="250"/>
      <c r="BO933" s="250"/>
      <c r="BP933" s="250"/>
      <c r="BQ933" s="250"/>
      <c r="BR933" s="250"/>
      <c r="BS933" s="250"/>
      <c r="BT933" s="250"/>
      <c r="BU933" s="250"/>
      <c r="BV933" s="250"/>
      <c r="BW933" s="250"/>
      <c r="BX933" s="250"/>
      <c r="BY933" s="250"/>
      <c r="BZ933" s="250"/>
      <c r="CE933" s="250"/>
    </row>
    <row r="934" spans="1:83" ht="14.4" x14ac:dyDescent="0.3">
      <c r="A934" s="270"/>
      <c r="B934" s="271"/>
      <c r="C934" s="272"/>
      <c r="D934" s="272"/>
      <c r="E934" s="272"/>
      <c r="F934" s="272"/>
      <c r="G934" s="272"/>
      <c r="H934" s="272"/>
      <c r="I934" s="272"/>
      <c r="J934" s="272"/>
      <c r="K934" s="272"/>
      <c r="L934" s="272"/>
      <c r="M934" s="272"/>
      <c r="BE934" s="269"/>
      <c r="BH934" s="241"/>
      <c r="BI934" s="241"/>
      <c r="BJ934" s="241"/>
      <c r="BK934" s="241"/>
      <c r="BL934" s="241"/>
      <c r="BM934" s="241"/>
      <c r="BN934" s="241"/>
      <c r="BO934" s="241"/>
      <c r="BP934" s="241"/>
      <c r="BQ934" s="241"/>
      <c r="BR934" s="241"/>
      <c r="BS934" s="241"/>
      <c r="BT934" s="241"/>
      <c r="BU934" s="241"/>
      <c r="BV934" s="240"/>
      <c r="BW934" s="241"/>
      <c r="BX934" s="241"/>
      <c r="BY934" s="241"/>
      <c r="BZ934" s="241"/>
      <c r="CA934" s="242"/>
      <c r="CB934" s="242"/>
      <c r="CC934" s="242"/>
      <c r="CD934" s="242"/>
      <c r="CE934" s="241"/>
    </row>
    <row r="935" spans="1:83" ht="14.4" x14ac:dyDescent="0.3">
      <c r="A935" s="268"/>
      <c r="B935" s="269"/>
      <c r="C935" s="272"/>
      <c r="D935" s="272"/>
      <c r="E935" s="272"/>
      <c r="F935" s="272"/>
      <c r="G935" s="272"/>
      <c r="H935" s="272"/>
      <c r="I935" s="272"/>
      <c r="J935" s="272"/>
      <c r="K935" s="272"/>
      <c r="L935" s="272"/>
      <c r="M935" s="272"/>
      <c r="N935" s="273"/>
      <c r="O935" s="273"/>
      <c r="P935" s="273"/>
      <c r="Q935" s="273"/>
      <c r="R935" s="273"/>
      <c r="S935" s="273"/>
      <c r="T935" s="273"/>
      <c r="U935" s="273"/>
      <c r="V935" s="273"/>
      <c r="W935" s="273"/>
      <c r="X935" s="273"/>
      <c r="Y935" s="273"/>
      <c r="Z935" s="273"/>
      <c r="AA935" s="273"/>
      <c r="AB935" s="273"/>
      <c r="AC935" s="273"/>
      <c r="AD935" s="273"/>
      <c r="AE935" s="273"/>
      <c r="AF935" s="273"/>
      <c r="AG935" s="273"/>
      <c r="AH935" s="273"/>
      <c r="AI935" s="273"/>
      <c r="AJ935" s="273"/>
      <c r="AK935" s="273"/>
      <c r="AL935" s="273"/>
      <c r="AM935" s="273"/>
      <c r="AN935" s="273"/>
      <c r="AO935" s="273"/>
      <c r="AP935" s="273"/>
      <c r="AQ935" s="273"/>
      <c r="AR935" s="273"/>
      <c r="AS935" s="273"/>
      <c r="AT935" s="273"/>
      <c r="AU935" s="273"/>
      <c r="AV935" s="273"/>
      <c r="AW935" s="277"/>
      <c r="AX935" s="273"/>
      <c r="AY935" s="273"/>
      <c r="AZ935" s="273"/>
      <c r="BA935" s="273"/>
      <c r="BB935" s="273"/>
      <c r="BC935" s="273"/>
      <c r="BD935" s="273"/>
      <c r="BE935" s="269"/>
      <c r="BH935" s="250"/>
      <c r="BI935" s="250"/>
      <c r="BJ935" s="250"/>
      <c r="BK935" s="250"/>
      <c r="BL935" s="250"/>
      <c r="BM935" s="250"/>
      <c r="BN935" s="250"/>
      <c r="BO935" s="250"/>
      <c r="BP935" s="250"/>
      <c r="BQ935" s="250"/>
      <c r="BR935" s="250"/>
      <c r="BS935" s="250"/>
      <c r="BT935" s="250"/>
      <c r="BU935" s="250"/>
      <c r="BV935" s="250"/>
      <c r="BW935" s="250"/>
      <c r="BX935" s="250"/>
      <c r="BY935" s="250"/>
      <c r="BZ935" s="250"/>
      <c r="CE935" s="250"/>
    </row>
    <row r="936" spans="1:83" ht="14.4" x14ac:dyDescent="0.3">
      <c r="A936" s="268"/>
      <c r="B936" s="269"/>
      <c r="C936" s="272"/>
      <c r="D936" s="272"/>
      <c r="E936" s="272"/>
      <c r="F936" s="272"/>
      <c r="G936" s="272"/>
      <c r="H936" s="272"/>
      <c r="I936" s="272"/>
      <c r="J936" s="272"/>
      <c r="K936" s="272"/>
      <c r="L936" s="272"/>
      <c r="M936" s="272"/>
      <c r="N936" s="273"/>
      <c r="O936" s="273"/>
      <c r="P936" s="273"/>
      <c r="Q936" s="273"/>
      <c r="R936" s="273"/>
      <c r="S936" s="273"/>
      <c r="T936" s="273"/>
      <c r="U936" s="273"/>
      <c r="V936" s="273"/>
      <c r="W936" s="273"/>
      <c r="X936" s="273"/>
      <c r="Y936" s="273"/>
      <c r="Z936" s="273"/>
      <c r="AA936" s="273"/>
      <c r="AB936" s="273"/>
      <c r="AC936" s="273"/>
      <c r="AD936" s="273"/>
      <c r="AE936" s="273"/>
      <c r="AF936" s="273"/>
      <c r="AG936" s="273"/>
      <c r="AH936" s="273"/>
      <c r="AI936" s="273"/>
      <c r="AJ936" s="273"/>
      <c r="AK936" s="273"/>
      <c r="AL936" s="273"/>
      <c r="AM936" s="273"/>
      <c r="AN936" s="273"/>
      <c r="AO936" s="273"/>
      <c r="AP936" s="273"/>
      <c r="AQ936" s="273"/>
      <c r="AR936" s="273"/>
      <c r="AS936" s="273"/>
      <c r="AT936" s="273"/>
      <c r="AU936" s="273"/>
      <c r="AV936" s="273"/>
      <c r="AW936" s="277"/>
      <c r="AX936" s="273"/>
      <c r="AY936" s="273"/>
      <c r="AZ936" s="273"/>
      <c r="BA936" s="273"/>
      <c r="BB936" s="273"/>
      <c r="BC936" s="273"/>
      <c r="BD936" s="273"/>
      <c r="BE936" s="269"/>
      <c r="BH936" s="241"/>
      <c r="BI936" s="241"/>
      <c r="BJ936" s="241"/>
      <c r="BK936" s="241"/>
      <c r="BL936" s="241"/>
      <c r="BM936" s="241"/>
      <c r="BN936" s="241"/>
      <c r="BO936" s="241"/>
      <c r="BP936" s="241"/>
      <c r="BQ936" s="241"/>
      <c r="BR936" s="241"/>
      <c r="BS936" s="241"/>
      <c r="BT936" s="241"/>
      <c r="BU936" s="241"/>
      <c r="BV936" s="240"/>
      <c r="BW936" s="241"/>
      <c r="BX936" s="241"/>
      <c r="BY936" s="241"/>
      <c r="BZ936" s="241"/>
      <c r="CA936" s="242"/>
      <c r="CB936" s="242"/>
      <c r="CC936" s="242"/>
      <c r="CD936" s="242"/>
      <c r="CE936" s="241"/>
    </row>
    <row r="937" spans="1:83" ht="14.4" x14ac:dyDescent="0.3">
      <c r="A937" s="268"/>
      <c r="B937" s="269"/>
      <c r="C937" s="272"/>
      <c r="D937" s="272"/>
      <c r="E937" s="272"/>
      <c r="F937" s="272"/>
      <c r="G937" s="272"/>
      <c r="H937" s="272"/>
      <c r="I937" s="272"/>
      <c r="J937" s="272"/>
      <c r="K937" s="272"/>
      <c r="L937" s="272"/>
      <c r="M937" s="272"/>
      <c r="N937" s="273"/>
      <c r="O937" s="273"/>
      <c r="P937" s="273"/>
      <c r="Q937" s="273"/>
      <c r="R937" s="273"/>
      <c r="S937" s="273"/>
      <c r="T937" s="273"/>
      <c r="U937" s="273"/>
      <c r="V937" s="273"/>
      <c r="W937" s="273"/>
      <c r="X937" s="273"/>
      <c r="Y937" s="273"/>
      <c r="Z937" s="273"/>
      <c r="AA937" s="273"/>
      <c r="AB937" s="273"/>
      <c r="AC937" s="273"/>
      <c r="AD937" s="273"/>
      <c r="AE937" s="273"/>
      <c r="AF937" s="273"/>
      <c r="AG937" s="273"/>
      <c r="AH937" s="273"/>
      <c r="AI937" s="273"/>
      <c r="AJ937" s="273"/>
      <c r="AK937" s="273"/>
      <c r="AL937" s="273"/>
      <c r="AM937" s="273"/>
      <c r="AN937" s="273"/>
      <c r="AO937" s="273"/>
      <c r="AP937" s="273"/>
      <c r="AQ937" s="273"/>
      <c r="AR937" s="273"/>
      <c r="AS937" s="273"/>
      <c r="AT937" s="273"/>
      <c r="AU937" s="273"/>
      <c r="AV937" s="273"/>
      <c r="AW937" s="277"/>
      <c r="AX937" s="273"/>
      <c r="AY937" s="273"/>
      <c r="AZ937" s="273"/>
      <c r="BA937" s="273"/>
      <c r="BB937" s="273"/>
      <c r="BC937" s="273"/>
      <c r="BD937" s="273"/>
      <c r="BE937" s="269"/>
      <c r="BH937" s="250"/>
      <c r="BI937" s="250"/>
      <c r="BJ937" s="250"/>
      <c r="BK937" s="250"/>
      <c r="BL937" s="250"/>
      <c r="BM937" s="250"/>
      <c r="BN937" s="250"/>
      <c r="BO937" s="250"/>
      <c r="BP937" s="250"/>
      <c r="BQ937" s="250"/>
      <c r="BR937" s="250"/>
      <c r="BS937" s="250"/>
      <c r="BT937" s="250"/>
      <c r="BU937" s="250"/>
      <c r="BV937" s="250"/>
      <c r="BW937" s="250"/>
      <c r="BX937" s="250"/>
      <c r="BY937" s="250"/>
      <c r="BZ937" s="250"/>
      <c r="CE937" s="250"/>
    </row>
    <row r="938" spans="1:83" ht="14.4" x14ac:dyDescent="0.3">
      <c r="A938" s="268"/>
      <c r="B938" s="269"/>
      <c r="C938" s="272"/>
      <c r="D938" s="272"/>
      <c r="E938" s="272"/>
      <c r="F938" s="272"/>
      <c r="G938" s="272"/>
      <c r="H938" s="272"/>
      <c r="I938" s="272"/>
      <c r="J938" s="272"/>
      <c r="K938" s="272"/>
      <c r="L938" s="272"/>
      <c r="M938" s="272"/>
      <c r="N938" s="273"/>
      <c r="O938" s="273"/>
      <c r="P938" s="273"/>
      <c r="Q938" s="273"/>
      <c r="R938" s="273"/>
      <c r="S938" s="273"/>
      <c r="T938" s="273"/>
      <c r="U938" s="273"/>
      <c r="V938" s="273"/>
      <c r="W938" s="273"/>
      <c r="X938" s="273"/>
      <c r="Y938" s="273"/>
      <c r="Z938" s="273"/>
      <c r="AA938" s="273"/>
      <c r="AB938" s="273"/>
      <c r="AC938" s="273"/>
      <c r="AD938" s="273"/>
      <c r="AE938" s="273"/>
      <c r="AF938" s="273"/>
      <c r="AG938" s="273"/>
      <c r="AH938" s="273"/>
      <c r="AI938" s="273"/>
      <c r="AJ938" s="273"/>
      <c r="AK938" s="273"/>
      <c r="AL938" s="273"/>
      <c r="AM938" s="273"/>
      <c r="AN938" s="273"/>
      <c r="AO938" s="273"/>
      <c r="AP938" s="273"/>
      <c r="AQ938" s="273"/>
      <c r="AR938" s="273"/>
      <c r="AS938" s="273"/>
      <c r="AT938" s="273"/>
      <c r="AU938" s="273"/>
      <c r="AV938" s="273"/>
      <c r="AW938" s="277"/>
      <c r="AX938" s="273"/>
      <c r="AY938" s="273"/>
      <c r="AZ938" s="273"/>
      <c r="BA938" s="273"/>
      <c r="BB938" s="273"/>
      <c r="BC938" s="273"/>
      <c r="BD938" s="273"/>
      <c r="BE938" s="269"/>
      <c r="BH938" s="250"/>
      <c r="BI938" s="250"/>
      <c r="BJ938" s="250"/>
      <c r="BK938" s="250"/>
      <c r="BL938" s="250"/>
      <c r="BM938" s="250"/>
      <c r="BN938" s="250"/>
      <c r="BO938" s="250"/>
      <c r="BP938" s="250"/>
      <c r="BQ938" s="250"/>
      <c r="BR938" s="250"/>
      <c r="BS938" s="250"/>
      <c r="BT938" s="250"/>
      <c r="BU938" s="250"/>
      <c r="BV938" s="250"/>
      <c r="BW938" s="250"/>
      <c r="BX938" s="250"/>
      <c r="BY938" s="250"/>
      <c r="BZ938" s="250"/>
      <c r="CE938" s="250"/>
    </row>
    <row r="939" spans="1:83" ht="14.4" x14ac:dyDescent="0.3">
      <c r="A939" s="268"/>
      <c r="B939" s="269"/>
      <c r="C939" s="272"/>
      <c r="D939" s="272"/>
      <c r="E939" s="272"/>
      <c r="F939" s="272"/>
      <c r="G939" s="272"/>
      <c r="H939" s="272"/>
      <c r="I939" s="272"/>
      <c r="J939" s="272"/>
      <c r="K939" s="272"/>
      <c r="L939" s="272"/>
      <c r="M939" s="272"/>
      <c r="N939" s="273"/>
      <c r="O939" s="273"/>
      <c r="P939" s="273"/>
      <c r="Q939" s="273"/>
      <c r="R939" s="273"/>
      <c r="S939" s="273"/>
      <c r="T939" s="273"/>
      <c r="U939" s="273"/>
      <c r="V939" s="273"/>
      <c r="W939" s="273"/>
      <c r="X939" s="273"/>
      <c r="Y939" s="273"/>
      <c r="Z939" s="273"/>
      <c r="AA939" s="273"/>
      <c r="AB939" s="273"/>
      <c r="AC939" s="273"/>
      <c r="AD939" s="273"/>
      <c r="AE939" s="273"/>
      <c r="AF939" s="273"/>
      <c r="AG939" s="273"/>
      <c r="AH939" s="273"/>
      <c r="AI939" s="273"/>
      <c r="AJ939" s="273"/>
      <c r="AK939" s="273"/>
      <c r="AL939" s="273"/>
      <c r="AM939" s="273"/>
      <c r="AN939" s="273"/>
      <c r="AO939" s="273"/>
      <c r="AP939" s="273"/>
      <c r="AQ939" s="273"/>
      <c r="AR939" s="273"/>
      <c r="AS939" s="273"/>
      <c r="AT939" s="273"/>
      <c r="AU939" s="273"/>
      <c r="AV939" s="273"/>
      <c r="AW939" s="277"/>
      <c r="AX939" s="273"/>
      <c r="AY939" s="273"/>
      <c r="AZ939" s="273"/>
      <c r="BA939" s="273"/>
      <c r="BB939" s="273"/>
      <c r="BC939" s="273"/>
      <c r="BD939" s="273"/>
      <c r="BE939" s="269"/>
      <c r="BH939" s="250"/>
      <c r="BI939" s="250"/>
      <c r="BJ939" s="250"/>
      <c r="BK939" s="250"/>
      <c r="BL939" s="250"/>
      <c r="BM939" s="250"/>
      <c r="BN939" s="250"/>
      <c r="BO939" s="250"/>
      <c r="BP939" s="250"/>
      <c r="BQ939" s="250"/>
      <c r="BR939" s="250"/>
      <c r="BS939" s="250"/>
      <c r="BT939" s="250"/>
      <c r="BU939" s="250"/>
      <c r="BV939" s="250"/>
      <c r="BW939" s="250"/>
      <c r="BX939" s="250"/>
      <c r="BY939" s="250"/>
      <c r="BZ939" s="250"/>
      <c r="CE939" s="250"/>
    </row>
    <row r="940" spans="1:83" ht="14.4" x14ac:dyDescent="0.3">
      <c r="A940" s="268"/>
      <c r="B940" s="269"/>
      <c r="C940" s="272"/>
      <c r="D940" s="272"/>
      <c r="E940" s="272"/>
      <c r="F940" s="272"/>
      <c r="G940" s="272"/>
      <c r="H940" s="272"/>
      <c r="I940" s="272"/>
      <c r="J940" s="272"/>
      <c r="K940" s="272"/>
      <c r="L940" s="272"/>
      <c r="M940" s="272"/>
      <c r="N940" s="273"/>
      <c r="O940" s="273"/>
      <c r="P940" s="273"/>
      <c r="Q940" s="273"/>
      <c r="R940" s="273"/>
      <c r="S940" s="273"/>
      <c r="T940" s="273"/>
      <c r="U940" s="273"/>
      <c r="V940" s="273"/>
      <c r="W940" s="273"/>
      <c r="X940" s="273"/>
      <c r="Y940" s="273"/>
      <c r="Z940" s="273"/>
      <c r="AA940" s="273"/>
      <c r="AB940" s="273"/>
      <c r="AC940" s="273"/>
      <c r="AD940" s="273"/>
      <c r="AE940" s="273"/>
      <c r="AF940" s="273"/>
      <c r="AG940" s="273"/>
      <c r="AH940" s="273"/>
      <c r="AI940" s="273"/>
      <c r="AJ940" s="273"/>
      <c r="AK940" s="273"/>
      <c r="AL940" s="273"/>
      <c r="AM940" s="273"/>
      <c r="AN940" s="273"/>
      <c r="AO940" s="273"/>
      <c r="AP940" s="273"/>
      <c r="AQ940" s="273"/>
      <c r="AR940" s="273"/>
      <c r="AS940" s="273"/>
      <c r="AT940" s="273"/>
      <c r="AU940" s="273"/>
      <c r="AV940" s="273"/>
      <c r="AW940" s="277"/>
      <c r="AX940" s="273"/>
      <c r="AY940" s="273"/>
      <c r="AZ940" s="273"/>
      <c r="BA940" s="273"/>
      <c r="BB940" s="273"/>
      <c r="BC940" s="273"/>
      <c r="BD940" s="273"/>
      <c r="BE940" s="269"/>
      <c r="BH940" s="241"/>
      <c r="BI940" s="241"/>
      <c r="BJ940" s="241"/>
      <c r="BK940" s="241"/>
      <c r="BL940" s="241"/>
      <c r="BM940" s="241"/>
      <c r="BN940" s="241"/>
      <c r="BO940" s="241"/>
      <c r="BP940" s="241"/>
      <c r="BQ940" s="241"/>
      <c r="BR940" s="241"/>
      <c r="BS940" s="241"/>
      <c r="BT940" s="241"/>
      <c r="BU940" s="241"/>
      <c r="BV940" s="240"/>
      <c r="BW940" s="241"/>
      <c r="BX940" s="241"/>
      <c r="BY940" s="241"/>
      <c r="BZ940" s="241"/>
      <c r="CA940" s="242"/>
      <c r="CB940" s="242"/>
      <c r="CC940" s="242"/>
      <c r="CD940" s="242"/>
      <c r="CE940" s="241"/>
    </row>
    <row r="941" spans="1:83" ht="14.4" x14ac:dyDescent="0.3">
      <c r="A941" s="268"/>
      <c r="B941" s="269"/>
      <c r="C941" s="272"/>
      <c r="D941" s="272"/>
      <c r="E941" s="272"/>
      <c r="F941" s="272"/>
      <c r="G941" s="272"/>
      <c r="H941" s="272"/>
      <c r="I941" s="272"/>
      <c r="J941" s="272"/>
      <c r="K941" s="272"/>
      <c r="L941" s="272"/>
      <c r="M941" s="272"/>
      <c r="N941" s="273"/>
      <c r="O941" s="273"/>
      <c r="P941" s="273"/>
      <c r="Q941" s="273"/>
      <c r="R941" s="273"/>
      <c r="S941" s="273"/>
      <c r="T941" s="273"/>
      <c r="U941" s="273"/>
      <c r="V941" s="273"/>
      <c r="W941" s="273"/>
      <c r="X941" s="273"/>
      <c r="Y941" s="273"/>
      <c r="Z941" s="273"/>
      <c r="AA941" s="273"/>
      <c r="AB941" s="273"/>
      <c r="AC941" s="273"/>
      <c r="AD941" s="273"/>
      <c r="AE941" s="273"/>
      <c r="AF941" s="273"/>
      <c r="AG941" s="273"/>
      <c r="AH941" s="273"/>
      <c r="AI941" s="273"/>
      <c r="AJ941" s="273"/>
      <c r="AK941" s="273"/>
      <c r="AL941" s="273"/>
      <c r="AM941" s="273"/>
      <c r="AN941" s="273"/>
      <c r="AO941" s="273"/>
      <c r="AP941" s="273"/>
      <c r="AQ941" s="273"/>
      <c r="AR941" s="273"/>
      <c r="AS941" s="273"/>
      <c r="AT941" s="273"/>
      <c r="AU941" s="273"/>
      <c r="AV941" s="273"/>
      <c r="AW941" s="277"/>
      <c r="AX941" s="273"/>
      <c r="AY941" s="273"/>
      <c r="AZ941" s="273"/>
      <c r="BA941" s="273"/>
      <c r="BB941" s="273"/>
      <c r="BC941" s="273"/>
      <c r="BD941" s="273"/>
      <c r="BE941" s="269"/>
      <c r="BH941" s="250"/>
      <c r="BI941" s="250"/>
      <c r="BJ941" s="250"/>
      <c r="BK941" s="250"/>
      <c r="BL941" s="250"/>
      <c r="BM941" s="250"/>
      <c r="BN941" s="250"/>
      <c r="BO941" s="250"/>
      <c r="BP941" s="250"/>
      <c r="BQ941" s="250"/>
      <c r="BR941" s="250"/>
      <c r="BS941" s="250"/>
      <c r="BT941" s="250"/>
      <c r="BU941" s="250"/>
      <c r="BV941" s="250"/>
      <c r="BW941" s="250"/>
      <c r="BX941" s="250"/>
      <c r="BY941" s="250"/>
      <c r="BZ941" s="250"/>
      <c r="CE941" s="250"/>
    </row>
    <row r="942" spans="1:83" ht="14.4" x14ac:dyDescent="0.3">
      <c r="A942" s="270"/>
      <c r="B942" s="271"/>
      <c r="C942" s="272"/>
      <c r="D942" s="272"/>
      <c r="E942" s="272"/>
      <c r="F942" s="272"/>
      <c r="G942" s="272"/>
      <c r="H942" s="272"/>
      <c r="I942" s="272"/>
      <c r="J942" s="272"/>
      <c r="K942" s="272"/>
      <c r="L942" s="272"/>
      <c r="M942" s="272"/>
      <c r="BE942" s="269"/>
      <c r="BH942" s="250"/>
      <c r="BI942" s="250"/>
      <c r="BJ942" s="250"/>
      <c r="BK942" s="250"/>
      <c r="BL942" s="250"/>
      <c r="BM942" s="250"/>
      <c r="BN942" s="250"/>
      <c r="BO942" s="250"/>
      <c r="BP942" s="250"/>
      <c r="BQ942" s="250"/>
      <c r="BR942" s="250"/>
      <c r="BS942" s="250"/>
      <c r="BT942" s="250"/>
      <c r="BU942" s="250"/>
      <c r="BV942" s="250"/>
      <c r="BW942" s="250"/>
      <c r="BX942" s="250"/>
      <c r="BY942" s="250"/>
      <c r="BZ942" s="250"/>
      <c r="CE942" s="250"/>
    </row>
    <row r="943" spans="1:83" ht="14.4" x14ac:dyDescent="0.3">
      <c r="A943" s="268"/>
      <c r="B943" s="269"/>
      <c r="C943" s="272"/>
      <c r="D943" s="272"/>
      <c r="E943" s="272"/>
      <c r="F943" s="272"/>
      <c r="G943" s="272"/>
      <c r="H943" s="272"/>
      <c r="I943" s="272"/>
      <c r="J943" s="272"/>
      <c r="K943" s="272"/>
      <c r="L943" s="272"/>
      <c r="M943" s="272"/>
      <c r="N943" s="273"/>
      <c r="O943" s="273"/>
      <c r="P943" s="273"/>
      <c r="Q943" s="273"/>
      <c r="R943" s="273"/>
      <c r="S943" s="273"/>
      <c r="T943" s="273"/>
      <c r="U943" s="273"/>
      <c r="V943" s="273"/>
      <c r="W943" s="273"/>
      <c r="X943" s="273"/>
      <c r="Y943" s="273"/>
      <c r="Z943" s="273"/>
      <c r="AA943" s="273"/>
      <c r="AB943" s="273"/>
      <c r="AC943" s="273"/>
      <c r="AD943" s="273"/>
      <c r="AE943" s="273"/>
      <c r="AF943" s="273"/>
      <c r="AG943" s="273"/>
      <c r="AH943" s="273"/>
      <c r="AI943" s="273"/>
      <c r="AJ943" s="273"/>
      <c r="AK943" s="273"/>
      <c r="AL943" s="273"/>
      <c r="AM943" s="273"/>
      <c r="AN943" s="273"/>
      <c r="AO943" s="273"/>
      <c r="AP943" s="273"/>
      <c r="AQ943" s="273"/>
      <c r="AR943" s="273"/>
      <c r="AS943" s="273"/>
      <c r="AT943" s="273"/>
      <c r="AU943" s="273"/>
      <c r="AV943" s="273"/>
      <c r="AW943" s="277"/>
      <c r="AX943" s="273"/>
      <c r="AY943" s="273"/>
      <c r="AZ943" s="273"/>
      <c r="BA943" s="273"/>
      <c r="BB943" s="273"/>
      <c r="BC943" s="273"/>
      <c r="BD943" s="273"/>
      <c r="BE943" s="269"/>
      <c r="BH943" s="241"/>
      <c r="BI943" s="241"/>
      <c r="BJ943" s="241"/>
      <c r="BK943" s="241"/>
      <c r="BL943" s="241"/>
      <c r="BM943" s="241"/>
      <c r="BN943" s="241"/>
      <c r="BO943" s="241"/>
      <c r="BP943" s="241"/>
      <c r="BQ943" s="241"/>
      <c r="BR943" s="241"/>
      <c r="BS943" s="241"/>
      <c r="BT943" s="241"/>
      <c r="BU943" s="241"/>
      <c r="BV943" s="240"/>
      <c r="BW943" s="241"/>
      <c r="BX943" s="241"/>
      <c r="BY943" s="241"/>
      <c r="BZ943" s="241"/>
      <c r="CA943" s="242"/>
      <c r="CB943" s="242"/>
      <c r="CC943" s="242"/>
      <c r="CD943" s="242"/>
      <c r="CE943" s="241"/>
    </row>
    <row r="944" spans="1:83" ht="14.4" x14ac:dyDescent="0.3">
      <c r="A944" s="268"/>
      <c r="B944" s="269"/>
      <c r="C944" s="272"/>
      <c r="D944" s="272"/>
      <c r="E944" s="272"/>
      <c r="F944" s="272"/>
      <c r="G944" s="272"/>
      <c r="H944" s="272"/>
      <c r="I944" s="272"/>
      <c r="J944" s="272"/>
      <c r="K944" s="272"/>
      <c r="L944" s="272"/>
      <c r="M944" s="272"/>
      <c r="N944" s="273"/>
      <c r="O944" s="273"/>
      <c r="P944" s="273"/>
      <c r="Q944" s="273"/>
      <c r="R944" s="273"/>
      <c r="S944" s="273"/>
      <c r="T944" s="273"/>
      <c r="U944" s="273"/>
      <c r="V944" s="273"/>
      <c r="W944" s="273"/>
      <c r="X944" s="273"/>
      <c r="Y944" s="273"/>
      <c r="Z944" s="273"/>
      <c r="AA944" s="273"/>
      <c r="AB944" s="273"/>
      <c r="AC944" s="273"/>
      <c r="AD944" s="273"/>
      <c r="AE944" s="273"/>
      <c r="AF944" s="273"/>
      <c r="AG944" s="273"/>
      <c r="AH944" s="273"/>
      <c r="AI944" s="273"/>
      <c r="AJ944" s="273"/>
      <c r="AK944" s="273"/>
      <c r="AL944" s="273"/>
      <c r="AM944" s="273"/>
      <c r="AN944" s="273"/>
      <c r="AO944" s="273"/>
      <c r="AP944" s="273"/>
      <c r="AQ944" s="273"/>
      <c r="AR944" s="273"/>
      <c r="AS944" s="273"/>
      <c r="AT944" s="273"/>
      <c r="AU944" s="273"/>
      <c r="AV944" s="273"/>
      <c r="AW944" s="277"/>
      <c r="AX944" s="273"/>
      <c r="AY944" s="273"/>
      <c r="AZ944" s="273"/>
      <c r="BA944" s="273"/>
      <c r="BB944" s="273"/>
      <c r="BC944" s="273"/>
      <c r="BD944" s="273"/>
      <c r="BE944" s="269"/>
      <c r="BH944" s="250"/>
      <c r="BI944" s="250"/>
      <c r="BJ944" s="250"/>
      <c r="BK944" s="250"/>
      <c r="BL944" s="250"/>
      <c r="BM944" s="250"/>
      <c r="BN944" s="250"/>
      <c r="BO944" s="250"/>
      <c r="BP944" s="250"/>
      <c r="BQ944" s="250"/>
      <c r="BR944" s="250"/>
      <c r="BS944" s="250"/>
      <c r="BT944" s="250"/>
      <c r="BU944" s="250"/>
      <c r="BV944" s="250"/>
      <c r="BW944" s="250"/>
      <c r="BX944" s="250"/>
      <c r="BY944" s="250"/>
      <c r="BZ944" s="250"/>
      <c r="CE944" s="250"/>
    </row>
    <row r="945" spans="1:83" ht="14.4" x14ac:dyDescent="0.3">
      <c r="A945" s="268"/>
      <c r="B945" s="269"/>
      <c r="C945" s="272"/>
      <c r="D945" s="272"/>
      <c r="E945" s="272"/>
      <c r="F945" s="272"/>
      <c r="G945" s="272"/>
      <c r="H945" s="272"/>
      <c r="I945" s="272"/>
      <c r="J945" s="272"/>
      <c r="K945" s="272"/>
      <c r="L945" s="272"/>
      <c r="M945" s="272"/>
      <c r="N945" s="273"/>
      <c r="O945" s="273"/>
      <c r="P945" s="273"/>
      <c r="Q945" s="273"/>
      <c r="R945" s="273"/>
      <c r="S945" s="273"/>
      <c r="T945" s="273"/>
      <c r="U945" s="273"/>
      <c r="V945" s="273"/>
      <c r="W945" s="273"/>
      <c r="X945" s="273"/>
      <c r="Y945" s="273"/>
      <c r="Z945" s="273"/>
      <c r="AA945" s="273"/>
      <c r="AB945" s="273"/>
      <c r="AC945" s="273"/>
      <c r="AD945" s="273"/>
      <c r="AE945" s="273"/>
      <c r="AF945" s="273"/>
      <c r="AG945" s="273"/>
      <c r="AH945" s="273"/>
      <c r="AI945" s="273"/>
      <c r="AJ945" s="273"/>
      <c r="AK945" s="273"/>
      <c r="AL945" s="273"/>
      <c r="AM945" s="273"/>
      <c r="AN945" s="273"/>
      <c r="AO945" s="273"/>
      <c r="AP945" s="273"/>
      <c r="AQ945" s="273"/>
      <c r="AR945" s="273"/>
      <c r="AS945" s="273"/>
      <c r="AT945" s="273"/>
      <c r="AU945" s="273"/>
      <c r="AV945" s="273"/>
      <c r="AW945" s="277"/>
      <c r="AX945" s="273"/>
      <c r="AY945" s="273"/>
      <c r="AZ945" s="273"/>
      <c r="BA945" s="273"/>
      <c r="BB945" s="273"/>
      <c r="BC945" s="273"/>
      <c r="BD945" s="273"/>
      <c r="BE945" s="269"/>
      <c r="BH945" s="250"/>
      <c r="BI945" s="250"/>
      <c r="BJ945" s="250"/>
      <c r="BK945" s="250"/>
      <c r="BL945" s="250"/>
      <c r="BM945" s="250"/>
      <c r="BN945" s="250"/>
      <c r="BO945" s="250"/>
      <c r="BP945" s="250"/>
      <c r="BQ945" s="250"/>
      <c r="BR945" s="250"/>
      <c r="BS945" s="250"/>
      <c r="BT945" s="250"/>
      <c r="BU945" s="250"/>
      <c r="BV945" s="250"/>
      <c r="BW945" s="250"/>
      <c r="BX945" s="250"/>
      <c r="BY945" s="250"/>
      <c r="BZ945" s="250"/>
      <c r="CE945" s="250"/>
    </row>
    <row r="946" spans="1:83" ht="14.4" x14ac:dyDescent="0.3">
      <c r="A946" s="268"/>
      <c r="B946" s="269"/>
      <c r="C946" s="272"/>
      <c r="D946" s="272"/>
      <c r="E946" s="272"/>
      <c r="F946" s="272"/>
      <c r="G946" s="272"/>
      <c r="H946" s="272"/>
      <c r="I946" s="272"/>
      <c r="J946" s="272"/>
      <c r="K946" s="272"/>
      <c r="L946" s="272"/>
      <c r="M946" s="272"/>
      <c r="N946" s="273"/>
      <c r="O946" s="273"/>
      <c r="P946" s="273"/>
      <c r="Q946" s="273"/>
      <c r="R946" s="273"/>
      <c r="S946" s="273"/>
      <c r="T946" s="273"/>
      <c r="U946" s="273"/>
      <c r="V946" s="273"/>
      <c r="W946" s="273"/>
      <c r="X946" s="273"/>
      <c r="Y946" s="273"/>
      <c r="Z946" s="273"/>
      <c r="AA946" s="273"/>
      <c r="AB946" s="273"/>
      <c r="AC946" s="273"/>
      <c r="AD946" s="273"/>
      <c r="AE946" s="273"/>
      <c r="AF946" s="273"/>
      <c r="AG946" s="273"/>
      <c r="AH946" s="273"/>
      <c r="AI946" s="273"/>
      <c r="AJ946" s="273"/>
      <c r="AK946" s="273"/>
      <c r="AL946" s="273"/>
      <c r="AM946" s="273"/>
      <c r="AN946" s="273"/>
      <c r="AO946" s="273"/>
      <c r="AP946" s="273"/>
      <c r="AQ946" s="273"/>
      <c r="AR946" s="273"/>
      <c r="AS946" s="273"/>
      <c r="AT946" s="273"/>
      <c r="AU946" s="273"/>
      <c r="AV946" s="273"/>
      <c r="AW946" s="277"/>
      <c r="AX946" s="273"/>
      <c r="AY946" s="273"/>
      <c r="AZ946" s="273"/>
      <c r="BA946" s="273"/>
      <c r="BB946" s="273"/>
      <c r="BC946" s="273"/>
      <c r="BD946" s="273"/>
      <c r="BE946" s="269"/>
      <c r="BH946" s="241"/>
      <c r="BI946" s="241"/>
      <c r="BJ946" s="241"/>
      <c r="BK946" s="241"/>
      <c r="BL946" s="241"/>
      <c r="BM946" s="241"/>
      <c r="BN946" s="241"/>
      <c r="BO946" s="241"/>
      <c r="BP946" s="241"/>
      <c r="BQ946" s="241"/>
      <c r="BR946" s="241"/>
      <c r="BS946" s="241"/>
      <c r="BT946" s="241"/>
      <c r="BU946" s="241"/>
      <c r="BV946" s="240"/>
      <c r="BW946" s="241"/>
      <c r="BX946" s="241"/>
      <c r="BY946" s="241"/>
      <c r="BZ946" s="241"/>
      <c r="CA946" s="242"/>
      <c r="CB946" s="242"/>
      <c r="CC946" s="242"/>
      <c r="CD946" s="242"/>
      <c r="CE946" s="241"/>
    </row>
    <row r="947" spans="1:83" ht="14.4" x14ac:dyDescent="0.3">
      <c r="A947" s="268"/>
      <c r="B947" s="269"/>
      <c r="C947" s="272"/>
      <c r="D947" s="272"/>
      <c r="E947" s="272"/>
      <c r="F947" s="272"/>
      <c r="G947" s="272"/>
      <c r="H947" s="272"/>
      <c r="I947" s="272"/>
      <c r="J947" s="272"/>
      <c r="K947" s="272"/>
      <c r="L947" s="272"/>
      <c r="M947" s="272"/>
      <c r="N947" s="273"/>
      <c r="O947" s="273"/>
      <c r="P947" s="273"/>
      <c r="Q947" s="273"/>
      <c r="R947" s="273"/>
      <c r="S947" s="273"/>
      <c r="T947" s="273"/>
      <c r="U947" s="273"/>
      <c r="V947" s="273"/>
      <c r="W947" s="273"/>
      <c r="X947" s="273"/>
      <c r="Y947" s="273"/>
      <c r="Z947" s="273"/>
      <c r="AA947" s="273"/>
      <c r="AB947" s="273"/>
      <c r="AC947" s="273"/>
      <c r="AD947" s="273"/>
      <c r="AE947" s="273"/>
      <c r="AF947" s="273"/>
      <c r="AG947" s="273"/>
      <c r="AH947" s="273"/>
      <c r="AI947" s="273"/>
      <c r="AJ947" s="273"/>
      <c r="AK947" s="273"/>
      <c r="AL947" s="273"/>
      <c r="AM947" s="273"/>
      <c r="AN947" s="273"/>
      <c r="AO947" s="273"/>
      <c r="AP947" s="273"/>
      <c r="AQ947" s="273"/>
      <c r="AR947" s="273"/>
      <c r="AS947" s="273"/>
      <c r="AT947" s="273"/>
      <c r="AU947" s="273"/>
      <c r="AV947" s="273"/>
      <c r="AW947" s="277"/>
      <c r="AX947" s="273"/>
      <c r="AY947" s="273"/>
      <c r="AZ947" s="273"/>
      <c r="BA947" s="273"/>
      <c r="BB947" s="273"/>
      <c r="BC947" s="273"/>
      <c r="BD947" s="273"/>
      <c r="BE947" s="269"/>
      <c r="BH947" s="250"/>
      <c r="BI947" s="250"/>
      <c r="BJ947" s="250"/>
      <c r="BK947" s="250"/>
      <c r="BL947" s="250"/>
      <c r="BM947" s="250"/>
      <c r="BN947" s="250"/>
      <c r="BO947" s="250"/>
      <c r="BP947" s="250"/>
      <c r="BQ947" s="250"/>
      <c r="BR947" s="250"/>
      <c r="BS947" s="250"/>
      <c r="BT947" s="250"/>
      <c r="BU947" s="250"/>
      <c r="BV947" s="250"/>
      <c r="BW947" s="250"/>
      <c r="BX947" s="250"/>
      <c r="BY947" s="250"/>
      <c r="BZ947" s="250"/>
      <c r="CE947" s="250"/>
    </row>
    <row r="948" spans="1:83" ht="14.4" x14ac:dyDescent="0.3">
      <c r="A948" s="268"/>
      <c r="B948" s="269"/>
      <c r="C948" s="272"/>
      <c r="D948" s="272"/>
      <c r="E948" s="272"/>
      <c r="F948" s="272"/>
      <c r="G948" s="272"/>
      <c r="H948" s="272"/>
      <c r="I948" s="272"/>
      <c r="J948" s="272"/>
      <c r="K948" s="272"/>
      <c r="L948" s="272"/>
      <c r="M948" s="272"/>
      <c r="N948" s="273"/>
      <c r="O948" s="273"/>
      <c r="P948" s="273"/>
      <c r="Q948" s="273"/>
      <c r="R948" s="273"/>
      <c r="S948" s="273"/>
      <c r="T948" s="273"/>
      <c r="U948" s="273"/>
      <c r="V948" s="273"/>
      <c r="W948" s="273"/>
      <c r="X948" s="273"/>
      <c r="Y948" s="273"/>
      <c r="Z948" s="273"/>
      <c r="AA948" s="273"/>
      <c r="AB948" s="273"/>
      <c r="AC948" s="273"/>
      <c r="AD948" s="273"/>
      <c r="AE948" s="273"/>
      <c r="AF948" s="273"/>
      <c r="AG948" s="273"/>
      <c r="AH948" s="273"/>
      <c r="AI948" s="273"/>
      <c r="AJ948" s="273"/>
      <c r="AK948" s="273"/>
      <c r="AL948" s="273"/>
      <c r="AM948" s="273"/>
      <c r="AN948" s="273"/>
      <c r="AO948" s="273"/>
      <c r="AP948" s="273"/>
      <c r="AQ948" s="273"/>
      <c r="AR948" s="273"/>
      <c r="AS948" s="273"/>
      <c r="AT948" s="273"/>
      <c r="AU948" s="273"/>
      <c r="AV948" s="273"/>
      <c r="AW948" s="277"/>
      <c r="AX948" s="273"/>
      <c r="AY948" s="273"/>
      <c r="AZ948" s="273"/>
      <c r="BA948" s="273"/>
      <c r="BB948" s="273"/>
      <c r="BC948" s="273"/>
      <c r="BD948" s="273"/>
      <c r="BE948" s="269"/>
      <c r="BH948" s="250"/>
      <c r="BI948" s="250"/>
      <c r="BJ948" s="250"/>
      <c r="BK948" s="250"/>
      <c r="BL948" s="250"/>
      <c r="BM948" s="250"/>
      <c r="BN948" s="250"/>
      <c r="BO948" s="250"/>
      <c r="BP948" s="250"/>
      <c r="BQ948" s="250"/>
      <c r="BR948" s="250"/>
      <c r="BS948" s="250"/>
      <c r="BT948" s="250"/>
      <c r="BU948" s="250"/>
      <c r="BV948" s="250"/>
      <c r="BW948" s="250"/>
      <c r="BX948" s="250"/>
      <c r="BY948" s="250"/>
      <c r="BZ948" s="250"/>
      <c r="CE948" s="250"/>
    </row>
    <row r="949" spans="1:83" ht="14.4" x14ac:dyDescent="0.3">
      <c r="A949" s="268"/>
      <c r="B949" s="269"/>
      <c r="C949" s="272"/>
      <c r="D949" s="272"/>
      <c r="E949" s="272"/>
      <c r="F949" s="272"/>
      <c r="G949" s="272"/>
      <c r="H949" s="272"/>
      <c r="I949" s="272"/>
      <c r="J949" s="272"/>
      <c r="K949" s="272"/>
      <c r="L949" s="272"/>
      <c r="M949" s="272"/>
      <c r="N949" s="273"/>
      <c r="O949" s="273"/>
      <c r="P949" s="273"/>
      <c r="Q949" s="273"/>
      <c r="R949" s="273"/>
      <c r="S949" s="273"/>
      <c r="T949" s="273"/>
      <c r="U949" s="273"/>
      <c r="V949" s="273"/>
      <c r="W949" s="273"/>
      <c r="X949" s="273"/>
      <c r="Y949" s="273"/>
      <c r="Z949" s="273"/>
      <c r="AA949" s="273"/>
      <c r="AB949" s="273"/>
      <c r="AC949" s="273"/>
      <c r="AD949" s="273"/>
      <c r="AE949" s="273"/>
      <c r="AF949" s="273"/>
      <c r="AG949" s="273"/>
      <c r="AH949" s="273"/>
      <c r="AI949" s="273"/>
      <c r="AJ949" s="273"/>
      <c r="AK949" s="273"/>
      <c r="AL949" s="273"/>
      <c r="AM949" s="273"/>
      <c r="AN949" s="273"/>
      <c r="AO949" s="273"/>
      <c r="AP949" s="273"/>
      <c r="AQ949" s="273"/>
      <c r="AR949" s="273"/>
      <c r="AS949" s="273"/>
      <c r="AT949" s="273"/>
      <c r="AU949" s="273"/>
      <c r="AV949" s="273"/>
      <c r="AW949" s="277"/>
      <c r="AX949" s="273"/>
      <c r="AY949" s="273"/>
      <c r="AZ949" s="273"/>
      <c r="BA949" s="273"/>
      <c r="BB949" s="273"/>
      <c r="BC949" s="273"/>
      <c r="BD949" s="273"/>
      <c r="BE949" s="269"/>
      <c r="BH949" s="241"/>
      <c r="BI949" s="241"/>
      <c r="BJ949" s="241"/>
      <c r="BK949" s="241"/>
      <c r="BL949" s="241"/>
      <c r="BM949" s="241"/>
      <c r="BN949" s="241"/>
      <c r="BO949" s="241"/>
      <c r="BP949" s="241"/>
      <c r="BQ949" s="241"/>
      <c r="BR949" s="241"/>
      <c r="BS949" s="241"/>
      <c r="BT949" s="241"/>
      <c r="BU949" s="241"/>
      <c r="BV949" s="240"/>
      <c r="BW949" s="241"/>
      <c r="BX949" s="241"/>
      <c r="BY949" s="241"/>
      <c r="BZ949" s="241"/>
      <c r="CA949" s="242"/>
      <c r="CB949" s="242"/>
      <c r="CC949" s="242"/>
      <c r="CD949" s="242"/>
      <c r="CE949" s="241"/>
    </row>
    <row r="950" spans="1:83" ht="14.4" x14ac:dyDescent="0.3">
      <c r="A950" s="268"/>
      <c r="B950" s="269"/>
      <c r="C950" s="272"/>
      <c r="D950" s="272"/>
      <c r="E950" s="272"/>
      <c r="F950" s="272"/>
      <c r="G950" s="272"/>
      <c r="H950" s="272"/>
      <c r="I950" s="272"/>
      <c r="J950" s="272"/>
      <c r="K950" s="272"/>
      <c r="L950" s="272"/>
      <c r="M950" s="272"/>
      <c r="N950" s="273"/>
      <c r="O950" s="273"/>
      <c r="P950" s="273"/>
      <c r="Q950" s="273"/>
      <c r="R950" s="273"/>
      <c r="S950" s="273"/>
      <c r="T950" s="273"/>
      <c r="U950" s="273"/>
      <c r="V950" s="273"/>
      <c r="W950" s="273"/>
      <c r="X950" s="273"/>
      <c r="Y950" s="273"/>
      <c r="Z950" s="273"/>
      <c r="AA950" s="273"/>
      <c r="AB950" s="273"/>
      <c r="AC950" s="273"/>
      <c r="AD950" s="273"/>
      <c r="AE950" s="273"/>
      <c r="AF950" s="273"/>
      <c r="AG950" s="273"/>
      <c r="AH950" s="273"/>
      <c r="AI950" s="273"/>
      <c r="AJ950" s="273"/>
      <c r="AK950" s="273"/>
      <c r="AL950" s="273"/>
      <c r="AM950" s="273"/>
      <c r="AN950" s="273"/>
      <c r="AO950" s="273"/>
      <c r="AP950" s="273"/>
      <c r="AQ950" s="273"/>
      <c r="AR950" s="273"/>
      <c r="AS950" s="273"/>
      <c r="AT950" s="273"/>
      <c r="AU950" s="273"/>
      <c r="AV950" s="273"/>
      <c r="AW950" s="277"/>
      <c r="AX950" s="273"/>
      <c r="AY950" s="273"/>
      <c r="AZ950" s="273"/>
      <c r="BA950" s="273"/>
      <c r="BB950" s="273"/>
      <c r="BC950" s="273"/>
      <c r="BD950" s="273"/>
      <c r="BE950" s="269"/>
      <c r="BH950" s="241"/>
      <c r="BI950" s="241"/>
      <c r="BJ950" s="241"/>
      <c r="BK950" s="241"/>
      <c r="BL950" s="241"/>
      <c r="BM950" s="241"/>
      <c r="BN950" s="241"/>
      <c r="BO950" s="241"/>
      <c r="BP950" s="241"/>
      <c r="BQ950" s="241"/>
      <c r="BR950" s="241"/>
      <c r="BS950" s="241"/>
      <c r="BT950" s="241"/>
      <c r="BU950" s="241"/>
      <c r="BV950" s="240"/>
      <c r="BW950" s="241"/>
      <c r="BX950" s="241"/>
      <c r="BY950" s="241"/>
      <c r="BZ950" s="241"/>
      <c r="CA950" s="242"/>
      <c r="CB950" s="242"/>
      <c r="CC950" s="242"/>
      <c r="CD950" s="242"/>
      <c r="CE950" s="241"/>
    </row>
    <row r="951" spans="1:83" ht="14.4" x14ac:dyDescent="0.3">
      <c r="A951" s="268"/>
      <c r="B951" s="269"/>
      <c r="C951" s="272"/>
      <c r="D951" s="272"/>
      <c r="E951" s="272"/>
      <c r="F951" s="272"/>
      <c r="G951" s="272"/>
      <c r="H951" s="272"/>
      <c r="I951" s="272"/>
      <c r="J951" s="272"/>
      <c r="K951" s="272"/>
      <c r="L951" s="272"/>
      <c r="M951" s="272"/>
      <c r="N951" s="273"/>
      <c r="O951" s="273"/>
      <c r="P951" s="273"/>
      <c r="Q951" s="273"/>
      <c r="R951" s="273"/>
      <c r="S951" s="273"/>
      <c r="T951" s="273"/>
      <c r="U951" s="273"/>
      <c r="V951" s="273"/>
      <c r="W951" s="273"/>
      <c r="X951" s="273"/>
      <c r="Y951" s="273"/>
      <c r="Z951" s="273"/>
      <c r="AA951" s="273"/>
      <c r="AB951" s="273"/>
      <c r="AC951" s="273"/>
      <c r="AD951" s="273"/>
      <c r="AE951" s="273"/>
      <c r="AF951" s="273"/>
      <c r="AG951" s="273"/>
      <c r="AH951" s="273"/>
      <c r="AI951" s="273"/>
      <c r="AJ951" s="273"/>
      <c r="AK951" s="273"/>
      <c r="AL951" s="273"/>
      <c r="AM951" s="273"/>
      <c r="AN951" s="273"/>
      <c r="AO951" s="273"/>
      <c r="AP951" s="273"/>
      <c r="AQ951" s="273"/>
      <c r="AR951" s="273"/>
      <c r="AS951" s="273"/>
      <c r="AT951" s="273"/>
      <c r="AU951" s="273"/>
      <c r="AV951" s="273"/>
      <c r="AW951" s="277"/>
      <c r="AX951" s="273"/>
      <c r="AY951" s="273"/>
      <c r="AZ951" s="273"/>
      <c r="BA951" s="273"/>
      <c r="BB951" s="273"/>
      <c r="BC951" s="273"/>
      <c r="BD951" s="273"/>
      <c r="BE951" s="269"/>
      <c r="BH951" s="250"/>
      <c r="BI951" s="250"/>
      <c r="BJ951" s="250"/>
      <c r="BK951" s="250"/>
      <c r="BL951" s="250"/>
      <c r="BM951" s="250"/>
      <c r="BN951" s="250"/>
      <c r="BO951" s="250"/>
      <c r="BP951" s="250"/>
      <c r="BQ951" s="250"/>
      <c r="BR951" s="250"/>
      <c r="BS951" s="250"/>
      <c r="BT951" s="250"/>
      <c r="BU951" s="250"/>
      <c r="BV951" s="250"/>
      <c r="BW951" s="250"/>
      <c r="BX951" s="250"/>
      <c r="BY951" s="250"/>
      <c r="BZ951" s="250"/>
      <c r="CE951" s="250"/>
    </row>
    <row r="952" spans="1:83" ht="14.4" x14ac:dyDescent="0.3">
      <c r="A952" s="268"/>
      <c r="B952" s="269"/>
      <c r="C952" s="272"/>
      <c r="D952" s="272"/>
      <c r="E952" s="272"/>
      <c r="F952" s="272"/>
      <c r="G952" s="272"/>
      <c r="H952" s="272"/>
      <c r="I952" s="272"/>
      <c r="J952" s="272"/>
      <c r="K952" s="272"/>
      <c r="L952" s="272"/>
      <c r="M952" s="272"/>
      <c r="N952" s="273"/>
      <c r="O952" s="273"/>
      <c r="P952" s="273"/>
      <c r="Q952" s="273"/>
      <c r="R952" s="273"/>
      <c r="S952" s="273"/>
      <c r="T952" s="273"/>
      <c r="U952" s="273"/>
      <c r="V952" s="273"/>
      <c r="W952" s="273"/>
      <c r="X952" s="273"/>
      <c r="Y952" s="273"/>
      <c r="Z952" s="273"/>
      <c r="AA952" s="273"/>
      <c r="AB952" s="273"/>
      <c r="AC952" s="273"/>
      <c r="AD952" s="273"/>
      <c r="AE952" s="273"/>
      <c r="AF952" s="273"/>
      <c r="AG952" s="273"/>
      <c r="AH952" s="273"/>
      <c r="AI952" s="273"/>
      <c r="AJ952" s="273"/>
      <c r="AK952" s="273"/>
      <c r="AL952" s="273"/>
      <c r="AM952" s="273"/>
      <c r="AN952" s="273"/>
      <c r="AO952" s="273"/>
      <c r="AP952" s="273"/>
      <c r="AQ952" s="273"/>
      <c r="AR952" s="273"/>
      <c r="AS952" s="273"/>
      <c r="AT952" s="273"/>
      <c r="AU952" s="273"/>
      <c r="AV952" s="273"/>
      <c r="AW952" s="277"/>
      <c r="AX952" s="273"/>
      <c r="AY952" s="273"/>
      <c r="AZ952" s="273"/>
      <c r="BA952" s="273"/>
      <c r="BB952" s="273"/>
      <c r="BC952" s="273"/>
      <c r="BD952" s="273"/>
      <c r="BE952" s="269"/>
      <c r="BH952" s="241"/>
      <c r="BI952" s="241"/>
      <c r="BJ952" s="241"/>
      <c r="BK952" s="241"/>
      <c r="BL952" s="241"/>
      <c r="BM952" s="241"/>
      <c r="BN952" s="241"/>
      <c r="BO952" s="241"/>
      <c r="BP952" s="241"/>
      <c r="BQ952" s="241"/>
      <c r="BR952" s="241"/>
      <c r="BS952" s="241"/>
      <c r="BT952" s="241"/>
      <c r="BU952" s="241"/>
      <c r="BV952" s="240"/>
      <c r="BW952" s="241"/>
      <c r="BX952" s="241"/>
      <c r="BY952" s="241"/>
      <c r="BZ952" s="241"/>
      <c r="CA952" s="242"/>
      <c r="CB952" s="242"/>
      <c r="CC952" s="242"/>
      <c r="CD952" s="242"/>
      <c r="CE952" s="241"/>
    </row>
    <row r="953" spans="1:83" ht="14.4" x14ac:dyDescent="0.3">
      <c r="A953" s="268"/>
      <c r="B953" s="269"/>
      <c r="C953" s="272"/>
      <c r="D953" s="272"/>
      <c r="E953" s="272"/>
      <c r="F953" s="272"/>
      <c r="G953" s="272"/>
      <c r="H953" s="272"/>
      <c r="I953" s="272"/>
      <c r="J953" s="272"/>
      <c r="K953" s="272"/>
      <c r="L953" s="272"/>
      <c r="M953" s="272"/>
      <c r="N953" s="273"/>
      <c r="O953" s="273"/>
      <c r="P953" s="273"/>
      <c r="Q953" s="273"/>
      <c r="R953" s="273"/>
      <c r="S953" s="273"/>
      <c r="T953" s="273"/>
      <c r="U953" s="273"/>
      <c r="V953" s="273"/>
      <c r="W953" s="273"/>
      <c r="X953" s="273"/>
      <c r="Y953" s="273"/>
      <c r="Z953" s="273"/>
      <c r="AA953" s="273"/>
      <c r="AB953" s="273"/>
      <c r="AC953" s="273"/>
      <c r="AD953" s="273"/>
      <c r="AE953" s="273"/>
      <c r="AF953" s="273"/>
      <c r="AG953" s="273"/>
      <c r="AH953" s="273"/>
      <c r="AI953" s="273"/>
      <c r="AJ953" s="273"/>
      <c r="AK953" s="273"/>
      <c r="AL953" s="273"/>
      <c r="AM953" s="273"/>
      <c r="AN953" s="273"/>
      <c r="AO953" s="273"/>
      <c r="AP953" s="273"/>
      <c r="AQ953" s="273"/>
      <c r="AR953" s="273"/>
      <c r="AS953" s="273"/>
      <c r="AT953" s="273"/>
      <c r="AU953" s="273"/>
      <c r="AV953" s="273"/>
      <c r="AW953" s="277"/>
      <c r="AX953" s="273"/>
      <c r="AY953" s="273"/>
      <c r="AZ953" s="273"/>
      <c r="BA953" s="273"/>
      <c r="BB953" s="273"/>
      <c r="BC953" s="273"/>
      <c r="BD953" s="273"/>
      <c r="BE953" s="269"/>
      <c r="BH953" s="250"/>
      <c r="BI953" s="250"/>
      <c r="BJ953" s="250"/>
      <c r="BK953" s="250"/>
      <c r="BL953" s="250"/>
      <c r="BM953" s="250"/>
      <c r="BN953" s="250"/>
      <c r="BO953" s="250"/>
      <c r="BP953" s="250"/>
      <c r="BQ953" s="250"/>
      <c r="BR953" s="250"/>
      <c r="BS953" s="250"/>
      <c r="BT953" s="250"/>
      <c r="BU953" s="250"/>
      <c r="BV953" s="250"/>
      <c r="BW953" s="250"/>
      <c r="BX953" s="250"/>
      <c r="BY953" s="250"/>
      <c r="BZ953" s="250"/>
      <c r="CE953" s="250"/>
    </row>
    <row r="954" spans="1:83" ht="14.4" x14ac:dyDescent="0.3">
      <c r="A954" s="268"/>
      <c r="B954" s="269"/>
      <c r="C954" s="272"/>
      <c r="D954" s="272"/>
      <c r="E954" s="272"/>
      <c r="F954" s="272"/>
      <c r="G954" s="272"/>
      <c r="H954" s="272"/>
      <c r="I954" s="272"/>
      <c r="J954" s="272"/>
      <c r="K954" s="272"/>
      <c r="L954" s="272"/>
      <c r="M954" s="272"/>
      <c r="N954" s="273"/>
      <c r="O954" s="273"/>
      <c r="P954" s="273"/>
      <c r="Q954" s="273"/>
      <c r="R954" s="273"/>
      <c r="S954" s="273"/>
      <c r="T954" s="273"/>
      <c r="U954" s="273"/>
      <c r="V954" s="273"/>
      <c r="W954" s="273"/>
      <c r="X954" s="273"/>
      <c r="Y954" s="273"/>
      <c r="Z954" s="273"/>
      <c r="AA954" s="273"/>
      <c r="AB954" s="273"/>
      <c r="AC954" s="273"/>
      <c r="AD954" s="273"/>
      <c r="AE954" s="273"/>
      <c r="AF954" s="273"/>
      <c r="AG954" s="273"/>
      <c r="AH954" s="273"/>
      <c r="AI954" s="273"/>
      <c r="AJ954" s="273"/>
      <c r="AK954" s="273"/>
      <c r="AL954" s="273"/>
      <c r="AM954" s="273"/>
      <c r="AN954" s="273"/>
      <c r="AO954" s="273"/>
      <c r="AP954" s="273"/>
      <c r="AQ954" s="273"/>
      <c r="AR954" s="273"/>
      <c r="AS954" s="273"/>
      <c r="AT954" s="273"/>
      <c r="AU954" s="273"/>
      <c r="AV954" s="273"/>
      <c r="AW954" s="277"/>
      <c r="AX954" s="273"/>
      <c r="AY954" s="273"/>
      <c r="AZ954" s="273"/>
      <c r="BA954" s="273"/>
      <c r="BB954" s="273"/>
      <c r="BC954" s="273"/>
      <c r="BD954" s="273"/>
      <c r="BE954" s="269"/>
      <c r="BH954" s="250"/>
      <c r="BI954" s="250"/>
      <c r="BJ954" s="250"/>
      <c r="BK954" s="250"/>
      <c r="BL954" s="250"/>
      <c r="BM954" s="250"/>
      <c r="BN954" s="250"/>
      <c r="BO954" s="250"/>
      <c r="BP954" s="250"/>
      <c r="BQ954" s="250"/>
      <c r="BR954" s="250"/>
      <c r="BS954" s="250"/>
      <c r="BT954" s="250"/>
      <c r="BU954" s="250"/>
      <c r="BV954" s="250"/>
      <c r="BW954" s="250"/>
      <c r="BX954" s="250"/>
      <c r="BY954" s="250"/>
      <c r="BZ954" s="250"/>
      <c r="CE954" s="250"/>
    </row>
    <row r="955" spans="1:83" ht="14.4" x14ac:dyDescent="0.3">
      <c r="A955" s="268"/>
      <c r="B955" s="269"/>
      <c r="C955" s="272"/>
      <c r="D955" s="272"/>
      <c r="E955" s="272"/>
      <c r="F955" s="272"/>
      <c r="G955" s="272"/>
      <c r="H955" s="272"/>
      <c r="I955" s="272"/>
      <c r="J955" s="272"/>
      <c r="K955" s="272"/>
      <c r="L955" s="272"/>
      <c r="M955" s="272"/>
      <c r="N955" s="273"/>
      <c r="O955" s="273"/>
      <c r="P955" s="273"/>
      <c r="Q955" s="273"/>
      <c r="R955" s="273"/>
      <c r="S955" s="273"/>
      <c r="T955" s="273"/>
      <c r="U955" s="273"/>
      <c r="V955" s="273"/>
      <c r="W955" s="273"/>
      <c r="X955" s="273"/>
      <c r="Y955" s="273"/>
      <c r="Z955" s="273"/>
      <c r="AA955" s="273"/>
      <c r="AB955" s="273"/>
      <c r="AC955" s="273"/>
      <c r="AD955" s="273"/>
      <c r="AE955" s="273"/>
      <c r="AF955" s="273"/>
      <c r="AG955" s="273"/>
      <c r="AH955" s="273"/>
      <c r="AI955" s="273"/>
      <c r="AJ955" s="273"/>
      <c r="AK955" s="273"/>
      <c r="AL955" s="273"/>
      <c r="AM955" s="273"/>
      <c r="AN955" s="273"/>
      <c r="AO955" s="273"/>
      <c r="AP955" s="273"/>
      <c r="AQ955" s="273"/>
      <c r="AR955" s="273"/>
      <c r="AS955" s="273"/>
      <c r="AT955" s="273"/>
      <c r="AU955" s="273"/>
      <c r="AV955" s="273"/>
      <c r="AW955" s="277"/>
      <c r="AX955" s="273"/>
      <c r="AY955" s="273"/>
      <c r="AZ955" s="273"/>
      <c r="BA955" s="273"/>
      <c r="BB955" s="273"/>
      <c r="BC955" s="273"/>
      <c r="BD955" s="273"/>
      <c r="BE955" s="269"/>
      <c r="BH955" s="250"/>
      <c r="BI955" s="250"/>
      <c r="BJ955" s="250"/>
      <c r="BK955" s="250"/>
      <c r="BL955" s="250"/>
      <c r="BM955" s="250"/>
      <c r="BN955" s="250"/>
      <c r="BO955" s="250"/>
      <c r="BP955" s="250"/>
      <c r="BQ955" s="250"/>
      <c r="BR955" s="250"/>
      <c r="BS955" s="250"/>
      <c r="BT955" s="250"/>
      <c r="BU955" s="250"/>
      <c r="BV955" s="250"/>
      <c r="BW955" s="250"/>
      <c r="BX955" s="250"/>
      <c r="BY955" s="250"/>
      <c r="BZ955" s="250"/>
      <c r="CE955" s="250"/>
    </row>
    <row r="956" spans="1:83" ht="14.4" x14ac:dyDescent="0.3">
      <c r="A956" s="268"/>
      <c r="B956" s="269"/>
      <c r="C956" s="272"/>
      <c r="D956" s="272"/>
      <c r="E956" s="272"/>
      <c r="F956" s="272"/>
      <c r="G956" s="272"/>
      <c r="H956" s="272"/>
      <c r="I956" s="272"/>
      <c r="J956" s="272"/>
      <c r="K956" s="272"/>
      <c r="L956" s="272"/>
      <c r="M956" s="272"/>
      <c r="N956" s="273"/>
      <c r="O956" s="273"/>
      <c r="P956" s="273"/>
      <c r="Q956" s="273"/>
      <c r="R956" s="273"/>
      <c r="S956" s="273"/>
      <c r="T956" s="273"/>
      <c r="U956" s="273"/>
      <c r="V956" s="273"/>
      <c r="W956" s="273"/>
      <c r="X956" s="273"/>
      <c r="Y956" s="273"/>
      <c r="Z956" s="273"/>
      <c r="AA956" s="273"/>
      <c r="AB956" s="273"/>
      <c r="AC956" s="273"/>
      <c r="AD956" s="273"/>
      <c r="AE956" s="273"/>
      <c r="AF956" s="273"/>
      <c r="AG956" s="273"/>
      <c r="AH956" s="273"/>
      <c r="AI956" s="273"/>
      <c r="AJ956" s="273"/>
      <c r="AK956" s="273"/>
      <c r="AL956" s="273"/>
      <c r="AM956" s="273"/>
      <c r="AN956" s="273"/>
      <c r="AO956" s="273"/>
      <c r="AP956" s="273"/>
      <c r="AQ956" s="273"/>
      <c r="AR956" s="273"/>
      <c r="AS956" s="273"/>
      <c r="AT956" s="273"/>
      <c r="AU956" s="273"/>
      <c r="AV956" s="273"/>
      <c r="AW956" s="277"/>
      <c r="AX956" s="273"/>
      <c r="AY956" s="273"/>
      <c r="AZ956" s="273"/>
      <c r="BA956" s="273"/>
      <c r="BB956" s="273"/>
      <c r="BC956" s="273"/>
      <c r="BD956" s="273"/>
      <c r="BE956" s="269"/>
      <c r="BH956" s="241"/>
      <c r="BI956" s="241"/>
      <c r="BJ956" s="241"/>
      <c r="BK956" s="241"/>
      <c r="BL956" s="241"/>
      <c r="BM956" s="241"/>
      <c r="BN956" s="241"/>
      <c r="BO956" s="241"/>
      <c r="BP956" s="241"/>
      <c r="BQ956" s="241"/>
      <c r="BR956" s="241"/>
      <c r="BS956" s="241"/>
      <c r="BT956" s="241"/>
      <c r="BU956" s="241"/>
      <c r="BV956" s="240"/>
      <c r="BW956" s="241"/>
      <c r="BX956" s="241"/>
      <c r="BY956" s="241"/>
      <c r="BZ956" s="241"/>
      <c r="CA956" s="242"/>
      <c r="CB956" s="242"/>
      <c r="CC956" s="242"/>
      <c r="CD956" s="242"/>
      <c r="CE956" s="241"/>
    </row>
    <row r="957" spans="1:83" ht="14.4" x14ac:dyDescent="0.3">
      <c r="A957" s="268"/>
      <c r="B957" s="269"/>
      <c r="C957" s="272"/>
      <c r="D957" s="272"/>
      <c r="E957" s="272"/>
      <c r="F957" s="272"/>
      <c r="G957" s="272"/>
      <c r="H957" s="272"/>
      <c r="I957" s="272"/>
      <c r="J957" s="272"/>
      <c r="K957" s="272"/>
      <c r="L957" s="272"/>
      <c r="M957" s="272"/>
      <c r="N957" s="273"/>
      <c r="O957" s="273"/>
      <c r="P957" s="273"/>
      <c r="Q957" s="273"/>
      <c r="R957" s="273"/>
      <c r="S957" s="273"/>
      <c r="T957" s="273"/>
      <c r="U957" s="273"/>
      <c r="V957" s="273"/>
      <c r="W957" s="273"/>
      <c r="X957" s="273"/>
      <c r="Y957" s="273"/>
      <c r="Z957" s="273"/>
      <c r="AA957" s="273"/>
      <c r="AB957" s="273"/>
      <c r="AC957" s="273"/>
      <c r="AD957" s="273"/>
      <c r="AE957" s="273"/>
      <c r="AF957" s="273"/>
      <c r="AG957" s="273"/>
      <c r="AH957" s="273"/>
      <c r="AI957" s="273"/>
      <c r="AJ957" s="273"/>
      <c r="AK957" s="273"/>
      <c r="AL957" s="273"/>
      <c r="AM957" s="273"/>
      <c r="AN957" s="273"/>
      <c r="AO957" s="273"/>
      <c r="AP957" s="273"/>
      <c r="AQ957" s="273"/>
      <c r="AR957" s="273"/>
      <c r="AS957" s="273"/>
      <c r="AT957" s="273"/>
      <c r="AU957" s="273"/>
      <c r="AV957" s="273"/>
      <c r="AW957" s="277"/>
      <c r="AX957" s="273"/>
      <c r="AY957" s="273"/>
      <c r="AZ957" s="273"/>
      <c r="BA957" s="273"/>
      <c r="BB957" s="273"/>
      <c r="BC957" s="273"/>
      <c r="BD957" s="273"/>
      <c r="BE957" s="269"/>
      <c r="BH957" s="250"/>
      <c r="BI957" s="250"/>
      <c r="BJ957" s="250"/>
      <c r="BK957" s="250"/>
      <c r="BL957" s="250"/>
      <c r="BM957" s="250"/>
      <c r="BN957" s="250"/>
      <c r="BO957" s="250"/>
      <c r="BP957" s="250"/>
      <c r="BQ957" s="250"/>
      <c r="BR957" s="250"/>
      <c r="BS957" s="250"/>
      <c r="BT957" s="250"/>
      <c r="BU957" s="250"/>
      <c r="BV957" s="250"/>
      <c r="BW957" s="250"/>
      <c r="BX957" s="250"/>
      <c r="BY957" s="250"/>
      <c r="BZ957" s="250"/>
      <c r="CE957" s="250"/>
    </row>
    <row r="958" spans="1:83" ht="14.4" x14ac:dyDescent="0.3">
      <c r="A958" s="268"/>
      <c r="B958" s="269"/>
      <c r="C958" s="272"/>
      <c r="D958" s="272"/>
      <c r="E958" s="272"/>
      <c r="F958" s="272"/>
      <c r="G958" s="272"/>
      <c r="H958" s="272"/>
      <c r="I958" s="272"/>
      <c r="J958" s="272"/>
      <c r="K958" s="272"/>
      <c r="L958" s="272"/>
      <c r="M958" s="272"/>
      <c r="N958" s="273"/>
      <c r="O958" s="273"/>
      <c r="P958" s="273"/>
      <c r="Q958" s="273"/>
      <c r="R958" s="273"/>
      <c r="S958" s="273"/>
      <c r="T958" s="273"/>
      <c r="U958" s="273"/>
      <c r="V958" s="273"/>
      <c r="W958" s="273"/>
      <c r="X958" s="273"/>
      <c r="Y958" s="273"/>
      <c r="Z958" s="273"/>
      <c r="AA958" s="273"/>
      <c r="AB958" s="273"/>
      <c r="AC958" s="273"/>
      <c r="AD958" s="273"/>
      <c r="AE958" s="273"/>
      <c r="AF958" s="273"/>
      <c r="AG958" s="273"/>
      <c r="AH958" s="273"/>
      <c r="AI958" s="273"/>
      <c r="AJ958" s="273"/>
      <c r="AK958" s="273"/>
      <c r="AL958" s="273"/>
      <c r="AM958" s="273"/>
      <c r="AN958" s="273"/>
      <c r="AO958" s="273"/>
      <c r="AP958" s="273"/>
      <c r="AQ958" s="273"/>
      <c r="AR958" s="273"/>
      <c r="AS958" s="273"/>
      <c r="AT958" s="273"/>
      <c r="AU958" s="273"/>
      <c r="AV958" s="273"/>
      <c r="AW958" s="277"/>
      <c r="AX958" s="273"/>
      <c r="AY958" s="273"/>
      <c r="AZ958" s="273"/>
      <c r="BA958" s="273"/>
      <c r="BB958" s="273"/>
      <c r="BC958" s="273"/>
      <c r="BD958" s="273"/>
      <c r="BE958" s="269"/>
      <c r="BH958" s="250"/>
      <c r="BI958" s="250"/>
      <c r="BJ958" s="250"/>
      <c r="BK958" s="250"/>
      <c r="BL958" s="250"/>
      <c r="BM958" s="250"/>
      <c r="BN958" s="250"/>
      <c r="BO958" s="250"/>
      <c r="BP958" s="250"/>
      <c r="BQ958" s="250"/>
      <c r="BR958" s="250"/>
      <c r="BS958" s="250"/>
      <c r="BT958" s="250"/>
      <c r="BU958" s="250"/>
      <c r="BV958" s="250"/>
      <c r="BW958" s="250"/>
      <c r="BX958" s="250"/>
      <c r="BY958" s="250"/>
      <c r="BZ958" s="250"/>
      <c r="CE958" s="250"/>
    </row>
    <row r="959" spans="1:83" ht="14.4" x14ac:dyDescent="0.3">
      <c r="A959" s="268"/>
      <c r="B959" s="269"/>
      <c r="C959" s="272"/>
      <c r="D959" s="272"/>
      <c r="E959" s="272"/>
      <c r="F959" s="272"/>
      <c r="G959" s="272"/>
      <c r="H959" s="272"/>
      <c r="I959" s="272"/>
      <c r="J959" s="272"/>
      <c r="K959" s="272"/>
      <c r="L959" s="272"/>
      <c r="M959" s="272"/>
      <c r="N959" s="273"/>
      <c r="O959" s="273"/>
      <c r="P959" s="273"/>
      <c r="Q959" s="273"/>
      <c r="R959" s="273"/>
      <c r="S959" s="273"/>
      <c r="T959" s="273"/>
      <c r="U959" s="273"/>
      <c r="V959" s="273"/>
      <c r="W959" s="273"/>
      <c r="X959" s="273"/>
      <c r="Y959" s="273"/>
      <c r="Z959" s="273"/>
      <c r="AA959" s="273"/>
      <c r="AB959" s="273"/>
      <c r="AC959" s="273"/>
      <c r="AD959" s="273"/>
      <c r="AE959" s="273"/>
      <c r="AF959" s="273"/>
      <c r="AG959" s="273"/>
      <c r="AH959" s="273"/>
      <c r="AI959" s="273"/>
      <c r="AJ959" s="273"/>
      <c r="AK959" s="273"/>
      <c r="AL959" s="273"/>
      <c r="AM959" s="273"/>
      <c r="AN959" s="273"/>
      <c r="AO959" s="273"/>
      <c r="AP959" s="273"/>
      <c r="AQ959" s="273"/>
      <c r="AR959" s="273"/>
      <c r="AS959" s="273"/>
      <c r="AT959" s="273"/>
      <c r="AU959" s="273"/>
      <c r="AV959" s="273"/>
      <c r="AW959" s="277"/>
      <c r="AX959" s="273"/>
      <c r="AY959" s="273"/>
      <c r="AZ959" s="273"/>
      <c r="BA959" s="273"/>
      <c r="BB959" s="273"/>
      <c r="BC959" s="273"/>
      <c r="BD959" s="273"/>
      <c r="BE959" s="269"/>
      <c r="BH959" s="250"/>
      <c r="BI959" s="250"/>
      <c r="BJ959" s="250"/>
      <c r="BK959" s="250"/>
      <c r="BL959" s="250"/>
      <c r="BM959" s="250"/>
      <c r="BN959" s="250"/>
      <c r="BO959" s="250"/>
      <c r="BP959" s="250"/>
      <c r="BQ959" s="250"/>
      <c r="BR959" s="250"/>
      <c r="BS959" s="250"/>
      <c r="BT959" s="250"/>
      <c r="BU959" s="250"/>
      <c r="BV959" s="250"/>
      <c r="BW959" s="250"/>
      <c r="BX959" s="250"/>
      <c r="BY959" s="250"/>
      <c r="BZ959" s="250"/>
      <c r="CE959" s="250"/>
    </row>
    <row r="960" spans="1:83" ht="14.4" x14ac:dyDescent="0.3">
      <c r="A960" s="268"/>
      <c r="B960" s="269"/>
      <c r="C960" s="272"/>
      <c r="D960" s="272"/>
      <c r="E960" s="272"/>
      <c r="F960" s="272"/>
      <c r="G960" s="272"/>
      <c r="H960" s="272"/>
      <c r="I960" s="272"/>
      <c r="J960" s="272"/>
      <c r="K960" s="272"/>
      <c r="L960" s="272"/>
      <c r="M960" s="272"/>
      <c r="N960" s="273"/>
      <c r="O960" s="273"/>
      <c r="P960" s="273"/>
      <c r="Q960" s="273"/>
      <c r="R960" s="273"/>
      <c r="S960" s="273"/>
      <c r="T960" s="273"/>
      <c r="U960" s="273"/>
      <c r="V960" s="273"/>
      <c r="W960" s="273"/>
      <c r="X960" s="273"/>
      <c r="Y960" s="273"/>
      <c r="Z960" s="273"/>
      <c r="AA960" s="273"/>
      <c r="AB960" s="273"/>
      <c r="AC960" s="273"/>
      <c r="AD960" s="273"/>
      <c r="AE960" s="273"/>
      <c r="AF960" s="273"/>
      <c r="AG960" s="273"/>
      <c r="AH960" s="273"/>
      <c r="AI960" s="273"/>
      <c r="AJ960" s="273"/>
      <c r="AK960" s="273"/>
      <c r="AL960" s="273"/>
      <c r="AM960" s="273"/>
      <c r="AN960" s="273"/>
      <c r="AO960" s="273"/>
      <c r="AP960" s="273"/>
      <c r="AQ960" s="273"/>
      <c r="AR960" s="273"/>
      <c r="AS960" s="273"/>
      <c r="AT960" s="273"/>
      <c r="AU960" s="273"/>
      <c r="AV960" s="273"/>
      <c r="AW960" s="277"/>
      <c r="AX960" s="273"/>
      <c r="AY960" s="273"/>
      <c r="AZ960" s="273"/>
      <c r="BA960" s="273"/>
      <c r="BB960" s="273"/>
      <c r="BC960" s="273"/>
      <c r="BD960" s="273"/>
      <c r="BE960" s="269"/>
      <c r="BH960" s="250"/>
      <c r="BI960" s="250"/>
      <c r="BJ960" s="250"/>
      <c r="BK960" s="250"/>
      <c r="BL960" s="250"/>
      <c r="BM960" s="250"/>
      <c r="BN960" s="250"/>
      <c r="BO960" s="250"/>
      <c r="BP960" s="250"/>
      <c r="BQ960" s="250"/>
      <c r="BR960" s="250"/>
      <c r="BS960" s="250"/>
      <c r="BT960" s="250"/>
      <c r="BU960" s="250"/>
      <c r="BV960" s="250"/>
      <c r="BW960" s="250"/>
      <c r="BX960" s="250"/>
      <c r="BY960" s="250"/>
      <c r="BZ960" s="250"/>
      <c r="CE960" s="250"/>
    </row>
    <row r="961" spans="1:83" ht="14.4" x14ac:dyDescent="0.3">
      <c r="A961" s="270"/>
      <c r="B961" s="269"/>
      <c r="C961" s="272"/>
      <c r="D961" s="272"/>
      <c r="E961" s="272"/>
      <c r="F961" s="272"/>
      <c r="G961" s="272"/>
      <c r="H961" s="272"/>
      <c r="I961" s="272"/>
      <c r="J961" s="272"/>
      <c r="K961" s="272"/>
      <c r="L961" s="272"/>
      <c r="M961" s="272"/>
      <c r="N961" s="273"/>
      <c r="O961" s="273"/>
      <c r="P961" s="273"/>
      <c r="Q961" s="273"/>
      <c r="R961" s="273"/>
      <c r="S961" s="273"/>
      <c r="T961" s="273"/>
      <c r="U961" s="273"/>
      <c r="V961" s="273"/>
      <c r="W961" s="273"/>
      <c r="X961" s="273"/>
      <c r="Y961" s="273"/>
      <c r="Z961" s="273"/>
      <c r="AA961" s="273"/>
      <c r="BE961" s="269"/>
      <c r="BH961" s="250"/>
      <c r="BI961" s="250"/>
      <c r="BJ961" s="250"/>
      <c r="BK961" s="250"/>
      <c r="BL961" s="250"/>
      <c r="BM961" s="250"/>
      <c r="BN961" s="250"/>
      <c r="BO961" s="250"/>
      <c r="BP961" s="250"/>
      <c r="BQ961" s="250"/>
      <c r="BR961" s="250"/>
      <c r="BS961" s="250"/>
      <c r="BT961" s="250"/>
      <c r="BU961" s="250"/>
      <c r="BV961" s="250"/>
      <c r="BW961" s="250"/>
      <c r="BX961" s="250"/>
      <c r="BY961" s="250"/>
      <c r="BZ961" s="250"/>
      <c r="CE961" s="250"/>
    </row>
    <row r="962" spans="1:83" ht="14.4" x14ac:dyDescent="0.3">
      <c r="A962" s="268"/>
      <c r="B962" s="269"/>
      <c r="C962" s="272"/>
      <c r="D962" s="272"/>
      <c r="E962" s="272"/>
      <c r="F962" s="272"/>
      <c r="G962" s="272"/>
      <c r="H962" s="272"/>
      <c r="I962" s="272"/>
      <c r="J962" s="272"/>
      <c r="K962" s="272"/>
      <c r="L962" s="272"/>
      <c r="M962" s="272"/>
      <c r="N962" s="273"/>
      <c r="O962" s="273"/>
      <c r="P962" s="273"/>
      <c r="Q962" s="273"/>
      <c r="R962" s="273"/>
      <c r="S962" s="273"/>
      <c r="T962" s="273"/>
      <c r="U962" s="273"/>
      <c r="V962" s="273"/>
      <c r="W962" s="273"/>
      <c r="X962" s="273"/>
      <c r="Y962" s="273"/>
      <c r="Z962" s="273"/>
      <c r="AA962" s="273"/>
      <c r="AB962" s="273"/>
      <c r="AC962" s="273"/>
      <c r="AD962" s="273"/>
      <c r="AE962" s="273"/>
      <c r="AF962" s="273"/>
      <c r="AG962" s="273"/>
      <c r="AH962" s="273"/>
      <c r="AI962" s="273"/>
      <c r="AJ962" s="273"/>
      <c r="AK962" s="273"/>
      <c r="AL962" s="273"/>
      <c r="AM962" s="273"/>
      <c r="AN962" s="273"/>
      <c r="AO962" s="273"/>
      <c r="AP962" s="273"/>
      <c r="AQ962" s="273"/>
      <c r="AR962" s="273"/>
      <c r="AS962" s="273"/>
      <c r="AT962" s="273"/>
      <c r="AU962" s="273"/>
      <c r="AV962" s="273"/>
      <c r="AW962" s="277"/>
      <c r="AX962" s="273"/>
      <c r="AY962" s="273"/>
      <c r="AZ962" s="273"/>
      <c r="BA962" s="273"/>
      <c r="BB962" s="273"/>
      <c r="BC962" s="273"/>
      <c r="BD962" s="273"/>
      <c r="BE962" s="269"/>
      <c r="BH962" s="241"/>
      <c r="BI962" s="241"/>
      <c r="BJ962" s="241"/>
      <c r="BK962" s="241"/>
      <c r="BL962" s="241"/>
      <c r="BM962" s="241"/>
      <c r="BN962" s="241"/>
      <c r="BO962" s="241"/>
      <c r="BP962" s="241"/>
      <c r="BQ962" s="241"/>
      <c r="BR962" s="241"/>
      <c r="BS962" s="241"/>
      <c r="BT962" s="241"/>
      <c r="BU962" s="241"/>
      <c r="BV962" s="240"/>
      <c r="BW962" s="241"/>
      <c r="BX962" s="241"/>
      <c r="BY962" s="241"/>
      <c r="BZ962" s="241"/>
      <c r="CA962" s="242"/>
      <c r="CB962" s="242"/>
      <c r="CC962" s="242"/>
      <c r="CD962" s="242"/>
      <c r="CE962" s="241"/>
    </row>
    <row r="963" spans="1:83" ht="14.4" x14ac:dyDescent="0.3">
      <c r="A963" s="268"/>
      <c r="B963" s="269"/>
      <c r="C963" s="272"/>
      <c r="D963" s="272"/>
      <c r="E963" s="272"/>
      <c r="F963" s="272"/>
      <c r="G963" s="272"/>
      <c r="H963" s="272"/>
      <c r="I963" s="272"/>
      <c r="J963" s="272"/>
      <c r="K963" s="272"/>
      <c r="L963" s="272"/>
      <c r="M963" s="272"/>
      <c r="N963" s="273"/>
      <c r="O963" s="273"/>
      <c r="P963" s="273"/>
      <c r="Q963" s="273"/>
      <c r="R963" s="273"/>
      <c r="S963" s="273"/>
      <c r="T963" s="273"/>
      <c r="U963" s="273"/>
      <c r="V963" s="273"/>
      <c r="W963" s="273"/>
      <c r="X963" s="273"/>
      <c r="Y963" s="273"/>
      <c r="Z963" s="273"/>
      <c r="AA963" s="273"/>
      <c r="AB963" s="273"/>
      <c r="AC963" s="273"/>
      <c r="AD963" s="273"/>
      <c r="AE963" s="273"/>
      <c r="AF963" s="273"/>
      <c r="AG963" s="273"/>
      <c r="AH963" s="273"/>
      <c r="AI963" s="273"/>
      <c r="AJ963" s="273"/>
      <c r="AK963" s="273"/>
      <c r="AL963" s="273"/>
      <c r="AM963" s="273"/>
      <c r="AN963" s="273"/>
      <c r="AO963" s="273"/>
      <c r="AP963" s="273"/>
      <c r="AQ963" s="273"/>
      <c r="AR963" s="273"/>
      <c r="AS963" s="273"/>
      <c r="AT963" s="273"/>
      <c r="AU963" s="273"/>
      <c r="AV963" s="273"/>
      <c r="AW963" s="277"/>
      <c r="AX963" s="273"/>
      <c r="AY963" s="273"/>
      <c r="AZ963" s="273"/>
      <c r="BA963" s="273"/>
      <c r="BB963" s="273"/>
      <c r="BC963" s="273"/>
      <c r="BD963" s="273"/>
      <c r="BE963" s="269"/>
      <c r="BH963" s="250"/>
      <c r="BI963" s="250"/>
      <c r="BJ963" s="250"/>
      <c r="BK963" s="250"/>
      <c r="BL963" s="250"/>
      <c r="BM963" s="250"/>
      <c r="BN963" s="250"/>
      <c r="BO963" s="250"/>
      <c r="BP963" s="250"/>
      <c r="BQ963" s="250"/>
      <c r="BR963" s="250"/>
      <c r="BS963" s="250"/>
      <c r="BT963" s="250"/>
      <c r="BU963" s="250"/>
      <c r="BV963" s="250"/>
      <c r="BW963" s="250"/>
      <c r="BX963" s="250"/>
      <c r="BY963" s="250"/>
      <c r="BZ963" s="250"/>
      <c r="CE963" s="250"/>
    </row>
    <row r="964" spans="1:83" ht="14.4" x14ac:dyDescent="0.3">
      <c r="A964" s="268"/>
      <c r="B964" s="269"/>
      <c r="C964" s="272"/>
      <c r="D964" s="272"/>
      <c r="E964" s="272"/>
      <c r="F964" s="272"/>
      <c r="G964" s="272"/>
      <c r="H964" s="272"/>
      <c r="I964" s="272"/>
      <c r="J964" s="272"/>
      <c r="K964" s="272"/>
      <c r="L964" s="272"/>
      <c r="M964" s="272"/>
      <c r="N964" s="273"/>
      <c r="O964" s="273"/>
      <c r="P964" s="273"/>
      <c r="Q964" s="273"/>
      <c r="R964" s="273"/>
      <c r="S964" s="273"/>
      <c r="T964" s="273"/>
      <c r="U964" s="273"/>
      <c r="V964" s="273"/>
      <c r="W964" s="273"/>
      <c r="X964" s="273"/>
      <c r="Y964" s="273"/>
      <c r="Z964" s="273"/>
      <c r="AA964" s="273"/>
      <c r="AB964" s="273"/>
      <c r="AC964" s="273"/>
      <c r="AD964" s="273"/>
      <c r="AE964" s="273"/>
      <c r="AF964" s="273"/>
      <c r="AG964" s="273"/>
      <c r="AH964" s="273"/>
      <c r="AI964" s="273"/>
      <c r="AJ964" s="273"/>
      <c r="AK964" s="273"/>
      <c r="AL964" s="273"/>
      <c r="AM964" s="273"/>
      <c r="AN964" s="273"/>
      <c r="AO964" s="273"/>
      <c r="AP964" s="273"/>
      <c r="AQ964" s="273"/>
      <c r="AR964" s="273"/>
      <c r="AS964" s="273"/>
      <c r="AT964" s="273"/>
      <c r="AU964" s="273"/>
      <c r="AV964" s="273"/>
      <c r="AW964" s="277"/>
      <c r="AX964" s="273"/>
      <c r="AY964" s="273"/>
      <c r="AZ964" s="273"/>
      <c r="BA964" s="273"/>
      <c r="BB964" s="273"/>
      <c r="BC964" s="273"/>
      <c r="BD964" s="273"/>
      <c r="BE964" s="269"/>
      <c r="BH964" s="241"/>
      <c r="BI964" s="241"/>
      <c r="BJ964" s="241"/>
      <c r="BK964" s="241"/>
      <c r="BL964" s="241"/>
      <c r="BM964" s="241"/>
      <c r="BN964" s="241"/>
      <c r="BO964" s="241"/>
      <c r="BP964" s="241"/>
      <c r="BQ964" s="241"/>
      <c r="BR964" s="241"/>
      <c r="BS964" s="241"/>
      <c r="BT964" s="241"/>
      <c r="BU964" s="241"/>
      <c r="BV964" s="240"/>
      <c r="BW964" s="241"/>
      <c r="BX964" s="241"/>
      <c r="BY964" s="241"/>
      <c r="BZ964" s="241"/>
      <c r="CA964" s="242"/>
      <c r="CB964" s="242"/>
      <c r="CC964" s="242"/>
      <c r="CD964" s="242"/>
      <c r="CE964" s="241"/>
    </row>
    <row r="965" spans="1:83" ht="14.4" x14ac:dyDescent="0.3">
      <c r="A965" s="268"/>
      <c r="B965" s="269"/>
      <c r="C965" s="272"/>
      <c r="D965" s="272"/>
      <c r="E965" s="272"/>
      <c r="F965" s="272"/>
      <c r="G965" s="272"/>
      <c r="H965" s="272"/>
      <c r="I965" s="272"/>
      <c r="J965" s="272"/>
      <c r="K965" s="272"/>
      <c r="L965" s="272"/>
      <c r="M965" s="272"/>
      <c r="N965" s="273"/>
      <c r="O965" s="273"/>
      <c r="P965" s="273"/>
      <c r="Q965" s="273"/>
      <c r="R965" s="273"/>
      <c r="S965" s="273"/>
      <c r="T965" s="273"/>
      <c r="U965" s="273"/>
      <c r="V965" s="273"/>
      <c r="W965" s="273"/>
      <c r="X965" s="273"/>
      <c r="Y965" s="273"/>
      <c r="Z965" s="273"/>
      <c r="AA965" s="273"/>
      <c r="AB965" s="273"/>
      <c r="AC965" s="273"/>
      <c r="AD965" s="273"/>
      <c r="AE965" s="273"/>
      <c r="AF965" s="273"/>
      <c r="AG965" s="273"/>
      <c r="AH965" s="273"/>
      <c r="AI965" s="273"/>
      <c r="AJ965" s="273"/>
      <c r="AK965" s="273"/>
      <c r="AL965" s="273"/>
      <c r="AM965" s="273"/>
      <c r="AN965" s="273"/>
      <c r="AO965" s="273"/>
      <c r="AP965" s="273"/>
      <c r="AQ965" s="273"/>
      <c r="AR965" s="273"/>
      <c r="AS965" s="273"/>
      <c r="AT965" s="273"/>
      <c r="AU965" s="273"/>
      <c r="AV965" s="273"/>
      <c r="AW965" s="277"/>
      <c r="AX965" s="273"/>
      <c r="AY965" s="273"/>
      <c r="AZ965" s="273"/>
      <c r="BA965" s="273"/>
      <c r="BB965" s="273"/>
      <c r="BC965" s="273"/>
      <c r="BD965" s="273"/>
      <c r="BE965" s="269"/>
      <c r="BH965" s="241"/>
      <c r="BI965" s="241"/>
      <c r="BJ965" s="241"/>
      <c r="BK965" s="241"/>
      <c r="BL965" s="241"/>
      <c r="BM965" s="241"/>
      <c r="BN965" s="241"/>
      <c r="BO965" s="241"/>
      <c r="BP965" s="241"/>
      <c r="BQ965" s="241"/>
      <c r="BR965" s="241"/>
      <c r="BS965" s="241"/>
      <c r="BT965" s="241"/>
      <c r="BU965" s="241"/>
      <c r="BV965" s="240"/>
      <c r="BW965" s="241"/>
      <c r="BX965" s="241"/>
      <c r="BY965" s="241"/>
      <c r="BZ965" s="241"/>
      <c r="CA965" s="242"/>
      <c r="CB965" s="242"/>
      <c r="CC965" s="242"/>
      <c r="CD965" s="242"/>
      <c r="CE965" s="241"/>
    </row>
    <row r="966" spans="1:83" ht="14.4" x14ac:dyDescent="0.3">
      <c r="A966" s="268"/>
      <c r="B966" s="269"/>
      <c r="C966" s="272"/>
      <c r="D966" s="272"/>
      <c r="E966" s="272"/>
      <c r="F966" s="272"/>
      <c r="G966" s="272"/>
      <c r="H966" s="272"/>
      <c r="I966" s="272"/>
      <c r="J966" s="272"/>
      <c r="K966" s="272"/>
      <c r="L966" s="272"/>
      <c r="M966" s="272"/>
      <c r="N966" s="273"/>
      <c r="O966" s="273"/>
      <c r="P966" s="273"/>
      <c r="Q966" s="273"/>
      <c r="R966" s="273"/>
      <c r="S966" s="273"/>
      <c r="T966" s="273"/>
      <c r="U966" s="273"/>
      <c r="V966" s="273"/>
      <c r="W966" s="273"/>
      <c r="X966" s="273"/>
      <c r="Y966" s="273"/>
      <c r="Z966" s="273"/>
      <c r="AA966" s="273"/>
      <c r="AB966" s="273"/>
      <c r="AC966" s="273"/>
      <c r="AD966" s="273"/>
      <c r="AE966" s="273"/>
      <c r="AF966" s="273"/>
      <c r="AG966" s="273"/>
      <c r="AH966" s="273"/>
      <c r="AI966" s="273"/>
      <c r="AJ966" s="273"/>
      <c r="AK966" s="273"/>
      <c r="AL966" s="273"/>
      <c r="AM966" s="273"/>
      <c r="AN966" s="273"/>
      <c r="AO966" s="273"/>
      <c r="AP966" s="273"/>
      <c r="AQ966" s="273"/>
      <c r="AR966" s="273"/>
      <c r="AS966" s="273"/>
      <c r="AT966" s="273"/>
      <c r="AU966" s="273"/>
      <c r="AV966" s="273"/>
      <c r="AW966" s="277"/>
      <c r="AX966" s="273"/>
      <c r="AY966" s="273"/>
      <c r="AZ966" s="273"/>
      <c r="BA966" s="273"/>
      <c r="BB966" s="273"/>
      <c r="BC966" s="273"/>
      <c r="BD966" s="273"/>
      <c r="BE966" s="269"/>
      <c r="BH966" s="241"/>
      <c r="BI966" s="241"/>
      <c r="BJ966" s="241"/>
      <c r="BK966" s="241"/>
      <c r="BL966" s="241"/>
      <c r="BM966" s="241"/>
      <c r="BN966" s="241"/>
      <c r="BO966" s="241"/>
      <c r="BP966" s="241"/>
      <c r="BQ966" s="241"/>
      <c r="BR966" s="241"/>
      <c r="BS966" s="241"/>
      <c r="BT966" s="241"/>
      <c r="BU966" s="241"/>
      <c r="BV966" s="240"/>
      <c r="BW966" s="241"/>
      <c r="BX966" s="241"/>
      <c r="BY966" s="241"/>
      <c r="BZ966" s="241"/>
      <c r="CA966" s="242"/>
      <c r="CB966" s="242"/>
      <c r="CC966" s="242"/>
      <c r="CD966" s="242"/>
      <c r="CE966" s="241"/>
    </row>
    <row r="967" spans="1:83" ht="14.4" x14ac:dyDescent="0.3">
      <c r="A967" s="268"/>
      <c r="B967" s="269"/>
      <c r="C967" s="272"/>
      <c r="D967" s="272"/>
      <c r="E967" s="272"/>
      <c r="F967" s="272"/>
      <c r="G967" s="272"/>
      <c r="H967" s="272"/>
      <c r="I967" s="272"/>
      <c r="J967" s="272"/>
      <c r="K967" s="272"/>
      <c r="L967" s="272"/>
      <c r="M967" s="272"/>
      <c r="N967" s="273"/>
      <c r="O967" s="273"/>
      <c r="P967" s="273"/>
      <c r="Q967" s="273"/>
      <c r="R967" s="273"/>
      <c r="S967" s="273"/>
      <c r="T967" s="273"/>
      <c r="U967" s="273"/>
      <c r="V967" s="273"/>
      <c r="W967" s="273"/>
      <c r="X967" s="273"/>
      <c r="Y967" s="273"/>
      <c r="Z967" s="273"/>
      <c r="AA967" s="273"/>
      <c r="AB967" s="273"/>
      <c r="AC967" s="273"/>
      <c r="AD967" s="273"/>
      <c r="AE967" s="273"/>
      <c r="AF967" s="273"/>
      <c r="AG967" s="273"/>
      <c r="AH967" s="273"/>
      <c r="AI967" s="273"/>
      <c r="AJ967" s="273"/>
      <c r="AK967" s="273"/>
      <c r="AL967" s="273"/>
      <c r="AM967" s="273"/>
      <c r="AN967" s="273"/>
      <c r="AO967" s="273"/>
      <c r="AP967" s="273"/>
      <c r="AQ967" s="273"/>
      <c r="AR967" s="273"/>
      <c r="AS967" s="273"/>
      <c r="AT967" s="273"/>
      <c r="AU967" s="273"/>
      <c r="AV967" s="273"/>
      <c r="AW967" s="277"/>
      <c r="AX967" s="273"/>
      <c r="AY967" s="273"/>
      <c r="AZ967" s="273"/>
      <c r="BA967" s="273"/>
      <c r="BB967" s="273"/>
      <c r="BC967" s="273"/>
      <c r="BD967" s="273"/>
      <c r="BE967" s="269"/>
      <c r="BH967" s="250"/>
      <c r="BI967" s="250"/>
      <c r="BJ967" s="250"/>
      <c r="BK967" s="250"/>
      <c r="BL967" s="250"/>
      <c r="BM967" s="250"/>
      <c r="BN967" s="250"/>
      <c r="BO967" s="250"/>
      <c r="BP967" s="250"/>
      <c r="BQ967" s="250"/>
      <c r="BR967" s="250"/>
      <c r="BS967" s="250"/>
      <c r="BT967" s="250"/>
      <c r="BU967" s="250"/>
      <c r="BV967" s="250"/>
      <c r="BW967" s="250"/>
      <c r="BX967" s="250"/>
      <c r="BY967" s="250"/>
      <c r="BZ967" s="250"/>
      <c r="CE967" s="250"/>
    </row>
    <row r="968" spans="1:83" ht="14.4" x14ac:dyDescent="0.3">
      <c r="A968" s="268"/>
      <c r="B968" s="269"/>
      <c r="C968" s="272"/>
      <c r="D968" s="272"/>
      <c r="E968" s="272"/>
      <c r="F968" s="272"/>
      <c r="G968" s="272"/>
      <c r="H968" s="272"/>
      <c r="I968" s="272"/>
      <c r="J968" s="272"/>
      <c r="K968" s="272"/>
      <c r="L968" s="272"/>
      <c r="M968" s="272"/>
      <c r="N968" s="273"/>
      <c r="O968" s="273"/>
      <c r="P968" s="273"/>
      <c r="Q968" s="273"/>
      <c r="R968" s="273"/>
      <c r="S968" s="273"/>
      <c r="T968" s="273"/>
      <c r="U968" s="273"/>
      <c r="V968" s="273"/>
      <c r="W968" s="273"/>
      <c r="X968" s="273"/>
      <c r="Y968" s="273"/>
      <c r="Z968" s="273"/>
      <c r="AA968" s="273"/>
      <c r="AB968" s="273"/>
      <c r="AC968" s="273"/>
      <c r="AD968" s="273"/>
      <c r="AE968" s="273"/>
      <c r="AF968" s="273"/>
      <c r="AG968" s="273"/>
      <c r="AH968" s="273"/>
      <c r="AI968" s="273"/>
      <c r="AJ968" s="273"/>
      <c r="AK968" s="273"/>
      <c r="AL968" s="273"/>
      <c r="AM968" s="273"/>
      <c r="AN968" s="273"/>
      <c r="AO968" s="273"/>
      <c r="AP968" s="273"/>
      <c r="AQ968" s="273"/>
      <c r="AR968" s="273"/>
      <c r="AS968" s="273"/>
      <c r="AT968" s="273"/>
      <c r="AU968" s="273"/>
      <c r="AV968" s="273"/>
      <c r="AW968" s="277"/>
      <c r="AX968" s="273"/>
      <c r="AY968" s="273"/>
      <c r="AZ968" s="273"/>
      <c r="BA968" s="273"/>
      <c r="BB968" s="273"/>
      <c r="BC968" s="273"/>
      <c r="BD968" s="273"/>
      <c r="BE968" s="269"/>
      <c r="BH968" s="250"/>
      <c r="BI968" s="250"/>
      <c r="BJ968" s="250"/>
      <c r="BK968" s="250"/>
      <c r="BL968" s="250"/>
      <c r="BM968" s="250"/>
      <c r="BN968" s="250"/>
      <c r="BO968" s="250"/>
      <c r="BP968" s="250"/>
      <c r="BQ968" s="250"/>
      <c r="BR968" s="250"/>
      <c r="BS968" s="250"/>
      <c r="BT968" s="250"/>
      <c r="BU968" s="250"/>
      <c r="BV968" s="250"/>
      <c r="BW968" s="250"/>
      <c r="BX968" s="250"/>
      <c r="BY968" s="250"/>
      <c r="BZ968" s="250"/>
      <c r="CE968" s="250"/>
    </row>
    <row r="969" spans="1:83" ht="14.4" x14ac:dyDescent="0.3">
      <c r="A969" s="268"/>
      <c r="B969" s="269"/>
      <c r="C969" s="272"/>
      <c r="D969" s="272"/>
      <c r="E969" s="272"/>
      <c r="F969" s="272"/>
      <c r="G969" s="272"/>
      <c r="H969" s="272"/>
      <c r="I969" s="272"/>
      <c r="J969" s="272"/>
      <c r="K969" s="272"/>
      <c r="L969" s="272"/>
      <c r="M969" s="272"/>
      <c r="N969" s="273"/>
      <c r="O969" s="273"/>
      <c r="P969" s="273"/>
      <c r="Q969" s="273"/>
      <c r="R969" s="273"/>
      <c r="S969" s="273"/>
      <c r="T969" s="273"/>
      <c r="U969" s="273"/>
      <c r="V969" s="273"/>
      <c r="W969" s="273"/>
      <c r="X969" s="273"/>
      <c r="Y969" s="273"/>
      <c r="Z969" s="273"/>
      <c r="AA969" s="273"/>
      <c r="AB969" s="273"/>
      <c r="AC969" s="273"/>
      <c r="AD969" s="273"/>
      <c r="AE969" s="273"/>
      <c r="AF969" s="273"/>
      <c r="AG969" s="273"/>
      <c r="AH969" s="273"/>
      <c r="AI969" s="273"/>
      <c r="AJ969" s="273"/>
      <c r="AK969" s="273"/>
      <c r="AL969" s="273"/>
      <c r="AM969" s="273"/>
      <c r="AN969" s="273"/>
      <c r="AO969" s="273"/>
      <c r="AP969" s="273"/>
      <c r="AQ969" s="273"/>
      <c r="AR969" s="273"/>
      <c r="AS969" s="273"/>
      <c r="AT969" s="273"/>
      <c r="AU969" s="273"/>
      <c r="AV969" s="273"/>
      <c r="AW969" s="277"/>
      <c r="AX969" s="273"/>
      <c r="AY969" s="273"/>
      <c r="AZ969" s="273"/>
      <c r="BA969" s="273"/>
      <c r="BB969" s="273"/>
      <c r="BC969" s="273"/>
      <c r="BD969" s="273"/>
      <c r="BE969" s="269"/>
      <c r="BH969" s="250"/>
      <c r="BI969" s="250"/>
      <c r="BJ969" s="250"/>
      <c r="BK969" s="250"/>
      <c r="BL969" s="250"/>
      <c r="BM969" s="250"/>
      <c r="BN969" s="250"/>
      <c r="BO969" s="250"/>
      <c r="BP969" s="250"/>
      <c r="BQ969" s="250"/>
      <c r="BR969" s="250"/>
      <c r="BS969" s="250"/>
      <c r="BT969" s="250"/>
      <c r="BU969" s="250"/>
      <c r="BV969" s="250"/>
      <c r="BW969" s="250"/>
      <c r="BX969" s="250"/>
      <c r="BY969" s="250"/>
      <c r="BZ969" s="250"/>
      <c r="CE969" s="250"/>
    </row>
    <row r="970" spans="1:83" ht="14.4" x14ac:dyDescent="0.3">
      <c r="A970" s="268"/>
      <c r="B970" s="269"/>
      <c r="C970" s="272"/>
      <c r="D970" s="272"/>
      <c r="E970" s="272"/>
      <c r="F970" s="272"/>
      <c r="G970" s="272"/>
      <c r="H970" s="272"/>
      <c r="I970" s="272"/>
      <c r="J970" s="272"/>
      <c r="K970" s="272"/>
      <c r="L970" s="272"/>
      <c r="M970" s="272"/>
      <c r="N970" s="273"/>
      <c r="O970" s="273"/>
      <c r="P970" s="273"/>
      <c r="Q970" s="273"/>
      <c r="R970" s="273"/>
      <c r="S970" s="273"/>
      <c r="T970" s="273"/>
      <c r="U970" s="273"/>
      <c r="V970" s="273"/>
      <c r="W970" s="273"/>
      <c r="X970" s="273"/>
      <c r="Y970" s="273"/>
      <c r="Z970" s="273"/>
      <c r="AA970" s="273"/>
      <c r="AB970" s="273"/>
      <c r="AC970" s="273"/>
      <c r="AD970" s="273"/>
      <c r="AE970" s="273"/>
      <c r="AF970" s="273"/>
      <c r="AG970" s="273"/>
      <c r="AH970" s="273"/>
      <c r="AI970" s="273"/>
      <c r="AJ970" s="273"/>
      <c r="AK970" s="273"/>
      <c r="AL970" s="273"/>
      <c r="AM970" s="273"/>
      <c r="AN970" s="273"/>
      <c r="AO970" s="273"/>
      <c r="AP970" s="273"/>
      <c r="AQ970" s="273"/>
      <c r="AR970" s="273"/>
      <c r="AS970" s="273"/>
      <c r="AT970" s="273"/>
      <c r="AU970" s="273"/>
      <c r="AV970" s="273"/>
      <c r="AW970" s="277"/>
      <c r="AX970" s="273"/>
      <c r="AY970" s="273"/>
      <c r="AZ970" s="273"/>
      <c r="BA970" s="273"/>
      <c r="BB970" s="273"/>
      <c r="BC970" s="273"/>
      <c r="BD970" s="273"/>
      <c r="BE970" s="269"/>
      <c r="BH970" s="250"/>
      <c r="BI970" s="250"/>
      <c r="BJ970" s="250"/>
      <c r="BK970" s="250"/>
      <c r="BL970" s="250"/>
      <c r="BM970" s="250"/>
      <c r="BN970" s="250"/>
      <c r="BO970" s="250"/>
      <c r="BP970" s="250"/>
      <c r="BQ970" s="250"/>
      <c r="BR970" s="250"/>
      <c r="BS970" s="250"/>
      <c r="BT970" s="250"/>
      <c r="BU970" s="250"/>
      <c r="BV970" s="250"/>
      <c r="BW970" s="250"/>
      <c r="BX970" s="250"/>
      <c r="BY970" s="250"/>
      <c r="BZ970" s="250"/>
      <c r="CE970" s="250"/>
    </row>
    <row r="971" spans="1:83" ht="14.4" x14ac:dyDescent="0.3">
      <c r="A971" s="268"/>
      <c r="B971" s="269"/>
      <c r="C971" s="272"/>
      <c r="D971" s="272"/>
      <c r="E971" s="272"/>
      <c r="F971" s="272"/>
      <c r="G971" s="272"/>
      <c r="H971" s="272"/>
      <c r="I971" s="272"/>
      <c r="J971" s="272"/>
      <c r="K971" s="272"/>
      <c r="L971" s="272"/>
      <c r="M971" s="272"/>
      <c r="N971" s="273"/>
      <c r="O971" s="273"/>
      <c r="P971" s="273"/>
      <c r="Q971" s="273"/>
      <c r="R971" s="273"/>
      <c r="S971" s="273"/>
      <c r="T971" s="273"/>
      <c r="U971" s="273"/>
      <c r="V971" s="273"/>
      <c r="W971" s="273"/>
      <c r="X971" s="273"/>
      <c r="Y971" s="273"/>
      <c r="Z971" s="273"/>
      <c r="AA971" s="273"/>
      <c r="AB971" s="273"/>
      <c r="AC971" s="273"/>
      <c r="AD971" s="273"/>
      <c r="AE971" s="273"/>
      <c r="AF971" s="273"/>
      <c r="AG971" s="273"/>
      <c r="AH971" s="273"/>
      <c r="AI971" s="273"/>
      <c r="AJ971" s="273"/>
      <c r="AK971" s="273"/>
      <c r="AL971" s="273"/>
      <c r="AM971" s="273"/>
      <c r="AN971" s="273"/>
      <c r="AO971" s="273"/>
      <c r="AP971" s="273"/>
      <c r="AQ971" s="273"/>
      <c r="AR971" s="273"/>
      <c r="AS971" s="273"/>
      <c r="AT971" s="273"/>
      <c r="AU971" s="273"/>
      <c r="AV971" s="273"/>
      <c r="AW971" s="277"/>
      <c r="AX971" s="273"/>
      <c r="AY971" s="273"/>
      <c r="AZ971" s="273"/>
      <c r="BA971" s="273"/>
      <c r="BB971" s="273"/>
      <c r="BC971" s="273"/>
      <c r="BD971" s="273"/>
      <c r="BE971" s="269"/>
      <c r="BH971" s="241"/>
      <c r="BI971" s="241"/>
      <c r="BJ971" s="241"/>
      <c r="BK971" s="241"/>
      <c r="BL971" s="241"/>
      <c r="BM971" s="241"/>
      <c r="BN971" s="241"/>
      <c r="BO971" s="241"/>
      <c r="BP971" s="241"/>
      <c r="BQ971" s="241"/>
      <c r="BR971" s="241"/>
      <c r="BS971" s="241"/>
      <c r="BT971" s="241"/>
      <c r="BU971" s="241"/>
      <c r="BV971" s="240"/>
      <c r="BW971" s="241"/>
      <c r="BX971" s="241"/>
      <c r="BY971" s="241"/>
      <c r="BZ971" s="241"/>
      <c r="CA971" s="242"/>
      <c r="CB971" s="242"/>
      <c r="CC971" s="242"/>
      <c r="CD971" s="242"/>
      <c r="CE971" s="241"/>
    </row>
    <row r="972" spans="1:83" ht="14.4" x14ac:dyDescent="0.3">
      <c r="A972" s="268"/>
      <c r="B972" s="269"/>
      <c r="C972" s="272"/>
      <c r="D972" s="272"/>
      <c r="E972" s="272"/>
      <c r="F972" s="272"/>
      <c r="G972" s="272"/>
      <c r="H972" s="272"/>
      <c r="I972" s="272"/>
      <c r="J972" s="272"/>
      <c r="K972" s="272"/>
      <c r="L972" s="272"/>
      <c r="M972" s="272"/>
      <c r="N972" s="273"/>
      <c r="O972" s="273"/>
      <c r="P972" s="273"/>
      <c r="Q972" s="273"/>
      <c r="R972" s="273"/>
      <c r="S972" s="273"/>
      <c r="T972" s="273"/>
      <c r="U972" s="273"/>
      <c r="V972" s="273"/>
      <c r="W972" s="273"/>
      <c r="X972" s="273"/>
      <c r="Y972" s="273"/>
      <c r="Z972" s="273"/>
      <c r="AA972" s="273"/>
      <c r="AB972" s="273"/>
      <c r="AC972" s="273"/>
      <c r="AD972" s="273"/>
      <c r="AE972" s="273"/>
      <c r="AF972" s="273"/>
      <c r="AG972" s="273"/>
      <c r="AH972" s="273"/>
      <c r="AI972" s="273"/>
      <c r="AJ972" s="273"/>
      <c r="AK972" s="273"/>
      <c r="AL972" s="273"/>
      <c r="AM972" s="273"/>
      <c r="AN972" s="273"/>
      <c r="AO972" s="273"/>
      <c r="AP972" s="273"/>
      <c r="AQ972" s="273"/>
      <c r="AR972" s="273"/>
      <c r="AS972" s="273"/>
      <c r="AT972" s="273"/>
      <c r="AU972" s="273"/>
      <c r="AV972" s="273"/>
      <c r="AW972" s="277"/>
      <c r="AX972" s="273"/>
      <c r="AY972" s="273"/>
      <c r="AZ972" s="273"/>
      <c r="BA972" s="273"/>
      <c r="BB972" s="273"/>
      <c r="BC972" s="273"/>
      <c r="BD972" s="273"/>
      <c r="BE972" s="269"/>
      <c r="BH972" s="250"/>
      <c r="BI972" s="250"/>
      <c r="BJ972" s="250"/>
      <c r="BK972" s="250"/>
      <c r="BL972" s="250"/>
      <c r="BM972" s="250"/>
      <c r="BN972" s="250"/>
      <c r="BO972" s="250"/>
      <c r="BP972" s="250"/>
      <c r="BQ972" s="250"/>
      <c r="BR972" s="250"/>
      <c r="BS972" s="250"/>
      <c r="BT972" s="250"/>
      <c r="BU972" s="250"/>
      <c r="BV972" s="250"/>
      <c r="BW972" s="250"/>
      <c r="BX972" s="250"/>
      <c r="BY972" s="250"/>
      <c r="BZ972" s="250"/>
      <c r="CE972" s="250"/>
    </row>
    <row r="973" spans="1:83" ht="14.4" x14ac:dyDescent="0.3">
      <c r="A973" s="268"/>
      <c r="B973" s="269"/>
      <c r="C973" s="272"/>
      <c r="D973" s="272"/>
      <c r="E973" s="272"/>
      <c r="F973" s="272"/>
      <c r="G973" s="272"/>
      <c r="H973" s="272"/>
      <c r="I973" s="272"/>
      <c r="J973" s="272"/>
      <c r="K973" s="272"/>
      <c r="L973" s="272"/>
      <c r="M973" s="272"/>
      <c r="N973" s="273"/>
      <c r="O973" s="273"/>
      <c r="P973" s="273"/>
      <c r="Q973" s="273"/>
      <c r="R973" s="273"/>
      <c r="S973" s="273"/>
      <c r="T973" s="273"/>
      <c r="U973" s="273"/>
      <c r="V973" s="273"/>
      <c r="W973" s="273"/>
      <c r="X973" s="273"/>
      <c r="Y973" s="273"/>
      <c r="Z973" s="273"/>
      <c r="AA973" s="273"/>
      <c r="AB973" s="273"/>
      <c r="AC973" s="273"/>
      <c r="AD973" s="273"/>
      <c r="AE973" s="273"/>
      <c r="AF973" s="273"/>
      <c r="AG973" s="273"/>
      <c r="AH973" s="273"/>
      <c r="AI973" s="273"/>
      <c r="AJ973" s="273"/>
      <c r="AK973" s="273"/>
      <c r="AL973" s="273"/>
      <c r="AM973" s="273"/>
      <c r="AN973" s="273"/>
      <c r="AO973" s="273"/>
      <c r="AP973" s="273"/>
      <c r="AQ973" s="273"/>
      <c r="AR973" s="273"/>
      <c r="AS973" s="273"/>
      <c r="AT973" s="273"/>
      <c r="AU973" s="273"/>
      <c r="AV973" s="273"/>
      <c r="AW973" s="277"/>
      <c r="AX973" s="273"/>
      <c r="AY973" s="273"/>
      <c r="AZ973" s="273"/>
      <c r="BA973" s="273"/>
      <c r="BB973" s="273"/>
      <c r="BC973" s="273"/>
      <c r="BD973" s="273"/>
      <c r="BE973" s="269"/>
      <c r="BH973" s="250"/>
      <c r="BI973" s="250"/>
      <c r="BJ973" s="250"/>
      <c r="BK973" s="250"/>
      <c r="BL973" s="250"/>
      <c r="BM973" s="250"/>
      <c r="BN973" s="250"/>
      <c r="BO973" s="250"/>
      <c r="BP973" s="250"/>
      <c r="BQ973" s="250"/>
      <c r="BR973" s="250"/>
      <c r="BS973" s="250"/>
      <c r="BT973" s="250"/>
      <c r="BU973" s="250"/>
      <c r="BV973" s="250"/>
      <c r="BW973" s="250"/>
      <c r="BX973" s="250"/>
      <c r="BY973" s="250"/>
      <c r="BZ973" s="250"/>
      <c r="CE973" s="250"/>
    </row>
    <row r="974" spans="1:83" ht="14.4" x14ac:dyDescent="0.3">
      <c r="A974" s="268"/>
      <c r="B974" s="269"/>
      <c r="C974" s="272"/>
      <c r="D974" s="272"/>
      <c r="E974" s="272"/>
      <c r="F974" s="272"/>
      <c r="G974" s="272"/>
      <c r="H974" s="272"/>
      <c r="I974" s="272"/>
      <c r="J974" s="272"/>
      <c r="K974" s="272"/>
      <c r="L974" s="272"/>
      <c r="M974" s="272"/>
      <c r="N974" s="273"/>
      <c r="O974" s="273"/>
      <c r="P974" s="273"/>
      <c r="Q974" s="273"/>
      <c r="R974" s="273"/>
      <c r="S974" s="273"/>
      <c r="T974" s="273"/>
      <c r="U974" s="273"/>
      <c r="V974" s="273"/>
      <c r="W974" s="273"/>
      <c r="X974" s="273"/>
      <c r="Y974" s="273"/>
      <c r="Z974" s="273"/>
      <c r="AA974" s="273"/>
      <c r="AB974" s="273"/>
      <c r="AC974" s="273"/>
      <c r="AD974" s="273"/>
      <c r="AE974" s="273"/>
      <c r="AF974" s="273"/>
      <c r="AG974" s="273"/>
      <c r="AH974" s="273"/>
      <c r="AI974" s="273"/>
      <c r="AJ974" s="273"/>
      <c r="AK974" s="273"/>
      <c r="AL974" s="273"/>
      <c r="AM974" s="273"/>
      <c r="AN974" s="273"/>
      <c r="AO974" s="273"/>
      <c r="AP974" s="273"/>
      <c r="AQ974" s="273"/>
      <c r="AR974" s="273"/>
      <c r="AS974" s="273"/>
      <c r="AT974" s="273"/>
      <c r="AU974" s="273"/>
      <c r="AV974" s="273"/>
      <c r="AW974" s="277"/>
      <c r="AX974" s="273"/>
      <c r="AY974" s="273"/>
      <c r="AZ974" s="273"/>
      <c r="BA974" s="273"/>
      <c r="BB974" s="273"/>
      <c r="BC974" s="273"/>
      <c r="BD974" s="273"/>
      <c r="BE974" s="269"/>
      <c r="BH974" s="250"/>
      <c r="BI974" s="250"/>
      <c r="BJ974" s="250"/>
      <c r="BK974" s="250"/>
      <c r="BL974" s="250"/>
      <c r="BM974" s="250"/>
      <c r="BN974" s="250"/>
      <c r="BO974" s="250"/>
      <c r="BP974" s="250"/>
      <c r="BQ974" s="250"/>
      <c r="BR974" s="250"/>
      <c r="BS974" s="250"/>
      <c r="BT974" s="250"/>
      <c r="BU974" s="250"/>
      <c r="BV974" s="250"/>
      <c r="BW974" s="250"/>
      <c r="BX974" s="250"/>
      <c r="BY974" s="250"/>
      <c r="BZ974" s="250"/>
      <c r="CE974" s="250"/>
    </row>
    <row r="975" spans="1:83" ht="14.4" x14ac:dyDescent="0.3">
      <c r="A975" s="268"/>
      <c r="B975" s="269"/>
      <c r="C975" s="272"/>
      <c r="D975" s="272"/>
      <c r="E975" s="272"/>
      <c r="F975" s="272"/>
      <c r="G975" s="272"/>
      <c r="H975" s="272"/>
      <c r="I975" s="272"/>
      <c r="J975" s="272"/>
      <c r="K975" s="272"/>
      <c r="L975" s="272"/>
      <c r="M975" s="272"/>
      <c r="N975" s="273"/>
      <c r="O975" s="273"/>
      <c r="P975" s="273"/>
      <c r="Q975" s="273"/>
      <c r="R975" s="273"/>
      <c r="S975" s="273"/>
      <c r="T975" s="273"/>
      <c r="U975" s="273"/>
      <c r="V975" s="273"/>
      <c r="W975" s="273"/>
      <c r="X975" s="273"/>
      <c r="Y975" s="273"/>
      <c r="Z975" s="273"/>
      <c r="AA975" s="273"/>
      <c r="AB975" s="273"/>
      <c r="AC975" s="273"/>
      <c r="AD975" s="273"/>
      <c r="AE975" s="273"/>
      <c r="AF975" s="273"/>
      <c r="AG975" s="273"/>
      <c r="AH975" s="273"/>
      <c r="AI975" s="273"/>
      <c r="AJ975" s="273"/>
      <c r="AK975" s="273"/>
      <c r="AL975" s="273"/>
      <c r="AM975" s="273"/>
      <c r="AN975" s="273"/>
      <c r="AO975" s="273"/>
      <c r="AP975" s="273"/>
      <c r="AQ975" s="273"/>
      <c r="AR975" s="273"/>
      <c r="AS975" s="273"/>
      <c r="AT975" s="273"/>
      <c r="AU975" s="273"/>
      <c r="AV975" s="273"/>
      <c r="AW975" s="277"/>
      <c r="AX975" s="273"/>
      <c r="AY975" s="273"/>
      <c r="AZ975" s="273"/>
      <c r="BA975" s="273"/>
      <c r="BB975" s="273"/>
      <c r="BC975" s="273"/>
      <c r="BD975" s="273"/>
      <c r="BE975" s="269"/>
      <c r="BH975" s="250"/>
      <c r="BI975" s="250"/>
      <c r="BJ975" s="250"/>
      <c r="BK975" s="250"/>
      <c r="BL975" s="250"/>
      <c r="BM975" s="250"/>
      <c r="BN975" s="250"/>
      <c r="BO975" s="250"/>
      <c r="BP975" s="250"/>
      <c r="BQ975" s="250"/>
      <c r="BR975" s="250"/>
      <c r="BS975" s="250"/>
      <c r="BT975" s="250"/>
      <c r="BU975" s="250"/>
      <c r="BV975" s="250"/>
      <c r="BW975" s="250"/>
      <c r="BX975" s="250"/>
      <c r="BY975" s="250"/>
      <c r="BZ975" s="250"/>
      <c r="CE975" s="250"/>
    </row>
    <row r="976" spans="1:83" ht="14.4" x14ac:dyDescent="0.3">
      <c r="A976" s="268"/>
      <c r="B976" s="269"/>
      <c r="C976" s="272"/>
      <c r="D976" s="272"/>
      <c r="E976" s="272"/>
      <c r="F976" s="272"/>
      <c r="G976" s="272"/>
      <c r="H976" s="272"/>
      <c r="I976" s="272"/>
      <c r="J976" s="272"/>
      <c r="K976" s="272"/>
      <c r="L976" s="272"/>
      <c r="M976" s="272"/>
      <c r="N976" s="273"/>
      <c r="O976" s="273"/>
      <c r="P976" s="273"/>
      <c r="Q976" s="273"/>
      <c r="R976" s="273"/>
      <c r="S976" s="273"/>
      <c r="T976" s="273"/>
      <c r="U976" s="273"/>
      <c r="V976" s="273"/>
      <c r="W976" s="273"/>
      <c r="X976" s="273"/>
      <c r="Y976" s="273"/>
      <c r="Z976" s="273"/>
      <c r="AA976" s="273"/>
      <c r="AB976" s="273"/>
      <c r="AC976" s="273"/>
      <c r="AD976" s="273"/>
      <c r="AE976" s="273"/>
      <c r="AF976" s="273"/>
      <c r="AG976" s="273"/>
      <c r="AH976" s="273"/>
      <c r="AI976" s="273"/>
      <c r="AJ976" s="273"/>
      <c r="AK976" s="273"/>
      <c r="AL976" s="273"/>
      <c r="AM976" s="273"/>
      <c r="AN976" s="273"/>
      <c r="AO976" s="273"/>
      <c r="AP976" s="273"/>
      <c r="AQ976" s="273"/>
      <c r="AR976" s="273"/>
      <c r="AS976" s="273"/>
      <c r="AT976" s="273"/>
      <c r="AU976" s="273"/>
      <c r="AV976" s="273"/>
      <c r="AW976" s="277"/>
      <c r="AX976" s="273"/>
      <c r="AY976" s="273"/>
      <c r="AZ976" s="273"/>
      <c r="BA976" s="273"/>
      <c r="BB976" s="273"/>
      <c r="BC976" s="273"/>
      <c r="BD976" s="273"/>
      <c r="BE976" s="269"/>
      <c r="BH976" s="250"/>
      <c r="BI976" s="250"/>
      <c r="BJ976" s="250"/>
      <c r="BK976" s="250"/>
      <c r="BL976" s="250"/>
      <c r="BM976" s="250"/>
      <c r="BN976" s="250"/>
      <c r="BO976" s="250"/>
      <c r="BP976" s="250"/>
      <c r="BQ976" s="250"/>
      <c r="BR976" s="250"/>
      <c r="BS976" s="250"/>
      <c r="BT976" s="250"/>
      <c r="BU976" s="250"/>
      <c r="BV976" s="250"/>
      <c r="BW976" s="250"/>
      <c r="BX976" s="250"/>
      <c r="BY976" s="250"/>
      <c r="BZ976" s="250"/>
      <c r="CE976" s="250"/>
    </row>
    <row r="977" spans="1:83" ht="14.4" x14ac:dyDescent="0.3">
      <c r="A977" s="268"/>
      <c r="B977" s="269"/>
      <c r="C977" s="272"/>
      <c r="D977" s="272"/>
      <c r="E977" s="272"/>
      <c r="F977" s="272"/>
      <c r="G977" s="272"/>
      <c r="H977" s="272"/>
      <c r="I977" s="272"/>
      <c r="J977" s="272"/>
      <c r="K977" s="272"/>
      <c r="L977" s="272"/>
      <c r="M977" s="272"/>
      <c r="N977" s="273"/>
      <c r="O977" s="273"/>
      <c r="P977" s="273"/>
      <c r="Q977" s="273"/>
      <c r="R977" s="273"/>
      <c r="S977" s="273"/>
      <c r="T977" s="273"/>
      <c r="U977" s="273"/>
      <c r="V977" s="273"/>
      <c r="W977" s="273"/>
      <c r="X977" s="273"/>
      <c r="Y977" s="273"/>
      <c r="Z977" s="273"/>
      <c r="AA977" s="273"/>
      <c r="AB977" s="273"/>
      <c r="AC977" s="273"/>
      <c r="AD977" s="273"/>
      <c r="AE977" s="273"/>
      <c r="AF977" s="273"/>
      <c r="AG977" s="273"/>
      <c r="AH977" s="273"/>
      <c r="AI977" s="273"/>
      <c r="AJ977" s="273"/>
      <c r="AK977" s="273"/>
      <c r="AL977" s="273"/>
      <c r="AM977" s="273"/>
      <c r="AN977" s="273"/>
      <c r="AO977" s="273"/>
      <c r="AP977" s="273"/>
      <c r="AQ977" s="273"/>
      <c r="AR977" s="273"/>
      <c r="AS977" s="273"/>
      <c r="AT977" s="273"/>
      <c r="AU977" s="273"/>
      <c r="AV977" s="273"/>
      <c r="AW977" s="277"/>
      <c r="AX977" s="273"/>
      <c r="AY977" s="273"/>
      <c r="AZ977" s="273"/>
      <c r="BA977" s="273"/>
      <c r="BB977" s="273"/>
      <c r="BC977" s="273"/>
      <c r="BD977" s="273"/>
      <c r="BE977" s="269"/>
      <c r="BH977" s="250"/>
      <c r="BI977" s="250"/>
      <c r="BJ977" s="250"/>
      <c r="BK977" s="250"/>
      <c r="BL977" s="250"/>
      <c r="BM977" s="250"/>
      <c r="BN977" s="250"/>
      <c r="BO977" s="250"/>
      <c r="BP977" s="250"/>
      <c r="BQ977" s="250"/>
      <c r="BR977" s="250"/>
      <c r="BS977" s="250"/>
      <c r="BT977" s="250"/>
      <c r="BU977" s="250"/>
      <c r="BV977" s="250"/>
      <c r="BW977" s="250"/>
      <c r="BX977" s="250"/>
      <c r="BY977" s="250"/>
      <c r="BZ977" s="250"/>
      <c r="CE977" s="250"/>
    </row>
    <row r="978" spans="1:83" ht="14.4" x14ac:dyDescent="0.3">
      <c r="A978" s="268"/>
      <c r="B978" s="269"/>
      <c r="C978" s="272"/>
      <c r="D978" s="272"/>
      <c r="E978" s="272"/>
      <c r="F978" s="272"/>
      <c r="G978" s="272"/>
      <c r="H978" s="272"/>
      <c r="I978" s="272"/>
      <c r="J978" s="272"/>
      <c r="K978" s="272"/>
      <c r="L978" s="272"/>
      <c r="M978" s="272"/>
      <c r="N978" s="273"/>
      <c r="O978" s="273"/>
      <c r="P978" s="273"/>
      <c r="Q978" s="273"/>
      <c r="R978" s="273"/>
      <c r="S978" s="273"/>
      <c r="T978" s="273"/>
      <c r="U978" s="273"/>
      <c r="V978" s="273"/>
      <c r="W978" s="273"/>
      <c r="X978" s="273"/>
      <c r="Y978" s="273"/>
      <c r="Z978" s="273"/>
      <c r="AA978" s="273"/>
      <c r="AB978" s="273"/>
      <c r="AC978" s="273"/>
      <c r="AD978" s="273"/>
      <c r="AE978" s="273"/>
      <c r="AF978" s="273"/>
      <c r="AG978" s="273"/>
      <c r="AH978" s="273"/>
      <c r="AI978" s="273"/>
      <c r="AJ978" s="273"/>
      <c r="AK978" s="273"/>
      <c r="AL978" s="273"/>
      <c r="AM978" s="273"/>
      <c r="AN978" s="273"/>
      <c r="AO978" s="273"/>
      <c r="AP978" s="273"/>
      <c r="AQ978" s="273"/>
      <c r="AR978" s="273"/>
      <c r="AS978" s="273"/>
      <c r="AT978" s="273"/>
      <c r="AU978" s="273"/>
      <c r="AV978" s="273"/>
      <c r="AW978" s="277"/>
      <c r="AX978" s="273"/>
      <c r="AY978" s="273"/>
      <c r="AZ978" s="273"/>
      <c r="BA978" s="273"/>
      <c r="BB978" s="273"/>
      <c r="BC978" s="273"/>
      <c r="BD978" s="273"/>
      <c r="BE978" s="269"/>
      <c r="BH978" s="241"/>
      <c r="BI978" s="241"/>
      <c r="BJ978" s="241"/>
      <c r="BK978" s="241"/>
      <c r="BL978" s="241"/>
      <c r="BM978" s="241"/>
      <c r="BN978" s="241"/>
      <c r="BO978" s="241"/>
      <c r="BP978" s="241"/>
      <c r="BQ978" s="241"/>
      <c r="BR978" s="241"/>
      <c r="BS978" s="241"/>
      <c r="BT978" s="241"/>
      <c r="BU978" s="241"/>
      <c r="BV978" s="240"/>
      <c r="BW978" s="241"/>
      <c r="BX978" s="241"/>
      <c r="BY978" s="241"/>
      <c r="BZ978" s="241"/>
      <c r="CA978" s="242"/>
      <c r="CB978" s="242"/>
      <c r="CC978" s="242"/>
      <c r="CD978" s="242"/>
      <c r="CE978" s="241"/>
    </row>
    <row r="979" spans="1:83" ht="14.4" x14ac:dyDescent="0.3">
      <c r="A979" s="268"/>
      <c r="B979" s="269"/>
      <c r="C979" s="272"/>
      <c r="D979" s="272"/>
      <c r="E979" s="272"/>
      <c r="F979" s="272"/>
      <c r="G979" s="272"/>
      <c r="H979" s="272"/>
      <c r="I979" s="272"/>
      <c r="J979" s="272"/>
      <c r="K979" s="272"/>
      <c r="L979" s="272"/>
      <c r="M979" s="272"/>
      <c r="N979" s="273"/>
      <c r="O979" s="273"/>
      <c r="P979" s="273"/>
      <c r="Q979" s="273"/>
      <c r="R979" s="273"/>
      <c r="S979" s="273"/>
      <c r="T979" s="273"/>
      <c r="U979" s="273"/>
      <c r="V979" s="273"/>
      <c r="W979" s="273"/>
      <c r="X979" s="273"/>
      <c r="Y979" s="273"/>
      <c r="Z979" s="273"/>
      <c r="AA979" s="273"/>
      <c r="AB979" s="273"/>
      <c r="AC979" s="273"/>
      <c r="AD979" s="273"/>
      <c r="AE979" s="273"/>
      <c r="AF979" s="273"/>
      <c r="AG979" s="273"/>
      <c r="AH979" s="273"/>
      <c r="AI979" s="273"/>
      <c r="AJ979" s="273"/>
      <c r="AK979" s="273"/>
      <c r="AL979" s="273"/>
      <c r="AM979" s="273"/>
      <c r="AN979" s="273"/>
      <c r="AO979" s="273"/>
      <c r="AP979" s="273"/>
      <c r="AQ979" s="273"/>
      <c r="AR979" s="273"/>
      <c r="AS979" s="273"/>
      <c r="AT979" s="273"/>
      <c r="AU979" s="273"/>
      <c r="AV979" s="273"/>
      <c r="AW979" s="277"/>
      <c r="AX979" s="273"/>
      <c r="AY979" s="273"/>
      <c r="AZ979" s="273"/>
      <c r="BA979" s="273"/>
      <c r="BB979" s="273"/>
      <c r="BC979" s="273"/>
      <c r="BD979" s="273"/>
      <c r="BE979" s="269"/>
      <c r="BH979" s="241"/>
      <c r="BI979" s="241"/>
      <c r="BJ979" s="241"/>
      <c r="BK979" s="241"/>
      <c r="BL979" s="241"/>
      <c r="BM979" s="241"/>
      <c r="BN979" s="241"/>
      <c r="BO979" s="241"/>
      <c r="BP979" s="241"/>
      <c r="BQ979" s="241"/>
      <c r="BR979" s="241"/>
      <c r="BS979" s="241"/>
      <c r="BT979" s="241"/>
      <c r="BU979" s="241"/>
      <c r="BV979" s="240"/>
      <c r="BW979" s="241"/>
      <c r="BX979" s="241"/>
      <c r="BY979" s="241"/>
      <c r="BZ979" s="241"/>
      <c r="CA979" s="242"/>
      <c r="CB979" s="242"/>
      <c r="CC979" s="242"/>
      <c r="CD979" s="242"/>
      <c r="CE979" s="241"/>
    </row>
    <row r="980" spans="1:83" ht="14.4" x14ac:dyDescent="0.3">
      <c r="A980" s="268"/>
      <c r="B980" s="269"/>
      <c r="C980" s="272"/>
      <c r="D980" s="272"/>
      <c r="E980" s="272"/>
      <c r="F980" s="272"/>
      <c r="G980" s="272"/>
      <c r="H980" s="272"/>
      <c r="I980" s="272"/>
      <c r="J980" s="272"/>
      <c r="K980" s="272"/>
      <c r="L980" s="272"/>
      <c r="M980" s="272"/>
      <c r="N980" s="273"/>
      <c r="O980" s="273"/>
      <c r="P980" s="273"/>
      <c r="Q980" s="273"/>
      <c r="R980" s="273"/>
      <c r="S980" s="273"/>
      <c r="T980" s="273"/>
      <c r="U980" s="273"/>
      <c r="V980" s="273"/>
      <c r="W980" s="273"/>
      <c r="X980" s="273"/>
      <c r="Y980" s="273"/>
      <c r="Z980" s="273"/>
      <c r="AA980" s="273"/>
      <c r="AB980" s="273"/>
      <c r="AC980" s="273"/>
      <c r="AD980" s="273"/>
      <c r="AE980" s="273"/>
      <c r="AF980" s="273"/>
      <c r="AG980" s="273"/>
      <c r="AH980" s="273"/>
      <c r="AI980" s="273"/>
      <c r="AJ980" s="273"/>
      <c r="AK980" s="273"/>
      <c r="AL980" s="273"/>
      <c r="AM980" s="273"/>
      <c r="AN980" s="273"/>
      <c r="AO980" s="273"/>
      <c r="AP980" s="273"/>
      <c r="AQ980" s="273"/>
      <c r="AR980" s="273"/>
      <c r="AS980" s="273"/>
      <c r="AT980" s="273"/>
      <c r="AU980" s="273"/>
      <c r="AV980" s="273"/>
      <c r="AW980" s="277"/>
      <c r="AX980" s="273"/>
      <c r="AY980" s="273"/>
      <c r="AZ980" s="273"/>
      <c r="BA980" s="273"/>
      <c r="BB980" s="273"/>
      <c r="BC980" s="273"/>
      <c r="BD980" s="273"/>
      <c r="BE980" s="269"/>
      <c r="BH980" s="250"/>
      <c r="BI980" s="250"/>
      <c r="BJ980" s="250"/>
      <c r="BK980" s="250"/>
      <c r="BL980" s="250"/>
      <c r="BM980" s="250"/>
      <c r="BN980" s="250"/>
      <c r="BO980" s="250"/>
      <c r="BP980" s="250"/>
      <c r="BQ980" s="250"/>
      <c r="BR980" s="250"/>
      <c r="BS980" s="250"/>
      <c r="BT980" s="250"/>
      <c r="BU980" s="250"/>
      <c r="BV980" s="250"/>
      <c r="BW980" s="250"/>
      <c r="BX980" s="250"/>
      <c r="BY980" s="250"/>
      <c r="BZ980" s="250"/>
      <c r="CE980" s="250"/>
    </row>
    <row r="981" spans="1:83" ht="14.4" x14ac:dyDescent="0.3">
      <c r="A981" s="268"/>
      <c r="B981" s="269"/>
      <c r="C981" s="272"/>
      <c r="D981" s="272"/>
      <c r="E981" s="272"/>
      <c r="F981" s="272"/>
      <c r="G981" s="272"/>
      <c r="H981" s="272"/>
      <c r="I981" s="272"/>
      <c r="J981" s="272"/>
      <c r="K981" s="272"/>
      <c r="L981" s="272"/>
      <c r="M981" s="272"/>
      <c r="N981" s="273"/>
      <c r="O981" s="273"/>
      <c r="P981" s="273"/>
      <c r="Q981" s="273"/>
      <c r="R981" s="273"/>
      <c r="S981" s="273"/>
      <c r="T981" s="273"/>
      <c r="U981" s="273"/>
      <c r="V981" s="273"/>
      <c r="W981" s="273"/>
      <c r="X981" s="273"/>
      <c r="Y981" s="273"/>
      <c r="Z981" s="273"/>
      <c r="AA981" s="273"/>
      <c r="AB981" s="273"/>
      <c r="AC981" s="273"/>
      <c r="AD981" s="273"/>
      <c r="AE981" s="273"/>
      <c r="AF981" s="273"/>
      <c r="AG981" s="273"/>
      <c r="AH981" s="273"/>
      <c r="AI981" s="273"/>
      <c r="AJ981" s="273"/>
      <c r="AK981" s="273"/>
      <c r="AL981" s="273"/>
      <c r="AM981" s="273"/>
      <c r="AN981" s="273"/>
      <c r="AO981" s="273"/>
      <c r="AP981" s="273"/>
      <c r="AQ981" s="273"/>
      <c r="AR981" s="273"/>
      <c r="AS981" s="273"/>
      <c r="AT981" s="273"/>
      <c r="AU981" s="273"/>
      <c r="AV981" s="273"/>
      <c r="AW981" s="277"/>
      <c r="AX981" s="273"/>
      <c r="AY981" s="273"/>
      <c r="AZ981" s="273"/>
      <c r="BA981" s="273"/>
      <c r="BB981" s="273"/>
      <c r="BC981" s="273"/>
      <c r="BD981" s="273"/>
      <c r="BE981" s="269"/>
      <c r="BH981" s="250"/>
      <c r="BI981" s="250"/>
      <c r="BJ981" s="250"/>
      <c r="BK981" s="250"/>
      <c r="BL981" s="250"/>
      <c r="BM981" s="250"/>
      <c r="BN981" s="250"/>
      <c r="BO981" s="250"/>
      <c r="BP981" s="250"/>
      <c r="BQ981" s="250"/>
      <c r="BR981" s="250"/>
      <c r="BS981" s="250"/>
      <c r="BT981" s="250"/>
      <c r="BU981" s="250"/>
      <c r="BV981" s="250"/>
      <c r="BW981" s="250"/>
      <c r="BX981" s="250"/>
      <c r="BY981" s="250"/>
      <c r="BZ981" s="250"/>
      <c r="CE981" s="250"/>
    </row>
    <row r="982" spans="1:83" ht="14.4" x14ac:dyDescent="0.3">
      <c r="A982" s="268"/>
      <c r="B982" s="269"/>
      <c r="C982" s="272"/>
      <c r="D982" s="272"/>
      <c r="E982" s="272"/>
      <c r="F982" s="272"/>
      <c r="G982" s="272"/>
      <c r="H982" s="272"/>
      <c r="I982" s="272"/>
      <c r="J982" s="272"/>
      <c r="K982" s="272"/>
      <c r="L982" s="272"/>
      <c r="M982" s="272"/>
      <c r="N982" s="273"/>
      <c r="O982" s="273"/>
      <c r="P982" s="273"/>
      <c r="Q982" s="273"/>
      <c r="R982" s="273"/>
      <c r="S982" s="273"/>
      <c r="T982" s="273"/>
      <c r="U982" s="273"/>
      <c r="V982" s="273"/>
      <c r="W982" s="273"/>
      <c r="X982" s="273"/>
      <c r="Y982" s="273"/>
      <c r="Z982" s="273"/>
      <c r="AA982" s="273"/>
      <c r="AB982" s="273"/>
      <c r="AC982" s="273"/>
      <c r="AD982" s="273"/>
      <c r="AE982" s="273"/>
      <c r="AF982" s="273"/>
      <c r="AG982" s="273"/>
      <c r="AH982" s="273"/>
      <c r="AI982" s="273"/>
      <c r="AJ982" s="273"/>
      <c r="AK982" s="273"/>
      <c r="AL982" s="273"/>
      <c r="AM982" s="273"/>
      <c r="AN982" s="273"/>
      <c r="AO982" s="273"/>
      <c r="AP982" s="273"/>
      <c r="AQ982" s="273"/>
      <c r="AR982" s="273"/>
      <c r="AS982" s="273"/>
      <c r="AT982" s="273"/>
      <c r="AU982" s="273"/>
      <c r="AV982" s="273"/>
      <c r="AW982" s="277"/>
      <c r="AX982" s="273"/>
      <c r="AY982" s="273"/>
      <c r="AZ982" s="273"/>
      <c r="BA982" s="273"/>
      <c r="BB982" s="273"/>
      <c r="BC982" s="273"/>
      <c r="BD982" s="273"/>
      <c r="BE982" s="269"/>
      <c r="BH982" s="250"/>
      <c r="BI982" s="250"/>
      <c r="BJ982" s="250"/>
      <c r="BK982" s="250"/>
      <c r="BL982" s="250"/>
      <c r="BM982" s="250"/>
      <c r="BN982" s="250"/>
      <c r="BO982" s="250"/>
      <c r="BP982" s="250"/>
      <c r="BQ982" s="250"/>
      <c r="BR982" s="250"/>
      <c r="BS982" s="250"/>
      <c r="BT982" s="250"/>
      <c r="BU982" s="250"/>
      <c r="BV982" s="250"/>
      <c r="BW982" s="250"/>
      <c r="BX982" s="250"/>
      <c r="BY982" s="250"/>
      <c r="BZ982" s="250"/>
      <c r="CE982" s="250"/>
    </row>
    <row r="983" spans="1:83" ht="14.4" x14ac:dyDescent="0.3">
      <c r="A983" s="268"/>
      <c r="B983" s="269"/>
      <c r="C983" s="272"/>
      <c r="D983" s="272"/>
      <c r="E983" s="272"/>
      <c r="F983" s="272"/>
      <c r="G983" s="272"/>
      <c r="H983" s="272"/>
      <c r="I983" s="272"/>
      <c r="J983" s="272"/>
      <c r="K983" s="272"/>
      <c r="L983" s="272"/>
      <c r="M983" s="272"/>
      <c r="N983" s="273"/>
      <c r="O983" s="273"/>
      <c r="P983" s="273"/>
      <c r="Q983" s="273"/>
      <c r="R983" s="273"/>
      <c r="S983" s="273"/>
      <c r="T983" s="273"/>
      <c r="U983" s="273"/>
      <c r="V983" s="273"/>
      <c r="W983" s="273"/>
      <c r="X983" s="273"/>
      <c r="Y983" s="273"/>
      <c r="Z983" s="273"/>
      <c r="AA983" s="273"/>
      <c r="AB983" s="273"/>
      <c r="AC983" s="273"/>
      <c r="AD983" s="273"/>
      <c r="AE983" s="273"/>
      <c r="AF983" s="273"/>
      <c r="AG983" s="273"/>
      <c r="AH983" s="273"/>
      <c r="AI983" s="273"/>
      <c r="AJ983" s="273"/>
      <c r="AK983" s="273"/>
      <c r="AL983" s="273"/>
      <c r="AM983" s="273"/>
      <c r="AN983" s="273"/>
      <c r="AO983" s="273"/>
      <c r="AP983" s="273"/>
      <c r="AQ983" s="273"/>
      <c r="AR983" s="273"/>
      <c r="AS983" s="273"/>
      <c r="AT983" s="273"/>
      <c r="AU983" s="273"/>
      <c r="AV983" s="273"/>
      <c r="AW983" s="277"/>
      <c r="AX983" s="273"/>
      <c r="AY983" s="273"/>
      <c r="AZ983" s="273"/>
      <c r="BA983" s="273"/>
      <c r="BB983" s="273"/>
      <c r="BC983" s="273"/>
      <c r="BD983" s="273"/>
      <c r="BE983" s="269"/>
      <c r="BH983" s="250"/>
      <c r="BI983" s="250"/>
      <c r="BJ983" s="250"/>
      <c r="BK983" s="250"/>
      <c r="BL983" s="250"/>
      <c r="BM983" s="250"/>
      <c r="BN983" s="250"/>
      <c r="BO983" s="250"/>
      <c r="BP983" s="250"/>
      <c r="BQ983" s="250"/>
      <c r="BR983" s="250"/>
      <c r="BS983" s="250"/>
      <c r="BT983" s="250"/>
      <c r="BU983" s="250"/>
      <c r="BV983" s="250"/>
      <c r="BW983" s="250"/>
      <c r="BX983" s="250"/>
      <c r="BY983" s="250"/>
      <c r="BZ983" s="250"/>
      <c r="CE983" s="250"/>
    </row>
    <row r="984" spans="1:83" ht="14.4" x14ac:dyDescent="0.3">
      <c r="A984" s="268"/>
      <c r="B984" s="269"/>
      <c r="C984" s="272"/>
      <c r="D984" s="272"/>
      <c r="E984" s="272"/>
      <c r="F984" s="272"/>
      <c r="G984" s="272"/>
      <c r="H984" s="272"/>
      <c r="I984" s="272"/>
      <c r="J984" s="272"/>
      <c r="K984" s="272"/>
      <c r="L984" s="272"/>
      <c r="M984" s="272"/>
      <c r="N984" s="273"/>
      <c r="O984" s="273"/>
      <c r="P984" s="273"/>
      <c r="Q984" s="273"/>
      <c r="R984" s="273"/>
      <c r="S984" s="273"/>
      <c r="T984" s="273"/>
      <c r="U984" s="273"/>
      <c r="V984" s="273"/>
      <c r="W984" s="273"/>
      <c r="X984" s="273"/>
      <c r="Y984" s="273"/>
      <c r="Z984" s="273"/>
      <c r="AA984" s="273"/>
      <c r="AB984" s="273"/>
      <c r="AC984" s="273"/>
      <c r="AD984" s="273"/>
      <c r="AE984" s="273"/>
      <c r="AF984" s="273"/>
      <c r="AG984" s="273"/>
      <c r="AH984" s="273"/>
      <c r="AI984" s="273"/>
      <c r="AJ984" s="273"/>
      <c r="AK984" s="273"/>
      <c r="AL984" s="273"/>
      <c r="AM984" s="273"/>
      <c r="AN984" s="273"/>
      <c r="AO984" s="273"/>
      <c r="AP984" s="273"/>
      <c r="AQ984" s="273"/>
      <c r="AR984" s="273"/>
      <c r="AS984" s="273"/>
      <c r="AT984" s="273"/>
      <c r="AU984" s="273"/>
      <c r="AV984" s="273"/>
      <c r="AW984" s="277"/>
      <c r="AX984" s="273"/>
      <c r="AY984" s="273"/>
      <c r="AZ984" s="273"/>
      <c r="BA984" s="273"/>
      <c r="BB984" s="273"/>
      <c r="BC984" s="273"/>
      <c r="BD984" s="273"/>
      <c r="BE984" s="269"/>
      <c r="BH984" s="250"/>
      <c r="BI984" s="250"/>
      <c r="BJ984" s="250"/>
      <c r="BK984" s="250"/>
      <c r="BL984" s="250"/>
      <c r="BM984" s="250"/>
      <c r="BN984" s="250"/>
      <c r="BO984" s="250"/>
      <c r="BP984" s="250"/>
      <c r="BQ984" s="250"/>
      <c r="BR984" s="250"/>
      <c r="BS984" s="250"/>
      <c r="BT984" s="250"/>
      <c r="BU984" s="250"/>
      <c r="BV984" s="250"/>
      <c r="BW984" s="250"/>
      <c r="BX984" s="250"/>
      <c r="BY984" s="250"/>
      <c r="BZ984" s="250"/>
      <c r="CE984" s="250"/>
    </row>
    <row r="985" spans="1:83" ht="14.4" x14ac:dyDescent="0.3">
      <c r="A985" s="268"/>
      <c r="B985" s="269"/>
      <c r="C985" s="272"/>
      <c r="D985" s="272"/>
      <c r="E985" s="272"/>
      <c r="F985" s="272"/>
      <c r="G985" s="272"/>
      <c r="H985" s="272"/>
      <c r="I985" s="272"/>
      <c r="J985" s="272"/>
      <c r="K985" s="272"/>
      <c r="L985" s="272"/>
      <c r="M985" s="272"/>
      <c r="N985" s="273"/>
      <c r="O985" s="273"/>
      <c r="P985" s="273"/>
      <c r="Q985" s="273"/>
      <c r="R985" s="273"/>
      <c r="S985" s="273"/>
      <c r="T985" s="273"/>
      <c r="U985" s="273"/>
      <c r="V985" s="273"/>
      <c r="W985" s="273"/>
      <c r="X985" s="273"/>
      <c r="Y985" s="273"/>
      <c r="Z985" s="273"/>
      <c r="AA985" s="273"/>
      <c r="AB985" s="273"/>
      <c r="AC985" s="273"/>
      <c r="AD985" s="273"/>
      <c r="AE985" s="273"/>
      <c r="AF985" s="273"/>
      <c r="AG985" s="273"/>
      <c r="AH985" s="273"/>
      <c r="AI985" s="273"/>
      <c r="AJ985" s="273"/>
      <c r="AK985" s="273"/>
      <c r="AL985" s="273"/>
      <c r="AM985" s="273"/>
      <c r="AN985" s="273"/>
      <c r="AO985" s="273"/>
      <c r="AP985" s="273"/>
      <c r="AQ985" s="273"/>
      <c r="AR985" s="273"/>
      <c r="AS985" s="273"/>
      <c r="AT985" s="273"/>
      <c r="AU985" s="273"/>
      <c r="AV985" s="273"/>
      <c r="AW985" s="277"/>
      <c r="AX985" s="273"/>
      <c r="AY985" s="273"/>
      <c r="AZ985" s="273"/>
      <c r="BA985" s="273"/>
      <c r="BB985" s="273"/>
      <c r="BC985" s="273"/>
      <c r="BD985" s="273"/>
      <c r="BE985" s="269"/>
      <c r="BH985" s="250"/>
      <c r="BI985" s="250"/>
      <c r="BJ985" s="250"/>
      <c r="BK985" s="250"/>
      <c r="BL985" s="250"/>
      <c r="BM985" s="250"/>
      <c r="BN985" s="250"/>
      <c r="BO985" s="250"/>
      <c r="BP985" s="250"/>
      <c r="BQ985" s="250"/>
      <c r="BR985" s="250"/>
      <c r="BS985" s="250"/>
      <c r="BT985" s="250"/>
      <c r="BU985" s="250"/>
      <c r="BV985" s="250"/>
      <c r="BW985" s="250"/>
      <c r="BX985" s="250"/>
      <c r="BY985" s="250"/>
      <c r="BZ985" s="250"/>
      <c r="CE985" s="250"/>
    </row>
    <row r="986" spans="1:83" ht="14.4" x14ac:dyDescent="0.3">
      <c r="A986" s="268"/>
      <c r="B986" s="269"/>
      <c r="C986" s="272"/>
      <c r="D986" s="272"/>
      <c r="E986" s="272"/>
      <c r="F986" s="272"/>
      <c r="G986" s="272"/>
      <c r="H986" s="272"/>
      <c r="I986" s="272"/>
      <c r="J986" s="272"/>
      <c r="K986" s="272"/>
      <c r="L986" s="272"/>
      <c r="M986" s="272"/>
      <c r="N986" s="273"/>
      <c r="O986" s="273"/>
      <c r="P986" s="273"/>
      <c r="Q986" s="273"/>
      <c r="R986" s="273"/>
      <c r="S986" s="273"/>
      <c r="T986" s="273"/>
      <c r="U986" s="273"/>
      <c r="V986" s="273"/>
      <c r="W986" s="273"/>
      <c r="X986" s="273"/>
      <c r="Y986" s="273"/>
      <c r="Z986" s="273"/>
      <c r="AA986" s="273"/>
      <c r="AB986" s="273"/>
      <c r="AC986" s="273"/>
      <c r="AD986" s="273"/>
      <c r="AE986" s="273"/>
      <c r="AF986" s="273"/>
      <c r="AG986" s="273"/>
      <c r="AH986" s="273"/>
      <c r="AI986" s="273"/>
      <c r="AJ986" s="273"/>
      <c r="AK986" s="273"/>
      <c r="AL986" s="273"/>
      <c r="AM986" s="273"/>
      <c r="AN986" s="273"/>
      <c r="AO986" s="273"/>
      <c r="AP986" s="273"/>
      <c r="AQ986" s="273"/>
      <c r="AR986" s="273"/>
      <c r="AS986" s="273"/>
      <c r="AT986" s="273"/>
      <c r="AU986" s="273"/>
      <c r="AV986" s="273"/>
      <c r="AW986" s="277"/>
      <c r="AX986" s="273"/>
      <c r="AY986" s="273"/>
      <c r="AZ986" s="273"/>
      <c r="BA986" s="273"/>
      <c r="BB986" s="273"/>
      <c r="BC986" s="273"/>
      <c r="BD986" s="273"/>
      <c r="BE986" s="269"/>
      <c r="BH986" s="241"/>
      <c r="BI986" s="241"/>
      <c r="BJ986" s="241"/>
      <c r="BK986" s="241"/>
      <c r="BL986" s="241"/>
      <c r="BM986" s="241"/>
      <c r="BN986" s="241"/>
      <c r="BO986" s="241"/>
      <c r="BP986" s="241"/>
      <c r="BQ986" s="241"/>
      <c r="BR986" s="241"/>
      <c r="BS986" s="241"/>
      <c r="BT986" s="241"/>
      <c r="BU986" s="241"/>
      <c r="BV986" s="240"/>
      <c r="BW986" s="241"/>
      <c r="BX986" s="241"/>
      <c r="BY986" s="241"/>
      <c r="BZ986" s="241"/>
      <c r="CA986" s="242"/>
      <c r="CB986" s="242"/>
      <c r="CC986" s="242"/>
      <c r="CD986" s="242"/>
      <c r="CE986" s="241"/>
    </row>
    <row r="987" spans="1:83" ht="14.4" x14ac:dyDescent="0.3">
      <c r="A987" s="268"/>
      <c r="B987" s="269"/>
      <c r="C987" s="272"/>
      <c r="D987" s="272"/>
      <c r="E987" s="272"/>
      <c r="F987" s="272"/>
      <c r="G987" s="272"/>
      <c r="H987" s="272"/>
      <c r="I987" s="272"/>
      <c r="J987" s="272"/>
      <c r="K987" s="272"/>
      <c r="L987" s="272"/>
      <c r="M987" s="272"/>
      <c r="N987" s="273"/>
      <c r="O987" s="273"/>
      <c r="P987" s="273"/>
      <c r="Q987" s="273"/>
      <c r="R987" s="273"/>
      <c r="S987" s="273"/>
      <c r="T987" s="273"/>
      <c r="U987" s="273"/>
      <c r="V987" s="273"/>
      <c r="W987" s="273"/>
      <c r="X987" s="273"/>
      <c r="Y987" s="273"/>
      <c r="Z987" s="273"/>
      <c r="AA987" s="273"/>
      <c r="AB987" s="273"/>
      <c r="AC987" s="273"/>
      <c r="AD987" s="273"/>
      <c r="AE987" s="273"/>
      <c r="AF987" s="273"/>
      <c r="AG987" s="273"/>
      <c r="AH987" s="273"/>
      <c r="AI987" s="273"/>
      <c r="AJ987" s="273"/>
      <c r="AK987" s="273"/>
      <c r="AL987" s="273"/>
      <c r="AM987" s="273"/>
      <c r="AN987" s="273"/>
      <c r="AO987" s="273"/>
      <c r="AP987" s="273"/>
      <c r="AQ987" s="273"/>
      <c r="AR987" s="273"/>
      <c r="AS987" s="273"/>
      <c r="AT987" s="273"/>
      <c r="AU987" s="273"/>
      <c r="AV987" s="273"/>
      <c r="AW987" s="277"/>
      <c r="AX987" s="273"/>
      <c r="AY987" s="273"/>
      <c r="AZ987" s="273"/>
      <c r="BA987" s="273"/>
      <c r="BB987" s="273"/>
      <c r="BC987" s="273"/>
      <c r="BD987" s="273"/>
      <c r="BE987" s="269"/>
      <c r="BH987" s="250"/>
      <c r="BI987" s="250"/>
      <c r="BJ987" s="250"/>
      <c r="BK987" s="250"/>
      <c r="BL987" s="250"/>
      <c r="BM987" s="250"/>
      <c r="BN987" s="250"/>
      <c r="BO987" s="250"/>
      <c r="BP987" s="250"/>
      <c r="BQ987" s="250"/>
      <c r="BR987" s="250"/>
      <c r="BS987" s="250"/>
      <c r="BT987" s="250"/>
      <c r="BU987" s="250"/>
      <c r="BV987" s="250"/>
      <c r="BW987" s="250"/>
      <c r="BX987" s="250"/>
      <c r="BY987" s="250"/>
      <c r="BZ987" s="250"/>
      <c r="CE987" s="250"/>
    </row>
    <row r="988" spans="1:83" ht="14.4" x14ac:dyDescent="0.3">
      <c r="A988" s="268"/>
      <c r="B988" s="269"/>
      <c r="C988" s="272"/>
      <c r="D988" s="272"/>
      <c r="E988" s="272"/>
      <c r="F988" s="272"/>
      <c r="G988" s="272"/>
      <c r="H988" s="272"/>
      <c r="I988" s="272"/>
      <c r="J988" s="272"/>
      <c r="K988" s="272"/>
      <c r="L988" s="272"/>
      <c r="M988" s="272"/>
      <c r="N988" s="273"/>
      <c r="O988" s="273"/>
      <c r="P988" s="273"/>
      <c r="Q988" s="273"/>
      <c r="R988" s="273"/>
      <c r="S988" s="273"/>
      <c r="T988" s="273"/>
      <c r="U988" s="273"/>
      <c r="V988" s="273"/>
      <c r="W988" s="273"/>
      <c r="X988" s="273"/>
      <c r="Y988" s="273"/>
      <c r="Z988" s="273"/>
      <c r="AA988" s="273"/>
      <c r="AB988" s="273"/>
      <c r="AC988" s="273"/>
      <c r="AD988" s="273"/>
      <c r="AE988" s="273"/>
      <c r="AF988" s="273"/>
      <c r="AG988" s="273"/>
      <c r="AH988" s="273"/>
      <c r="AI988" s="273"/>
      <c r="AJ988" s="273"/>
      <c r="AK988" s="273"/>
      <c r="AL988" s="273"/>
      <c r="AM988" s="273"/>
      <c r="AN988" s="273"/>
      <c r="AO988" s="273"/>
      <c r="AP988" s="273"/>
      <c r="AQ988" s="273"/>
      <c r="AR988" s="273"/>
      <c r="AS988" s="273"/>
      <c r="AT988" s="273"/>
      <c r="AU988" s="273"/>
      <c r="AV988" s="273"/>
      <c r="AW988" s="277"/>
      <c r="AX988" s="273"/>
      <c r="AY988" s="273"/>
      <c r="AZ988" s="273"/>
      <c r="BA988" s="273"/>
      <c r="BB988" s="273"/>
      <c r="BC988" s="273"/>
      <c r="BD988" s="273"/>
      <c r="BE988" s="269"/>
      <c r="BH988" s="250"/>
      <c r="BI988" s="250"/>
      <c r="BJ988" s="250"/>
      <c r="BK988" s="250"/>
      <c r="BL988" s="250"/>
      <c r="BM988" s="250"/>
      <c r="BN988" s="250"/>
      <c r="BO988" s="250"/>
      <c r="BP988" s="250"/>
      <c r="BQ988" s="250"/>
      <c r="BR988" s="250"/>
      <c r="BS988" s="250"/>
      <c r="BT988" s="250"/>
      <c r="BU988" s="250"/>
      <c r="BV988" s="250"/>
      <c r="BW988" s="250"/>
      <c r="BX988" s="250"/>
      <c r="BY988" s="250"/>
      <c r="BZ988" s="250"/>
      <c r="CE988" s="250"/>
    </row>
    <row r="989" spans="1:83" ht="14.4" x14ac:dyDescent="0.3">
      <c r="A989" s="268"/>
      <c r="B989" s="269"/>
      <c r="C989" s="272"/>
      <c r="D989" s="272"/>
      <c r="E989" s="272"/>
      <c r="F989" s="272"/>
      <c r="G989" s="272"/>
      <c r="H989" s="272"/>
      <c r="I989" s="272"/>
      <c r="J989" s="272"/>
      <c r="K989" s="272"/>
      <c r="L989" s="272"/>
      <c r="M989" s="272"/>
      <c r="N989" s="273"/>
      <c r="O989" s="273"/>
      <c r="P989" s="273"/>
      <c r="Q989" s="273"/>
      <c r="R989" s="273"/>
      <c r="S989" s="273"/>
      <c r="T989" s="273"/>
      <c r="U989" s="273"/>
      <c r="V989" s="273"/>
      <c r="W989" s="273"/>
      <c r="X989" s="273"/>
      <c r="Y989" s="273"/>
      <c r="Z989" s="273"/>
      <c r="AA989" s="273"/>
      <c r="AB989" s="273"/>
      <c r="AC989" s="273"/>
      <c r="AD989" s="273"/>
      <c r="AE989" s="273"/>
      <c r="AF989" s="273"/>
      <c r="AG989" s="273"/>
      <c r="AH989" s="273"/>
      <c r="AI989" s="273"/>
      <c r="AJ989" s="273"/>
      <c r="AK989" s="273"/>
      <c r="AL989" s="273"/>
      <c r="AM989" s="273"/>
      <c r="AN989" s="273"/>
      <c r="AO989" s="273"/>
      <c r="AP989" s="273"/>
      <c r="AQ989" s="273"/>
      <c r="AR989" s="273"/>
      <c r="AS989" s="273"/>
      <c r="AT989" s="273"/>
      <c r="AU989" s="273"/>
      <c r="AV989" s="273"/>
      <c r="AW989" s="277"/>
      <c r="AX989" s="273"/>
      <c r="AY989" s="273"/>
      <c r="AZ989" s="273"/>
      <c r="BA989" s="273"/>
      <c r="BB989" s="273"/>
      <c r="BC989" s="273"/>
      <c r="BD989" s="273"/>
      <c r="BE989" s="269"/>
      <c r="BH989" s="250"/>
      <c r="BI989" s="250"/>
      <c r="BJ989" s="250"/>
      <c r="BK989" s="250"/>
      <c r="BL989" s="250"/>
      <c r="BM989" s="250"/>
      <c r="BN989" s="250"/>
      <c r="BO989" s="250"/>
      <c r="BP989" s="250"/>
      <c r="BQ989" s="250"/>
      <c r="BR989" s="250"/>
      <c r="BS989" s="250"/>
      <c r="BT989" s="250"/>
      <c r="BU989" s="250"/>
      <c r="BV989" s="250"/>
      <c r="BW989" s="250"/>
      <c r="BX989" s="250"/>
      <c r="BY989" s="250"/>
      <c r="BZ989" s="250"/>
      <c r="CE989" s="250"/>
    </row>
    <row r="990" spans="1:83" ht="14.4" x14ac:dyDescent="0.3">
      <c r="A990" s="268"/>
      <c r="B990" s="269"/>
      <c r="C990" s="272"/>
      <c r="D990" s="272"/>
      <c r="E990" s="272"/>
      <c r="F990" s="272"/>
      <c r="G990" s="272"/>
      <c r="H990" s="272"/>
      <c r="I990" s="272"/>
      <c r="J990" s="272"/>
      <c r="K990" s="272"/>
      <c r="L990" s="272"/>
      <c r="M990" s="272"/>
      <c r="N990" s="273"/>
      <c r="O990" s="273"/>
      <c r="P990" s="273"/>
      <c r="Q990" s="273"/>
      <c r="R990" s="273"/>
      <c r="S990" s="273"/>
      <c r="T990" s="273"/>
      <c r="U990" s="273"/>
      <c r="V990" s="273"/>
      <c r="W990" s="273"/>
      <c r="X990" s="273"/>
      <c r="Y990" s="273"/>
      <c r="Z990" s="273"/>
      <c r="AA990" s="273"/>
      <c r="AB990" s="273"/>
      <c r="AC990" s="273"/>
      <c r="AD990" s="273"/>
      <c r="AE990" s="273"/>
      <c r="AF990" s="273"/>
      <c r="AG990" s="273"/>
      <c r="AH990" s="273"/>
      <c r="AI990" s="273"/>
      <c r="AJ990" s="273"/>
      <c r="AK990" s="273"/>
      <c r="AL990" s="273"/>
      <c r="AM990" s="273"/>
      <c r="AN990" s="273"/>
      <c r="AO990" s="273"/>
      <c r="AP990" s="273"/>
      <c r="AQ990" s="273"/>
      <c r="AR990" s="273"/>
      <c r="AS990" s="273"/>
      <c r="AT990" s="273"/>
      <c r="AU990" s="273"/>
      <c r="AV990" s="273"/>
      <c r="AW990" s="277"/>
      <c r="AX990" s="273"/>
      <c r="AY990" s="273"/>
      <c r="AZ990" s="273"/>
      <c r="BA990" s="273"/>
      <c r="BB990" s="273"/>
      <c r="BC990" s="273"/>
      <c r="BD990" s="273"/>
      <c r="BE990" s="269"/>
      <c r="BH990" s="250"/>
      <c r="BI990" s="250"/>
      <c r="BJ990" s="250"/>
      <c r="BK990" s="250"/>
      <c r="BL990" s="250"/>
      <c r="BM990" s="250"/>
      <c r="BN990" s="250"/>
      <c r="BO990" s="250"/>
      <c r="BP990" s="250"/>
      <c r="BQ990" s="250"/>
      <c r="BR990" s="250"/>
      <c r="BS990" s="250"/>
      <c r="BT990" s="250"/>
      <c r="BU990" s="250"/>
      <c r="BV990" s="250"/>
      <c r="BW990" s="250"/>
      <c r="BX990" s="250"/>
      <c r="BY990" s="250"/>
      <c r="BZ990" s="250"/>
      <c r="CE990" s="250"/>
    </row>
    <row r="991" spans="1:83" ht="14.4" x14ac:dyDescent="0.3">
      <c r="A991" s="268"/>
      <c r="B991" s="269"/>
      <c r="C991" s="272"/>
      <c r="D991" s="272"/>
      <c r="E991" s="272"/>
      <c r="F991" s="272"/>
      <c r="G991" s="272"/>
      <c r="H991" s="272"/>
      <c r="I991" s="272"/>
      <c r="J991" s="272"/>
      <c r="K991" s="272"/>
      <c r="L991" s="272"/>
      <c r="M991" s="272"/>
      <c r="N991" s="273"/>
      <c r="O991" s="273"/>
      <c r="P991" s="273"/>
      <c r="Q991" s="273"/>
      <c r="R991" s="273"/>
      <c r="S991" s="273"/>
      <c r="T991" s="273"/>
      <c r="U991" s="273"/>
      <c r="V991" s="273"/>
      <c r="W991" s="273"/>
      <c r="X991" s="273"/>
      <c r="Y991" s="273"/>
      <c r="Z991" s="273"/>
      <c r="AA991" s="273"/>
      <c r="AB991" s="273"/>
      <c r="AC991" s="273"/>
      <c r="AD991" s="273"/>
      <c r="AE991" s="273"/>
      <c r="AF991" s="273"/>
      <c r="AG991" s="273"/>
      <c r="AH991" s="273"/>
      <c r="AI991" s="273"/>
      <c r="AJ991" s="273"/>
      <c r="AK991" s="273"/>
      <c r="AL991" s="273"/>
      <c r="AM991" s="273"/>
      <c r="AN991" s="273"/>
      <c r="AO991" s="273"/>
      <c r="AP991" s="273"/>
      <c r="AQ991" s="273"/>
      <c r="AR991" s="273"/>
      <c r="AS991" s="273"/>
      <c r="AT991" s="273"/>
      <c r="AU991" s="273"/>
      <c r="AV991" s="273"/>
      <c r="AW991" s="277"/>
      <c r="AX991" s="273"/>
      <c r="AY991" s="273"/>
      <c r="AZ991" s="273"/>
      <c r="BA991" s="273"/>
      <c r="BB991" s="273"/>
      <c r="BC991" s="273"/>
      <c r="BD991" s="273"/>
      <c r="BE991" s="269"/>
      <c r="BH991" s="250"/>
      <c r="BI991" s="250"/>
      <c r="BJ991" s="250"/>
      <c r="BK991" s="250"/>
      <c r="BL991" s="250"/>
      <c r="BM991" s="250"/>
      <c r="BN991" s="250"/>
      <c r="BO991" s="250"/>
      <c r="BP991" s="250"/>
      <c r="BQ991" s="250"/>
      <c r="BR991" s="250"/>
      <c r="BS991" s="250"/>
      <c r="BT991" s="250"/>
      <c r="BU991" s="250"/>
      <c r="BV991" s="250"/>
      <c r="BW991" s="250"/>
      <c r="BX991" s="250"/>
      <c r="BY991" s="250"/>
      <c r="BZ991" s="250"/>
      <c r="CE991" s="250"/>
    </row>
    <row r="992" spans="1:83" ht="14.4" x14ac:dyDescent="0.3">
      <c r="A992" s="268"/>
      <c r="B992" s="269"/>
      <c r="C992" s="272"/>
      <c r="D992" s="272"/>
      <c r="E992" s="272"/>
      <c r="F992" s="272"/>
      <c r="G992" s="272"/>
      <c r="H992" s="272"/>
      <c r="I992" s="272"/>
      <c r="J992" s="272"/>
      <c r="K992" s="272"/>
      <c r="L992" s="272"/>
      <c r="M992" s="272"/>
      <c r="N992" s="273"/>
      <c r="O992" s="273"/>
      <c r="P992" s="273"/>
      <c r="Q992" s="273"/>
      <c r="R992" s="273"/>
      <c r="S992" s="273"/>
      <c r="T992" s="273"/>
      <c r="U992" s="273"/>
      <c r="V992" s="273"/>
      <c r="W992" s="273"/>
      <c r="X992" s="273"/>
      <c r="Y992" s="273"/>
      <c r="Z992" s="273"/>
      <c r="AA992" s="273"/>
      <c r="AB992" s="273"/>
      <c r="AC992" s="273"/>
      <c r="AD992" s="273"/>
      <c r="AE992" s="273"/>
      <c r="AF992" s="273"/>
      <c r="AG992" s="273"/>
      <c r="AH992" s="273"/>
      <c r="AI992" s="273"/>
      <c r="AJ992" s="273"/>
      <c r="AK992" s="273"/>
      <c r="AL992" s="273"/>
      <c r="AM992" s="273"/>
      <c r="AN992" s="273"/>
      <c r="AO992" s="273"/>
      <c r="AP992" s="273"/>
      <c r="AQ992" s="273"/>
      <c r="AR992" s="273"/>
      <c r="AS992" s="273"/>
      <c r="AT992" s="273"/>
      <c r="AU992" s="273"/>
      <c r="AV992" s="273"/>
      <c r="AW992" s="277"/>
      <c r="AX992" s="273"/>
      <c r="AY992" s="273"/>
      <c r="AZ992" s="273"/>
      <c r="BA992" s="273"/>
      <c r="BB992" s="273"/>
      <c r="BC992" s="273"/>
      <c r="BD992" s="273"/>
      <c r="BE992" s="269"/>
      <c r="BH992" s="250"/>
      <c r="BI992" s="250"/>
      <c r="BJ992" s="250"/>
      <c r="BK992" s="250"/>
      <c r="BL992" s="250"/>
      <c r="BM992" s="250"/>
      <c r="BN992" s="250"/>
      <c r="BO992" s="250"/>
      <c r="BP992" s="250"/>
      <c r="BQ992" s="250"/>
      <c r="BR992" s="250"/>
      <c r="BS992" s="250"/>
      <c r="BT992" s="250"/>
      <c r="BU992" s="250"/>
      <c r="BV992" s="250"/>
      <c r="BW992" s="250"/>
      <c r="BX992" s="250"/>
      <c r="BY992" s="250"/>
      <c r="BZ992" s="250"/>
      <c r="CE992" s="250"/>
    </row>
    <row r="993" spans="1:83" ht="14.4" x14ac:dyDescent="0.3">
      <c r="A993" s="268"/>
      <c r="B993" s="269"/>
      <c r="C993" s="272"/>
      <c r="D993" s="272"/>
      <c r="E993" s="272"/>
      <c r="F993" s="272"/>
      <c r="G993" s="272"/>
      <c r="H993" s="272"/>
      <c r="I993" s="272"/>
      <c r="J993" s="272"/>
      <c r="K993" s="272"/>
      <c r="L993" s="272"/>
      <c r="M993" s="272"/>
      <c r="N993" s="273"/>
      <c r="O993" s="273"/>
      <c r="P993" s="273"/>
      <c r="Q993" s="273"/>
      <c r="R993" s="273"/>
      <c r="S993" s="273"/>
      <c r="T993" s="273"/>
      <c r="U993" s="273"/>
      <c r="V993" s="273"/>
      <c r="W993" s="273"/>
      <c r="X993" s="273"/>
      <c r="Y993" s="273"/>
      <c r="Z993" s="273"/>
      <c r="AA993" s="273"/>
      <c r="AB993" s="273"/>
      <c r="AC993" s="273"/>
      <c r="AD993" s="273"/>
      <c r="AE993" s="273"/>
      <c r="AF993" s="273"/>
      <c r="AG993" s="273"/>
      <c r="AH993" s="273"/>
      <c r="AI993" s="273"/>
      <c r="AJ993" s="273"/>
      <c r="AK993" s="273"/>
      <c r="AL993" s="273"/>
      <c r="AM993" s="273"/>
      <c r="AN993" s="273"/>
      <c r="AO993" s="273"/>
      <c r="AP993" s="273"/>
      <c r="AQ993" s="273"/>
      <c r="AR993" s="273"/>
      <c r="AS993" s="273"/>
      <c r="AT993" s="273"/>
      <c r="AU993" s="273"/>
      <c r="AV993" s="273"/>
      <c r="AW993" s="277"/>
      <c r="AX993" s="273"/>
      <c r="AY993" s="273"/>
      <c r="AZ993" s="273"/>
      <c r="BA993" s="273"/>
      <c r="BB993" s="273"/>
      <c r="BC993" s="273"/>
      <c r="BD993" s="273"/>
      <c r="BE993" s="269"/>
      <c r="BH993" s="241"/>
      <c r="BI993" s="241"/>
      <c r="BJ993" s="241"/>
      <c r="BK993" s="241"/>
      <c r="BL993" s="241"/>
      <c r="BM993" s="241"/>
      <c r="BN993" s="241"/>
      <c r="BO993" s="241"/>
      <c r="BP993" s="241"/>
      <c r="BQ993" s="241"/>
      <c r="BR993" s="241"/>
      <c r="BS993" s="241"/>
      <c r="BT993" s="241"/>
      <c r="BU993" s="241"/>
      <c r="BV993" s="240"/>
      <c r="BW993" s="241"/>
      <c r="BX993" s="241"/>
      <c r="BY993" s="241"/>
      <c r="BZ993" s="241"/>
      <c r="CA993" s="242"/>
      <c r="CB993" s="242"/>
      <c r="CC993" s="242"/>
      <c r="CD993" s="242"/>
      <c r="CE993" s="241"/>
    </row>
    <row r="994" spans="1:83" ht="14.4" x14ac:dyDescent="0.3">
      <c r="A994" s="268"/>
      <c r="B994" s="269"/>
      <c r="C994" s="272"/>
      <c r="D994" s="272"/>
      <c r="E994" s="272"/>
      <c r="F994" s="272"/>
      <c r="G994" s="272"/>
      <c r="H994" s="272"/>
      <c r="I994" s="272"/>
      <c r="J994" s="272"/>
      <c r="K994" s="272"/>
      <c r="L994" s="272"/>
      <c r="M994" s="272"/>
      <c r="N994" s="273"/>
      <c r="O994" s="273"/>
      <c r="P994" s="273"/>
      <c r="Q994" s="273"/>
      <c r="R994" s="273"/>
      <c r="S994" s="273"/>
      <c r="T994" s="273"/>
      <c r="U994" s="273"/>
      <c r="V994" s="273"/>
      <c r="W994" s="273"/>
      <c r="X994" s="273"/>
      <c r="Y994" s="273"/>
      <c r="Z994" s="273"/>
      <c r="AA994" s="273"/>
      <c r="AB994" s="273"/>
      <c r="AC994" s="273"/>
      <c r="AD994" s="273"/>
      <c r="AE994" s="273"/>
      <c r="AF994" s="273"/>
      <c r="AG994" s="273"/>
      <c r="AH994" s="273"/>
      <c r="AI994" s="273"/>
      <c r="AJ994" s="273"/>
      <c r="AK994" s="273"/>
      <c r="AL994" s="273"/>
      <c r="AM994" s="273"/>
      <c r="AN994" s="273"/>
      <c r="AO994" s="273"/>
      <c r="AP994" s="273"/>
      <c r="AQ994" s="273"/>
      <c r="AR994" s="273"/>
      <c r="AS994" s="273"/>
      <c r="AT994" s="273"/>
      <c r="AU994" s="273"/>
      <c r="AV994" s="273"/>
      <c r="AW994" s="277"/>
      <c r="AX994" s="273"/>
      <c r="AY994" s="273"/>
      <c r="AZ994" s="273"/>
      <c r="BA994" s="273"/>
      <c r="BB994" s="273"/>
      <c r="BC994" s="273"/>
      <c r="BD994" s="273"/>
      <c r="BE994" s="269"/>
      <c r="BH994" s="250"/>
      <c r="BI994" s="250"/>
      <c r="BJ994" s="250"/>
      <c r="BK994" s="250"/>
      <c r="BL994" s="250"/>
      <c r="BM994" s="250"/>
      <c r="BN994" s="250"/>
      <c r="BO994" s="250"/>
      <c r="BP994" s="250"/>
      <c r="BQ994" s="250"/>
      <c r="BR994" s="250"/>
      <c r="BS994" s="250"/>
      <c r="BT994" s="250"/>
      <c r="BU994" s="250"/>
      <c r="BV994" s="250"/>
      <c r="BW994" s="250"/>
      <c r="BX994" s="250"/>
      <c r="BY994" s="250"/>
      <c r="BZ994" s="250"/>
      <c r="CE994" s="250"/>
    </row>
    <row r="995" spans="1:83" ht="14.4" x14ac:dyDescent="0.3">
      <c r="A995" s="268"/>
      <c r="B995" s="269"/>
      <c r="C995" s="272"/>
      <c r="D995" s="272"/>
      <c r="E995" s="272"/>
      <c r="F995" s="272"/>
      <c r="G995" s="272"/>
      <c r="H995" s="272"/>
      <c r="I995" s="272"/>
      <c r="J995" s="272"/>
      <c r="K995" s="272"/>
      <c r="L995" s="272"/>
      <c r="M995" s="272"/>
      <c r="N995" s="273"/>
      <c r="O995" s="273"/>
      <c r="P995" s="273"/>
      <c r="Q995" s="273"/>
      <c r="R995" s="273"/>
      <c r="S995" s="273"/>
      <c r="T995" s="273"/>
      <c r="U995" s="273"/>
      <c r="V995" s="273"/>
      <c r="W995" s="273"/>
      <c r="X995" s="273"/>
      <c r="Y995" s="273"/>
      <c r="Z995" s="273"/>
      <c r="AA995" s="273"/>
      <c r="AB995" s="273"/>
      <c r="AC995" s="273"/>
      <c r="AD995" s="273"/>
      <c r="AE995" s="273"/>
      <c r="AF995" s="273"/>
      <c r="AG995" s="273"/>
      <c r="AH995" s="273"/>
      <c r="AI995" s="273"/>
      <c r="AJ995" s="273"/>
      <c r="AK995" s="273"/>
      <c r="AL995" s="273"/>
      <c r="AM995" s="273"/>
      <c r="AN995" s="273"/>
      <c r="AO995" s="273"/>
      <c r="AP995" s="273"/>
      <c r="AQ995" s="273"/>
      <c r="AR995" s="273"/>
      <c r="AS995" s="273"/>
      <c r="AT995" s="273"/>
      <c r="AU995" s="273"/>
      <c r="AV995" s="273"/>
      <c r="AW995" s="277"/>
      <c r="AX995" s="273"/>
      <c r="AY995" s="273"/>
      <c r="AZ995" s="273"/>
      <c r="BA995" s="273"/>
      <c r="BB995" s="273"/>
      <c r="BC995" s="273"/>
      <c r="BD995" s="273"/>
      <c r="BE995" s="269"/>
      <c r="BH995" s="250"/>
      <c r="BI995" s="250"/>
      <c r="BJ995" s="250"/>
      <c r="BK995" s="250"/>
      <c r="BL995" s="250"/>
      <c r="BM995" s="250"/>
      <c r="BN995" s="250"/>
      <c r="BO995" s="250"/>
      <c r="BP995" s="250"/>
      <c r="BQ995" s="250"/>
      <c r="BR995" s="250"/>
      <c r="BS995" s="250"/>
      <c r="BT995" s="250"/>
      <c r="BU995" s="250"/>
      <c r="BV995" s="250"/>
      <c r="BW995" s="250"/>
      <c r="BX995" s="250"/>
      <c r="BY995" s="250"/>
      <c r="BZ995" s="250"/>
      <c r="CE995" s="250"/>
    </row>
    <row r="996" spans="1:83" ht="14.4" x14ac:dyDescent="0.3">
      <c r="A996" s="268"/>
      <c r="B996" s="269"/>
      <c r="C996" s="272"/>
      <c r="D996" s="272"/>
      <c r="E996" s="272"/>
      <c r="F996" s="272"/>
      <c r="G996" s="272"/>
      <c r="H996" s="272"/>
      <c r="I996" s="272"/>
      <c r="J996" s="272"/>
      <c r="K996" s="272"/>
      <c r="L996" s="272"/>
      <c r="M996" s="272"/>
      <c r="N996" s="273"/>
      <c r="O996" s="273"/>
      <c r="P996" s="273"/>
      <c r="Q996" s="273"/>
      <c r="R996" s="273"/>
      <c r="S996" s="273"/>
      <c r="T996" s="273"/>
      <c r="U996" s="273"/>
      <c r="V996" s="273"/>
      <c r="W996" s="273"/>
      <c r="X996" s="273"/>
      <c r="Y996" s="273"/>
      <c r="Z996" s="273"/>
      <c r="AA996" s="273"/>
      <c r="AB996" s="273"/>
      <c r="AC996" s="273"/>
      <c r="AD996" s="273"/>
      <c r="AE996" s="273"/>
      <c r="AF996" s="273"/>
      <c r="AG996" s="273"/>
      <c r="AH996" s="273"/>
      <c r="AI996" s="273"/>
      <c r="AJ996" s="273"/>
      <c r="AK996" s="273"/>
      <c r="AL996" s="273"/>
      <c r="AM996" s="273"/>
      <c r="AN996" s="273"/>
      <c r="AO996" s="273"/>
      <c r="AP996" s="273"/>
      <c r="AQ996" s="273"/>
      <c r="AR996" s="273"/>
      <c r="AS996" s="273"/>
      <c r="AT996" s="273"/>
      <c r="AU996" s="273"/>
      <c r="AV996" s="273"/>
      <c r="AW996" s="277"/>
      <c r="AX996" s="273"/>
      <c r="AY996" s="273"/>
      <c r="AZ996" s="273"/>
      <c r="BA996" s="273"/>
      <c r="BB996" s="273"/>
      <c r="BC996" s="273"/>
      <c r="BD996" s="273"/>
      <c r="BE996" s="269"/>
      <c r="BH996" s="241"/>
      <c r="BI996" s="241"/>
      <c r="BJ996" s="241"/>
      <c r="BK996" s="241"/>
      <c r="BL996" s="241"/>
      <c r="BM996" s="241"/>
      <c r="BN996" s="241"/>
      <c r="BO996" s="241"/>
      <c r="BP996" s="241"/>
      <c r="BQ996" s="241"/>
      <c r="BR996" s="241"/>
      <c r="BS996" s="241"/>
      <c r="BT996" s="241"/>
      <c r="BU996" s="241"/>
      <c r="BV996" s="240"/>
      <c r="BW996" s="241"/>
      <c r="BX996" s="241"/>
      <c r="BY996" s="241"/>
      <c r="BZ996" s="241"/>
      <c r="CA996" s="242"/>
      <c r="CB996" s="242"/>
      <c r="CC996" s="242"/>
      <c r="CD996" s="242"/>
      <c r="CE996" s="241"/>
    </row>
    <row r="997" spans="1:83" ht="14.4" x14ac:dyDescent="0.3">
      <c r="A997" s="268"/>
      <c r="B997" s="269"/>
      <c r="C997" s="272"/>
      <c r="D997" s="272"/>
      <c r="E997" s="272"/>
      <c r="F997" s="272"/>
      <c r="G997" s="272"/>
      <c r="H997" s="272"/>
      <c r="I997" s="272"/>
      <c r="J997" s="272"/>
      <c r="K997" s="272"/>
      <c r="L997" s="272"/>
      <c r="M997" s="272"/>
      <c r="N997" s="273"/>
      <c r="O997" s="273"/>
      <c r="P997" s="273"/>
      <c r="Q997" s="273"/>
      <c r="R997" s="273"/>
      <c r="S997" s="273"/>
      <c r="T997" s="273"/>
      <c r="U997" s="273"/>
      <c r="V997" s="273"/>
      <c r="W997" s="273"/>
      <c r="X997" s="273"/>
      <c r="Y997" s="273"/>
      <c r="Z997" s="273"/>
      <c r="AA997" s="273"/>
      <c r="AB997" s="273"/>
      <c r="AC997" s="273"/>
      <c r="AD997" s="273"/>
      <c r="AE997" s="273"/>
      <c r="AF997" s="273"/>
      <c r="AG997" s="273"/>
      <c r="AH997" s="273"/>
      <c r="AI997" s="273"/>
      <c r="AJ997" s="273"/>
      <c r="AK997" s="273"/>
      <c r="AL997" s="273"/>
      <c r="AM997" s="273"/>
      <c r="AN997" s="273"/>
      <c r="AO997" s="273"/>
      <c r="AP997" s="273"/>
      <c r="AQ997" s="273"/>
      <c r="AR997" s="273"/>
      <c r="AS997" s="273"/>
      <c r="AT997" s="273"/>
      <c r="AU997" s="273"/>
      <c r="AV997" s="273"/>
      <c r="AW997" s="277"/>
      <c r="AX997" s="273"/>
      <c r="AY997" s="273"/>
      <c r="AZ997" s="273"/>
      <c r="BA997" s="273"/>
      <c r="BB997" s="273"/>
      <c r="BC997" s="273"/>
      <c r="BD997" s="273"/>
      <c r="BE997" s="269"/>
      <c r="BH997" s="250"/>
      <c r="BI997" s="250"/>
      <c r="BJ997" s="250"/>
      <c r="BK997" s="250"/>
      <c r="BL997" s="250"/>
      <c r="BM997" s="250"/>
      <c r="BN997" s="250"/>
      <c r="BO997" s="250"/>
      <c r="BP997" s="250"/>
      <c r="BQ997" s="250"/>
      <c r="BR997" s="250"/>
      <c r="BS997" s="250"/>
      <c r="BT997" s="250"/>
      <c r="BU997" s="250"/>
      <c r="BV997" s="250"/>
      <c r="BW997" s="250"/>
      <c r="BX997" s="250"/>
      <c r="BY997" s="250"/>
      <c r="BZ997" s="250"/>
      <c r="CE997" s="250"/>
    </row>
    <row r="998" spans="1:83" ht="14.4" x14ac:dyDescent="0.3">
      <c r="A998" s="268"/>
      <c r="B998" s="269"/>
      <c r="C998" s="272"/>
      <c r="D998" s="272"/>
      <c r="E998" s="272"/>
      <c r="F998" s="272"/>
      <c r="G998" s="272"/>
      <c r="H998" s="272"/>
      <c r="I998" s="272"/>
      <c r="J998" s="272"/>
      <c r="K998" s="272"/>
      <c r="L998" s="272"/>
      <c r="M998" s="272"/>
      <c r="N998" s="273"/>
      <c r="O998" s="273"/>
      <c r="P998" s="273"/>
      <c r="Q998" s="273"/>
      <c r="R998" s="273"/>
      <c r="S998" s="273"/>
      <c r="T998" s="273"/>
      <c r="U998" s="273"/>
      <c r="V998" s="273"/>
      <c r="W998" s="273"/>
      <c r="X998" s="273"/>
      <c r="Y998" s="273"/>
      <c r="Z998" s="273"/>
      <c r="AA998" s="273"/>
      <c r="AB998" s="273"/>
      <c r="AC998" s="273"/>
      <c r="AD998" s="273"/>
      <c r="AE998" s="273"/>
      <c r="AF998" s="273"/>
      <c r="AG998" s="273"/>
      <c r="AH998" s="273"/>
      <c r="AI998" s="273"/>
      <c r="AJ998" s="273"/>
      <c r="AK998" s="273"/>
      <c r="AL998" s="273"/>
      <c r="AM998" s="273"/>
      <c r="AN998" s="273"/>
      <c r="AO998" s="273"/>
      <c r="AP998" s="273"/>
      <c r="AQ998" s="273"/>
      <c r="AR998" s="273"/>
      <c r="AS998" s="273"/>
      <c r="AT998" s="273"/>
      <c r="AU998" s="273"/>
      <c r="AV998" s="273"/>
      <c r="AW998" s="277"/>
      <c r="AX998" s="273"/>
      <c r="AY998" s="273"/>
      <c r="AZ998" s="273"/>
      <c r="BA998" s="273"/>
      <c r="BB998" s="273"/>
      <c r="BC998" s="273"/>
      <c r="BD998" s="273"/>
      <c r="BE998" s="269"/>
      <c r="BH998" s="250"/>
      <c r="BI998" s="250"/>
      <c r="BJ998" s="250"/>
      <c r="BK998" s="250"/>
      <c r="BL998" s="250"/>
      <c r="BM998" s="250"/>
      <c r="BN998" s="250"/>
      <c r="BO998" s="250"/>
      <c r="BP998" s="250"/>
      <c r="BQ998" s="250"/>
      <c r="BR998" s="250"/>
      <c r="BS998" s="250"/>
      <c r="BT998" s="250"/>
      <c r="BU998" s="250"/>
      <c r="BV998" s="250"/>
      <c r="BW998" s="250"/>
      <c r="BX998" s="250"/>
      <c r="BY998" s="250"/>
      <c r="BZ998" s="250"/>
      <c r="CE998" s="250"/>
    </row>
    <row r="999" spans="1:83" ht="14.4" x14ac:dyDescent="0.3">
      <c r="A999" s="268"/>
      <c r="B999" s="269"/>
      <c r="C999" s="272"/>
      <c r="D999" s="272"/>
      <c r="E999" s="272"/>
      <c r="F999" s="272"/>
      <c r="G999" s="272"/>
      <c r="H999" s="272"/>
      <c r="I999" s="272"/>
      <c r="J999" s="272"/>
      <c r="K999" s="272"/>
      <c r="L999" s="272"/>
      <c r="M999" s="272"/>
      <c r="N999" s="273"/>
      <c r="O999" s="273"/>
      <c r="P999" s="273"/>
      <c r="Q999" s="273"/>
      <c r="R999" s="273"/>
      <c r="S999" s="273"/>
      <c r="T999" s="273"/>
      <c r="U999" s="273"/>
      <c r="V999" s="273"/>
      <c r="W999" s="273"/>
      <c r="X999" s="273"/>
      <c r="Y999" s="273"/>
      <c r="Z999" s="273"/>
      <c r="AA999" s="273"/>
      <c r="AB999" s="273"/>
      <c r="AC999" s="273"/>
      <c r="AD999" s="273"/>
      <c r="AE999" s="273"/>
      <c r="AF999" s="273"/>
      <c r="AG999" s="273"/>
      <c r="AH999" s="273"/>
      <c r="AI999" s="273"/>
      <c r="AJ999" s="273"/>
      <c r="AK999" s="273"/>
      <c r="AL999" s="273"/>
      <c r="AM999" s="273"/>
      <c r="AN999" s="273"/>
      <c r="AO999" s="273"/>
      <c r="AP999" s="273"/>
      <c r="AQ999" s="273"/>
      <c r="AR999" s="273"/>
      <c r="AS999" s="273"/>
      <c r="AT999" s="273"/>
      <c r="AU999" s="273"/>
      <c r="AV999" s="273"/>
      <c r="AW999" s="277"/>
      <c r="AX999" s="273"/>
      <c r="AY999" s="273"/>
      <c r="AZ999" s="273"/>
      <c r="BA999" s="273"/>
      <c r="BB999" s="273"/>
      <c r="BC999" s="273"/>
      <c r="BD999" s="273"/>
      <c r="BE999" s="269"/>
      <c r="BH999" s="250"/>
      <c r="BI999" s="250"/>
      <c r="BJ999" s="250"/>
      <c r="BK999" s="250"/>
      <c r="BL999" s="250"/>
      <c r="BM999" s="250"/>
      <c r="BN999" s="250"/>
      <c r="BO999" s="250"/>
      <c r="BP999" s="250"/>
      <c r="BQ999" s="250"/>
      <c r="BR999" s="250"/>
      <c r="BS999" s="250"/>
      <c r="BT999" s="250"/>
      <c r="BU999" s="250"/>
      <c r="BV999" s="250"/>
      <c r="BW999" s="250"/>
      <c r="BX999" s="250"/>
      <c r="BY999" s="250"/>
      <c r="BZ999" s="250"/>
      <c r="CE999" s="250"/>
    </row>
    <row r="1000" spans="1:83" ht="14.4" x14ac:dyDescent="0.3">
      <c r="A1000" s="268"/>
      <c r="B1000" s="269"/>
      <c r="C1000" s="272"/>
      <c r="D1000" s="272"/>
      <c r="E1000" s="272"/>
      <c r="F1000" s="272"/>
      <c r="G1000" s="272"/>
      <c r="H1000" s="272"/>
      <c r="I1000" s="272"/>
      <c r="J1000" s="272"/>
      <c r="K1000" s="272"/>
      <c r="L1000" s="272"/>
      <c r="M1000" s="272"/>
      <c r="N1000" s="273"/>
      <c r="O1000" s="273"/>
      <c r="P1000" s="273"/>
      <c r="Q1000" s="273"/>
      <c r="R1000" s="273"/>
      <c r="S1000" s="273"/>
      <c r="T1000" s="273"/>
      <c r="U1000" s="273"/>
      <c r="V1000" s="273"/>
      <c r="W1000" s="273"/>
      <c r="X1000" s="273"/>
      <c r="Y1000" s="273"/>
      <c r="Z1000" s="273"/>
      <c r="AA1000" s="273"/>
      <c r="AB1000" s="273"/>
      <c r="AC1000" s="273"/>
      <c r="AD1000" s="273"/>
      <c r="AE1000" s="273"/>
      <c r="AF1000" s="273"/>
      <c r="AG1000" s="273"/>
      <c r="AH1000" s="273"/>
      <c r="AI1000" s="273"/>
      <c r="AJ1000" s="273"/>
      <c r="AK1000" s="273"/>
      <c r="AL1000" s="273"/>
      <c r="AM1000" s="273"/>
      <c r="AN1000" s="273"/>
      <c r="AO1000" s="273"/>
      <c r="AP1000" s="273"/>
      <c r="AQ1000" s="273"/>
      <c r="AR1000" s="273"/>
      <c r="AS1000" s="273"/>
      <c r="AT1000" s="273"/>
      <c r="AU1000" s="273"/>
      <c r="AV1000" s="273"/>
      <c r="AW1000" s="277"/>
      <c r="AX1000" s="273"/>
      <c r="AY1000" s="273"/>
      <c r="AZ1000" s="273"/>
      <c r="BA1000" s="273"/>
      <c r="BB1000" s="273"/>
      <c r="BC1000" s="273"/>
      <c r="BD1000" s="273"/>
      <c r="BE1000" s="269"/>
      <c r="BH1000" s="250"/>
      <c r="BI1000" s="250"/>
      <c r="BJ1000" s="250"/>
      <c r="BK1000" s="250"/>
      <c r="BL1000" s="250"/>
      <c r="BM1000" s="250"/>
      <c r="BN1000" s="250"/>
      <c r="BO1000" s="250"/>
      <c r="BP1000" s="250"/>
      <c r="BQ1000" s="250"/>
      <c r="BR1000" s="250"/>
      <c r="BS1000" s="250"/>
      <c r="BT1000" s="250"/>
      <c r="BU1000" s="250"/>
      <c r="BV1000" s="250"/>
      <c r="BW1000" s="250"/>
      <c r="BX1000" s="250"/>
      <c r="BY1000" s="250"/>
      <c r="BZ1000" s="250"/>
      <c r="CE1000" s="250"/>
    </row>
    <row r="1001" spans="1:83" ht="14.4" x14ac:dyDescent="0.3">
      <c r="A1001" s="268"/>
      <c r="B1001" s="269"/>
      <c r="C1001" s="272"/>
      <c r="D1001" s="272"/>
      <c r="E1001" s="272"/>
      <c r="F1001" s="272"/>
      <c r="G1001" s="272"/>
      <c r="H1001" s="272"/>
      <c r="I1001" s="272"/>
      <c r="J1001" s="272"/>
      <c r="K1001" s="272"/>
      <c r="L1001" s="272"/>
      <c r="M1001" s="272"/>
      <c r="N1001" s="273"/>
      <c r="O1001" s="273"/>
      <c r="P1001" s="273"/>
      <c r="Q1001" s="273"/>
      <c r="R1001" s="273"/>
      <c r="S1001" s="273"/>
      <c r="T1001" s="273"/>
      <c r="U1001" s="273"/>
      <c r="V1001" s="273"/>
      <c r="W1001" s="273"/>
      <c r="X1001" s="273"/>
      <c r="Y1001" s="273"/>
      <c r="Z1001" s="273"/>
      <c r="AA1001" s="273"/>
      <c r="AB1001" s="273"/>
      <c r="AC1001" s="273"/>
      <c r="AD1001" s="273"/>
      <c r="AE1001" s="273"/>
      <c r="AF1001" s="273"/>
      <c r="AG1001" s="273"/>
      <c r="AH1001" s="273"/>
      <c r="AI1001" s="273"/>
      <c r="AJ1001" s="273"/>
      <c r="AK1001" s="273"/>
      <c r="AL1001" s="273"/>
      <c r="AM1001" s="273"/>
      <c r="AN1001" s="273"/>
      <c r="AO1001" s="273"/>
      <c r="AP1001" s="273"/>
      <c r="AQ1001" s="273"/>
      <c r="AR1001" s="273"/>
      <c r="AS1001" s="273"/>
      <c r="AT1001" s="273"/>
      <c r="AU1001" s="273"/>
      <c r="AV1001" s="273"/>
      <c r="AW1001" s="277"/>
      <c r="AX1001" s="273"/>
      <c r="AY1001" s="273"/>
      <c r="AZ1001" s="273"/>
      <c r="BA1001" s="273"/>
      <c r="BB1001" s="273"/>
      <c r="BC1001" s="273"/>
      <c r="BD1001" s="273"/>
      <c r="BE1001" s="269"/>
      <c r="BH1001" s="241"/>
      <c r="BI1001" s="241"/>
      <c r="BJ1001" s="241"/>
      <c r="BK1001" s="241"/>
      <c r="BL1001" s="241"/>
      <c r="BM1001" s="241"/>
      <c r="BN1001" s="241"/>
      <c r="BO1001" s="241"/>
      <c r="BP1001" s="241"/>
      <c r="BQ1001" s="241"/>
      <c r="BR1001" s="241"/>
      <c r="BS1001" s="241"/>
      <c r="BT1001" s="241"/>
      <c r="BU1001" s="241"/>
      <c r="BV1001" s="240"/>
      <c r="BW1001" s="241"/>
      <c r="BX1001" s="241"/>
      <c r="BY1001" s="241"/>
      <c r="BZ1001" s="241"/>
      <c r="CA1001" s="242"/>
      <c r="CB1001" s="242"/>
      <c r="CC1001" s="242"/>
      <c r="CD1001" s="242"/>
      <c r="CE1001" s="241"/>
    </row>
    <row r="1002" spans="1:83" ht="14.4" x14ac:dyDescent="0.3">
      <c r="A1002" s="268"/>
      <c r="B1002" s="269"/>
      <c r="C1002" s="272"/>
      <c r="D1002" s="272"/>
      <c r="E1002" s="272"/>
      <c r="F1002" s="272"/>
      <c r="G1002" s="272"/>
      <c r="H1002" s="272"/>
      <c r="I1002" s="272"/>
      <c r="J1002" s="272"/>
      <c r="K1002" s="272"/>
      <c r="L1002" s="272"/>
      <c r="M1002" s="272"/>
      <c r="N1002" s="273"/>
      <c r="O1002" s="273"/>
      <c r="P1002" s="273"/>
      <c r="Q1002" s="273"/>
      <c r="R1002" s="273"/>
      <c r="S1002" s="273"/>
      <c r="T1002" s="273"/>
      <c r="U1002" s="273"/>
      <c r="V1002" s="273"/>
      <c r="W1002" s="273"/>
      <c r="X1002" s="273"/>
      <c r="Y1002" s="273"/>
      <c r="Z1002" s="273"/>
      <c r="AA1002" s="273"/>
      <c r="AB1002" s="273"/>
      <c r="AC1002" s="273"/>
      <c r="AD1002" s="273"/>
      <c r="AE1002" s="273"/>
      <c r="AF1002" s="273"/>
      <c r="AG1002" s="273"/>
      <c r="AH1002" s="273"/>
      <c r="AI1002" s="273"/>
      <c r="AJ1002" s="273"/>
      <c r="AK1002" s="273"/>
      <c r="AL1002" s="273"/>
      <c r="AM1002" s="273"/>
      <c r="AN1002" s="273"/>
      <c r="AO1002" s="273"/>
      <c r="AP1002" s="273"/>
      <c r="AQ1002" s="273"/>
      <c r="AR1002" s="273"/>
      <c r="AS1002" s="273"/>
      <c r="AT1002" s="273"/>
      <c r="AU1002" s="273"/>
      <c r="AV1002" s="273"/>
      <c r="AW1002" s="277"/>
      <c r="AX1002" s="273"/>
      <c r="AY1002" s="273"/>
      <c r="AZ1002" s="273"/>
      <c r="BA1002" s="273"/>
      <c r="BB1002" s="273"/>
      <c r="BC1002" s="273"/>
      <c r="BD1002" s="273"/>
      <c r="BE1002" s="269"/>
      <c r="BH1002" s="241"/>
      <c r="BI1002" s="241"/>
      <c r="BJ1002" s="241"/>
      <c r="BK1002" s="241"/>
      <c r="BL1002" s="241"/>
      <c r="BM1002" s="241"/>
      <c r="BN1002" s="241"/>
      <c r="BO1002" s="241"/>
      <c r="BP1002" s="241"/>
      <c r="BQ1002" s="241"/>
      <c r="BR1002" s="241"/>
      <c r="BS1002" s="241"/>
      <c r="BT1002" s="241"/>
      <c r="BU1002" s="241"/>
      <c r="BV1002" s="240"/>
      <c r="BW1002" s="241"/>
      <c r="BX1002" s="241"/>
      <c r="BY1002" s="241"/>
      <c r="BZ1002" s="241"/>
      <c r="CA1002" s="252"/>
      <c r="CB1002" s="252"/>
      <c r="CC1002" s="242"/>
      <c r="CD1002" s="242"/>
      <c r="CE1002" s="241"/>
    </row>
    <row r="1003" spans="1:83" ht="14.4" x14ac:dyDescent="0.3">
      <c r="A1003" s="270"/>
      <c r="B1003" s="269"/>
      <c r="C1003" s="272"/>
      <c r="D1003" s="272"/>
      <c r="E1003" s="272"/>
      <c r="F1003" s="272"/>
      <c r="G1003" s="272"/>
      <c r="H1003" s="272"/>
      <c r="I1003" s="272"/>
      <c r="J1003" s="272"/>
      <c r="K1003" s="272"/>
      <c r="L1003" s="272"/>
      <c r="M1003" s="272"/>
      <c r="N1003" s="273"/>
      <c r="O1003" s="273"/>
      <c r="P1003" s="273"/>
      <c r="Q1003" s="273"/>
      <c r="R1003" s="273"/>
      <c r="S1003" s="273"/>
      <c r="T1003" s="273"/>
      <c r="U1003" s="273"/>
      <c r="V1003" s="273"/>
      <c r="W1003" s="273"/>
      <c r="X1003" s="273"/>
      <c r="Y1003" s="273"/>
      <c r="Z1003" s="273"/>
      <c r="AA1003" s="273"/>
      <c r="BE1003" s="269"/>
      <c r="BH1003" s="250"/>
      <c r="BI1003" s="250"/>
      <c r="BJ1003" s="250"/>
      <c r="BK1003" s="250"/>
      <c r="BL1003" s="250"/>
      <c r="BM1003" s="250"/>
      <c r="BN1003" s="250"/>
      <c r="BO1003" s="250"/>
      <c r="BP1003" s="250"/>
      <c r="BQ1003" s="250"/>
      <c r="BR1003" s="250"/>
      <c r="BS1003" s="250"/>
      <c r="BT1003" s="250"/>
      <c r="BU1003" s="250"/>
      <c r="BV1003" s="250"/>
      <c r="BW1003" s="250"/>
      <c r="BX1003" s="250"/>
      <c r="BY1003" s="250"/>
      <c r="BZ1003" s="250"/>
      <c r="CE1003" s="250"/>
    </row>
    <row r="1004" spans="1:83" ht="14.4" x14ac:dyDescent="0.3">
      <c r="A1004" s="270"/>
      <c r="B1004" s="271"/>
      <c r="C1004" s="272"/>
      <c r="D1004" s="272"/>
      <c r="E1004" s="272"/>
      <c r="F1004" s="272"/>
      <c r="G1004" s="272"/>
      <c r="H1004" s="272"/>
      <c r="I1004" s="272"/>
      <c r="J1004" s="272"/>
      <c r="K1004" s="272"/>
      <c r="L1004" s="272"/>
      <c r="M1004" s="272"/>
      <c r="BE1004" s="269"/>
      <c r="BH1004" s="250"/>
      <c r="BI1004" s="250"/>
      <c r="BJ1004" s="250"/>
      <c r="BK1004" s="250"/>
      <c r="BL1004" s="250"/>
      <c r="BM1004" s="250"/>
      <c r="BN1004" s="250"/>
      <c r="BO1004" s="250"/>
      <c r="BP1004" s="250"/>
      <c r="BQ1004" s="250"/>
      <c r="BR1004" s="250"/>
      <c r="BS1004" s="250"/>
      <c r="BT1004" s="250"/>
      <c r="BU1004" s="250"/>
      <c r="BV1004" s="250"/>
      <c r="BW1004" s="250"/>
      <c r="BX1004" s="250"/>
      <c r="BY1004" s="250"/>
      <c r="BZ1004" s="250"/>
      <c r="CE1004" s="250"/>
    </row>
    <row r="1005" spans="1:83" ht="14.4" x14ac:dyDescent="0.3">
      <c r="A1005" s="270"/>
      <c r="B1005" s="269"/>
      <c r="C1005" s="272"/>
      <c r="D1005" s="272"/>
      <c r="E1005" s="272"/>
      <c r="F1005" s="272"/>
      <c r="G1005" s="272"/>
      <c r="H1005" s="272"/>
      <c r="I1005" s="272"/>
      <c r="J1005" s="272"/>
      <c r="K1005" s="272"/>
      <c r="L1005" s="272"/>
      <c r="M1005" s="272"/>
      <c r="N1005" s="273"/>
      <c r="O1005" s="273"/>
      <c r="P1005" s="273"/>
      <c r="Q1005" s="273"/>
      <c r="R1005" s="273"/>
      <c r="S1005" s="273"/>
      <c r="T1005" s="273"/>
      <c r="U1005" s="273"/>
      <c r="V1005" s="273"/>
      <c r="W1005" s="273"/>
      <c r="X1005" s="273"/>
      <c r="Y1005" s="273"/>
      <c r="Z1005" s="273"/>
      <c r="AA1005" s="273"/>
      <c r="BE1005" s="269"/>
      <c r="BH1005" s="241"/>
      <c r="BI1005" s="241"/>
      <c r="BJ1005" s="241"/>
      <c r="BK1005" s="241"/>
      <c r="BL1005" s="241"/>
      <c r="BM1005" s="241"/>
      <c r="BN1005" s="241"/>
      <c r="BO1005" s="241"/>
      <c r="BP1005" s="241"/>
      <c r="BQ1005" s="241"/>
      <c r="BR1005" s="241"/>
      <c r="BS1005" s="241"/>
      <c r="BT1005" s="241"/>
      <c r="BU1005" s="241"/>
      <c r="BV1005" s="240"/>
      <c r="BW1005" s="241"/>
      <c r="BX1005" s="241"/>
      <c r="BY1005" s="241"/>
      <c r="BZ1005" s="241"/>
      <c r="CA1005" s="242"/>
      <c r="CB1005" s="242"/>
      <c r="CC1005" s="242"/>
      <c r="CD1005" s="242"/>
      <c r="CE1005" s="241"/>
    </row>
    <row r="1006" spans="1:83" ht="14.4" x14ac:dyDescent="0.3">
      <c r="A1006" s="270"/>
      <c r="B1006" s="269"/>
      <c r="C1006" s="272"/>
      <c r="D1006" s="272"/>
      <c r="E1006" s="272"/>
      <c r="F1006" s="272"/>
      <c r="G1006" s="272"/>
      <c r="H1006" s="272"/>
      <c r="I1006" s="272"/>
      <c r="J1006" s="272"/>
      <c r="K1006" s="272"/>
      <c r="L1006" s="272"/>
      <c r="M1006" s="272"/>
      <c r="N1006" s="273"/>
      <c r="O1006" s="273"/>
      <c r="P1006" s="273"/>
      <c r="Q1006" s="273"/>
      <c r="R1006" s="273"/>
      <c r="S1006" s="273"/>
      <c r="T1006" s="273"/>
      <c r="U1006" s="273"/>
      <c r="V1006" s="273"/>
      <c r="W1006" s="273"/>
      <c r="X1006" s="273"/>
      <c r="Y1006" s="273"/>
      <c r="Z1006" s="273"/>
      <c r="AA1006" s="273"/>
      <c r="BE1006" s="269"/>
      <c r="BH1006" s="250"/>
      <c r="BI1006" s="250"/>
      <c r="BJ1006" s="250"/>
      <c r="BK1006" s="250"/>
      <c r="BL1006" s="250"/>
      <c r="BM1006" s="250"/>
      <c r="BN1006" s="250"/>
      <c r="BO1006" s="250"/>
      <c r="BP1006" s="250"/>
      <c r="BQ1006" s="250"/>
      <c r="BR1006" s="250"/>
      <c r="BS1006" s="250"/>
      <c r="BT1006" s="250"/>
      <c r="BU1006" s="250"/>
      <c r="BV1006" s="250"/>
      <c r="BW1006" s="250"/>
      <c r="BX1006" s="250"/>
      <c r="BY1006" s="250"/>
      <c r="BZ1006" s="250"/>
      <c r="CE1006" s="250"/>
    </row>
    <row r="1007" spans="1:83" ht="14.4" x14ac:dyDescent="0.3">
      <c r="A1007" s="270"/>
      <c r="B1007" s="269"/>
      <c r="C1007" s="272"/>
      <c r="D1007" s="272"/>
      <c r="E1007" s="272"/>
      <c r="F1007" s="272"/>
      <c r="G1007" s="272"/>
      <c r="H1007" s="272"/>
      <c r="I1007" s="272"/>
      <c r="J1007" s="272"/>
      <c r="K1007" s="272"/>
      <c r="L1007" s="272"/>
      <c r="M1007" s="272"/>
      <c r="N1007" s="273"/>
      <c r="O1007" s="273"/>
      <c r="P1007" s="273"/>
      <c r="Q1007" s="273"/>
      <c r="R1007" s="273"/>
      <c r="S1007" s="273"/>
      <c r="T1007" s="273"/>
      <c r="U1007" s="273"/>
      <c r="V1007" s="273"/>
      <c r="W1007" s="273"/>
      <c r="X1007" s="273"/>
      <c r="Y1007" s="273"/>
      <c r="Z1007" s="273"/>
      <c r="AA1007" s="273"/>
      <c r="BE1007" s="269"/>
      <c r="BH1007" s="250"/>
      <c r="BI1007" s="250"/>
      <c r="BJ1007" s="250"/>
      <c r="BK1007" s="250"/>
      <c r="BL1007" s="250"/>
      <c r="BM1007" s="250"/>
      <c r="BN1007" s="250"/>
      <c r="BO1007" s="250"/>
      <c r="BP1007" s="250"/>
      <c r="BQ1007" s="250"/>
      <c r="BR1007" s="250"/>
      <c r="BS1007" s="250"/>
      <c r="BT1007" s="250"/>
      <c r="BU1007" s="250"/>
      <c r="BV1007" s="250"/>
      <c r="BW1007" s="250"/>
      <c r="BX1007" s="250"/>
      <c r="BY1007" s="250"/>
      <c r="BZ1007" s="250"/>
      <c r="CE1007" s="250"/>
    </row>
    <row r="1008" spans="1:83" ht="14.4" x14ac:dyDescent="0.3">
      <c r="A1008" s="270"/>
      <c r="B1008" s="269"/>
      <c r="C1008" s="272"/>
      <c r="D1008" s="272"/>
      <c r="E1008" s="272"/>
      <c r="F1008" s="272"/>
      <c r="G1008" s="272"/>
      <c r="H1008" s="272"/>
      <c r="I1008" s="272"/>
      <c r="J1008" s="272"/>
      <c r="K1008" s="272"/>
      <c r="L1008" s="272"/>
      <c r="M1008" s="272"/>
      <c r="N1008" s="273"/>
      <c r="O1008" s="273"/>
      <c r="P1008" s="273"/>
      <c r="Q1008" s="273"/>
      <c r="R1008" s="273"/>
      <c r="S1008" s="273"/>
      <c r="T1008" s="273"/>
      <c r="U1008" s="273"/>
      <c r="V1008" s="273"/>
      <c r="W1008" s="273"/>
      <c r="X1008" s="273"/>
      <c r="Y1008" s="273"/>
      <c r="Z1008" s="273"/>
      <c r="AA1008" s="273"/>
      <c r="BE1008" s="269"/>
      <c r="BH1008" s="250"/>
      <c r="BI1008" s="250"/>
      <c r="BJ1008" s="250"/>
      <c r="BK1008" s="250"/>
      <c r="BL1008" s="250"/>
      <c r="BM1008" s="250"/>
      <c r="BN1008" s="250"/>
      <c r="BO1008" s="250"/>
      <c r="BP1008" s="250"/>
      <c r="BQ1008" s="250"/>
      <c r="BR1008" s="250"/>
      <c r="BS1008" s="250"/>
      <c r="BT1008" s="250"/>
      <c r="BU1008" s="250"/>
      <c r="BV1008" s="250"/>
      <c r="BW1008" s="250"/>
      <c r="BX1008" s="250"/>
      <c r="BY1008" s="250"/>
      <c r="BZ1008" s="250"/>
      <c r="CE1008" s="250"/>
    </row>
    <row r="1009" spans="1:83" ht="14.4" x14ac:dyDescent="0.3">
      <c r="A1009" s="270"/>
      <c r="B1009" s="269"/>
      <c r="C1009" s="272"/>
      <c r="D1009" s="272"/>
      <c r="E1009" s="272"/>
      <c r="F1009" s="272"/>
      <c r="G1009" s="272"/>
      <c r="H1009" s="272"/>
      <c r="I1009" s="272"/>
      <c r="J1009" s="272"/>
      <c r="K1009" s="272"/>
      <c r="L1009" s="272"/>
      <c r="M1009" s="272"/>
      <c r="N1009" s="273"/>
      <c r="O1009" s="273"/>
      <c r="P1009" s="273"/>
      <c r="Q1009" s="273"/>
      <c r="R1009" s="273"/>
      <c r="S1009" s="273"/>
      <c r="T1009" s="273"/>
      <c r="U1009" s="273"/>
      <c r="V1009" s="273"/>
      <c r="W1009" s="273"/>
      <c r="X1009" s="273"/>
      <c r="Y1009" s="273"/>
      <c r="Z1009" s="273"/>
      <c r="AA1009" s="273"/>
      <c r="BE1009" s="269"/>
      <c r="BH1009" s="241"/>
      <c r="BI1009" s="241"/>
      <c r="BJ1009" s="241"/>
      <c r="BK1009" s="241"/>
      <c r="BL1009" s="241"/>
      <c r="BM1009" s="241"/>
      <c r="BN1009" s="241"/>
      <c r="BO1009" s="241"/>
      <c r="BP1009" s="241"/>
      <c r="BQ1009" s="241"/>
      <c r="BR1009" s="241"/>
      <c r="BS1009" s="241"/>
      <c r="BT1009" s="241"/>
      <c r="BU1009" s="241"/>
      <c r="BV1009" s="240"/>
      <c r="BW1009" s="241"/>
      <c r="BX1009" s="241"/>
      <c r="BY1009" s="241"/>
      <c r="BZ1009" s="241"/>
      <c r="CA1009" s="242"/>
      <c r="CB1009" s="242"/>
      <c r="CC1009" s="242"/>
      <c r="CD1009" s="242"/>
      <c r="CE1009" s="241"/>
    </row>
    <row r="1010" spans="1:83" ht="14.4" x14ac:dyDescent="0.3">
      <c r="A1010" s="270"/>
      <c r="B1010" s="271"/>
      <c r="C1010" s="265"/>
      <c r="D1010" s="265"/>
      <c r="E1010" s="265"/>
      <c r="F1010" s="265"/>
      <c r="G1010" s="265"/>
      <c r="H1010" s="265"/>
      <c r="I1010" s="265"/>
      <c r="J1010" s="265"/>
      <c r="K1010" s="265"/>
      <c r="L1010" s="265"/>
      <c r="M1010" s="265"/>
      <c r="BE1010" s="269"/>
      <c r="BH1010" s="241"/>
      <c r="BI1010" s="241"/>
      <c r="BJ1010" s="241"/>
      <c r="BK1010" s="241"/>
      <c r="BL1010" s="241"/>
      <c r="BM1010" s="241"/>
      <c r="BN1010" s="241"/>
      <c r="BO1010" s="241"/>
      <c r="BP1010" s="241"/>
      <c r="BQ1010" s="241"/>
      <c r="BR1010" s="241"/>
      <c r="BS1010" s="241"/>
      <c r="BT1010" s="241"/>
      <c r="BU1010" s="241"/>
      <c r="BV1010" s="240"/>
      <c r="BW1010" s="241"/>
      <c r="BX1010" s="241"/>
      <c r="BY1010" s="241"/>
      <c r="BZ1010" s="241"/>
      <c r="CA1010" s="242"/>
      <c r="CB1010" s="242"/>
      <c r="CC1010" s="242"/>
      <c r="CD1010" s="242"/>
      <c r="CE1010" s="241"/>
    </row>
    <row r="1011" spans="1:83" ht="14.4" x14ac:dyDescent="0.3">
      <c r="A1011" s="270"/>
      <c r="B1011" s="271"/>
      <c r="C1011" s="272"/>
      <c r="D1011" s="272"/>
      <c r="E1011" s="272"/>
      <c r="F1011" s="272"/>
      <c r="G1011" s="272"/>
      <c r="H1011" s="272"/>
      <c r="I1011" s="272"/>
      <c r="J1011" s="272"/>
      <c r="K1011" s="272"/>
      <c r="L1011" s="272"/>
      <c r="M1011" s="272"/>
      <c r="BE1011" s="269"/>
      <c r="BH1011" s="250"/>
      <c r="BI1011" s="250"/>
      <c r="BJ1011" s="250"/>
      <c r="BK1011" s="250"/>
      <c r="BL1011" s="250"/>
      <c r="BM1011" s="250"/>
      <c r="BN1011" s="250"/>
      <c r="BO1011" s="250"/>
      <c r="BP1011" s="250"/>
      <c r="BQ1011" s="250"/>
      <c r="BR1011" s="250"/>
      <c r="BS1011" s="250"/>
      <c r="BT1011" s="250"/>
      <c r="BU1011" s="250"/>
      <c r="BV1011" s="250"/>
      <c r="BW1011" s="250"/>
      <c r="BX1011" s="250"/>
      <c r="BY1011" s="250"/>
      <c r="BZ1011" s="250"/>
      <c r="CE1011" s="250"/>
    </row>
    <row r="1012" spans="1:83" ht="14.4" x14ac:dyDescent="0.3">
      <c r="A1012" s="270"/>
      <c r="B1012" s="271"/>
      <c r="C1012" s="272"/>
      <c r="D1012" s="272"/>
      <c r="E1012" s="272"/>
      <c r="F1012" s="272"/>
      <c r="G1012" s="272"/>
      <c r="H1012" s="272"/>
      <c r="I1012" s="272"/>
      <c r="J1012" s="272"/>
      <c r="K1012" s="272"/>
      <c r="L1012" s="272"/>
      <c r="M1012" s="272"/>
      <c r="N1012" s="273"/>
      <c r="O1012" s="273"/>
      <c r="P1012" s="273"/>
      <c r="Q1012" s="273"/>
      <c r="R1012" s="273"/>
      <c r="S1012" s="273"/>
      <c r="T1012" s="273"/>
      <c r="U1012" s="273"/>
      <c r="V1012" s="273"/>
      <c r="W1012" s="273"/>
      <c r="X1012" s="273"/>
      <c r="Y1012" s="273"/>
      <c r="Z1012" s="273"/>
      <c r="AA1012" s="273"/>
      <c r="BE1012" s="269"/>
      <c r="BH1012" s="250"/>
      <c r="BI1012" s="250"/>
      <c r="BJ1012" s="250"/>
      <c r="BK1012" s="250"/>
      <c r="BL1012" s="250"/>
      <c r="BM1012" s="250"/>
      <c r="BN1012" s="250"/>
      <c r="BO1012" s="250"/>
      <c r="BP1012" s="250"/>
      <c r="BQ1012" s="250"/>
      <c r="BR1012" s="250"/>
      <c r="BS1012" s="250"/>
      <c r="BT1012" s="250"/>
      <c r="BU1012" s="250"/>
      <c r="BV1012" s="250"/>
      <c r="BW1012" s="250"/>
      <c r="BX1012" s="250"/>
      <c r="BY1012" s="250"/>
      <c r="BZ1012" s="250"/>
      <c r="CE1012" s="250"/>
    </row>
    <row r="1013" spans="1:83" ht="14.4" x14ac:dyDescent="0.3">
      <c r="A1013" s="270"/>
      <c r="B1013" s="269"/>
      <c r="C1013" s="272"/>
      <c r="D1013" s="272"/>
      <c r="E1013" s="272"/>
      <c r="F1013" s="272"/>
      <c r="G1013" s="272"/>
      <c r="H1013" s="272"/>
      <c r="I1013" s="272"/>
      <c r="J1013" s="272"/>
      <c r="K1013" s="272"/>
      <c r="L1013" s="272"/>
      <c r="M1013" s="272"/>
      <c r="N1013" s="273"/>
      <c r="O1013" s="273"/>
      <c r="P1013" s="273"/>
      <c r="Q1013" s="273"/>
      <c r="R1013" s="273"/>
      <c r="S1013" s="273"/>
      <c r="T1013" s="273"/>
      <c r="U1013" s="273"/>
      <c r="V1013" s="273"/>
      <c r="W1013" s="273"/>
      <c r="X1013" s="273"/>
      <c r="Y1013" s="273"/>
      <c r="Z1013" s="273"/>
      <c r="AA1013" s="273"/>
      <c r="BE1013" s="269"/>
      <c r="BH1013" s="250"/>
      <c r="BI1013" s="250"/>
      <c r="BJ1013" s="250"/>
      <c r="BK1013" s="250"/>
      <c r="BL1013" s="250"/>
      <c r="BM1013" s="250"/>
      <c r="BN1013" s="250"/>
      <c r="BO1013" s="250"/>
      <c r="BP1013" s="250"/>
      <c r="BQ1013" s="250"/>
      <c r="BR1013" s="250"/>
      <c r="BS1013" s="250"/>
      <c r="BT1013" s="250"/>
      <c r="BU1013" s="250"/>
      <c r="BV1013" s="250"/>
      <c r="BW1013" s="250"/>
      <c r="BX1013" s="250"/>
      <c r="BY1013" s="250"/>
      <c r="BZ1013" s="250"/>
      <c r="CE1013" s="250"/>
    </row>
    <row r="1014" spans="1:83" ht="14.4" x14ac:dyDescent="0.3">
      <c r="A1014" s="270"/>
      <c r="B1014" s="269"/>
      <c r="C1014" s="272"/>
      <c r="D1014" s="272"/>
      <c r="E1014" s="272"/>
      <c r="F1014" s="272"/>
      <c r="G1014" s="272"/>
      <c r="H1014" s="272"/>
      <c r="I1014" s="272"/>
      <c r="J1014" s="272"/>
      <c r="K1014" s="272"/>
      <c r="L1014" s="272"/>
      <c r="M1014" s="272"/>
      <c r="N1014" s="273"/>
      <c r="O1014" s="273"/>
      <c r="P1014" s="273"/>
      <c r="Q1014" s="273"/>
      <c r="R1014" s="273"/>
      <c r="S1014" s="273"/>
      <c r="T1014" s="273"/>
      <c r="U1014" s="273"/>
      <c r="V1014" s="273"/>
      <c r="W1014" s="273"/>
      <c r="X1014" s="273"/>
      <c r="Y1014" s="273"/>
      <c r="Z1014" s="273"/>
      <c r="AA1014" s="273"/>
      <c r="BE1014" s="269"/>
      <c r="BH1014" s="241"/>
      <c r="BI1014" s="241"/>
      <c r="BJ1014" s="241"/>
      <c r="BK1014" s="241"/>
      <c r="BL1014" s="241"/>
      <c r="BM1014" s="241"/>
      <c r="BN1014" s="241"/>
      <c r="BO1014" s="241"/>
      <c r="BP1014" s="241"/>
      <c r="BQ1014" s="241"/>
      <c r="BR1014" s="241"/>
      <c r="BS1014" s="241"/>
      <c r="BT1014" s="241"/>
      <c r="BU1014" s="241"/>
      <c r="BV1014" s="240"/>
      <c r="BW1014" s="241"/>
      <c r="BX1014" s="241"/>
      <c r="BY1014" s="241"/>
      <c r="BZ1014" s="241"/>
      <c r="CA1014" s="242"/>
      <c r="CB1014" s="242"/>
      <c r="CC1014" s="242"/>
      <c r="CD1014" s="242"/>
      <c r="CE1014" s="241"/>
    </row>
    <row r="1015" spans="1:83" ht="14.4" x14ac:dyDescent="0.3">
      <c r="A1015" s="270"/>
      <c r="B1015" s="269"/>
      <c r="C1015" s="272"/>
      <c r="D1015" s="272"/>
      <c r="E1015" s="272"/>
      <c r="F1015" s="272"/>
      <c r="G1015" s="272"/>
      <c r="H1015" s="272"/>
      <c r="I1015" s="272"/>
      <c r="J1015" s="272"/>
      <c r="K1015" s="272"/>
      <c r="L1015" s="272"/>
      <c r="M1015" s="272"/>
      <c r="N1015" s="273"/>
      <c r="O1015" s="273"/>
      <c r="P1015" s="273"/>
      <c r="Q1015" s="273"/>
      <c r="R1015" s="273"/>
      <c r="S1015" s="273"/>
      <c r="T1015" s="273"/>
      <c r="U1015" s="273"/>
      <c r="V1015" s="273"/>
      <c r="W1015" s="273"/>
      <c r="X1015" s="273"/>
      <c r="Y1015" s="273"/>
      <c r="Z1015" s="273"/>
      <c r="AA1015" s="273"/>
      <c r="BE1015" s="269"/>
      <c r="BH1015" s="250"/>
      <c r="BI1015" s="250"/>
      <c r="BJ1015" s="250"/>
      <c r="BK1015" s="250"/>
      <c r="BL1015" s="250"/>
      <c r="BM1015" s="250"/>
      <c r="BN1015" s="250"/>
      <c r="BO1015" s="250"/>
      <c r="BP1015" s="250"/>
      <c r="BQ1015" s="250"/>
      <c r="BR1015" s="250"/>
      <c r="BS1015" s="250"/>
      <c r="BT1015" s="250"/>
      <c r="BU1015" s="250"/>
      <c r="BV1015" s="250"/>
      <c r="BW1015" s="250"/>
      <c r="BX1015" s="250"/>
      <c r="BY1015" s="250"/>
      <c r="BZ1015" s="250"/>
      <c r="CE1015" s="250"/>
    </row>
    <row r="1016" spans="1:83" ht="14.4" x14ac:dyDescent="0.3">
      <c r="A1016" s="270"/>
      <c r="B1016" s="269"/>
      <c r="C1016" s="272"/>
      <c r="D1016" s="272"/>
      <c r="E1016" s="272"/>
      <c r="F1016" s="272"/>
      <c r="G1016" s="272"/>
      <c r="H1016" s="272"/>
      <c r="I1016" s="272"/>
      <c r="J1016" s="272"/>
      <c r="K1016" s="272"/>
      <c r="L1016" s="272"/>
      <c r="M1016" s="272"/>
      <c r="N1016" s="273"/>
      <c r="O1016" s="273"/>
      <c r="P1016" s="273"/>
      <c r="Q1016" s="273"/>
      <c r="R1016" s="273"/>
      <c r="S1016" s="273"/>
      <c r="T1016" s="273"/>
      <c r="U1016" s="273"/>
      <c r="V1016" s="273"/>
      <c r="W1016" s="273"/>
      <c r="X1016" s="273"/>
      <c r="Y1016" s="273"/>
      <c r="Z1016" s="273"/>
      <c r="AA1016" s="273"/>
      <c r="BE1016" s="269"/>
      <c r="BH1016" s="250"/>
      <c r="BI1016" s="250"/>
      <c r="BJ1016" s="250"/>
      <c r="BK1016" s="250"/>
      <c r="BL1016" s="250"/>
      <c r="BM1016" s="250"/>
      <c r="BN1016" s="250"/>
      <c r="BO1016" s="250"/>
      <c r="BP1016" s="250"/>
      <c r="BQ1016" s="250"/>
      <c r="BR1016" s="250"/>
      <c r="BS1016" s="250"/>
      <c r="BT1016" s="250"/>
      <c r="BU1016" s="250"/>
      <c r="BV1016" s="250"/>
      <c r="BW1016" s="250"/>
      <c r="BX1016" s="250"/>
      <c r="BY1016" s="250"/>
      <c r="BZ1016" s="250"/>
      <c r="CE1016" s="250"/>
    </row>
    <row r="1017" spans="1:83" ht="14.4" x14ac:dyDescent="0.3">
      <c r="A1017" s="270"/>
      <c r="B1017" s="269"/>
      <c r="C1017" s="272"/>
      <c r="D1017" s="272"/>
      <c r="E1017" s="272"/>
      <c r="F1017" s="272"/>
      <c r="G1017" s="272"/>
      <c r="H1017" s="272"/>
      <c r="I1017" s="272"/>
      <c r="J1017" s="272"/>
      <c r="K1017" s="272"/>
      <c r="L1017" s="272"/>
      <c r="M1017" s="272"/>
      <c r="N1017" s="273"/>
      <c r="O1017" s="273"/>
      <c r="P1017" s="273"/>
      <c r="Q1017" s="273"/>
      <c r="R1017" s="273"/>
      <c r="S1017" s="273"/>
      <c r="T1017" s="273"/>
      <c r="U1017" s="273"/>
      <c r="V1017" s="273"/>
      <c r="W1017" s="273"/>
      <c r="X1017" s="273"/>
      <c r="Y1017" s="273"/>
      <c r="Z1017" s="273"/>
      <c r="AA1017" s="273"/>
      <c r="BE1017" s="269"/>
      <c r="BH1017" s="241"/>
      <c r="BI1017" s="241"/>
      <c r="BJ1017" s="241"/>
      <c r="BK1017" s="241"/>
      <c r="BL1017" s="241"/>
      <c r="BM1017" s="241"/>
      <c r="BN1017" s="241"/>
      <c r="BO1017" s="241"/>
      <c r="BP1017" s="241"/>
      <c r="BQ1017" s="241"/>
      <c r="BR1017" s="241"/>
      <c r="BS1017" s="241"/>
      <c r="BT1017" s="241"/>
      <c r="BU1017" s="241"/>
      <c r="BV1017" s="240"/>
      <c r="BW1017" s="241"/>
      <c r="BX1017" s="241"/>
      <c r="BY1017" s="241"/>
      <c r="BZ1017" s="241"/>
      <c r="CA1017" s="242"/>
      <c r="CB1017" s="242"/>
      <c r="CC1017" s="242"/>
      <c r="CD1017" s="242"/>
      <c r="CE1017" s="241"/>
    </row>
    <row r="1018" spans="1:83" ht="14.4" x14ac:dyDescent="0.3">
      <c r="A1018" s="270"/>
      <c r="B1018" s="269"/>
      <c r="C1018" s="272"/>
      <c r="D1018" s="272"/>
      <c r="E1018" s="272"/>
      <c r="F1018" s="272"/>
      <c r="G1018" s="272"/>
      <c r="H1018" s="272"/>
      <c r="I1018" s="272"/>
      <c r="J1018" s="272"/>
      <c r="K1018" s="272"/>
      <c r="L1018" s="272"/>
      <c r="M1018" s="272"/>
      <c r="N1018" s="273"/>
      <c r="O1018" s="273"/>
      <c r="P1018" s="273"/>
      <c r="Q1018" s="273"/>
      <c r="R1018" s="273"/>
      <c r="S1018" s="273"/>
      <c r="T1018" s="273"/>
      <c r="U1018" s="273"/>
      <c r="V1018" s="273"/>
      <c r="W1018" s="273"/>
      <c r="X1018" s="273"/>
      <c r="Y1018" s="273"/>
      <c r="Z1018" s="273"/>
      <c r="AA1018" s="273"/>
      <c r="BE1018" s="269"/>
      <c r="BH1018" s="250"/>
      <c r="BI1018" s="250"/>
      <c r="BJ1018" s="250"/>
      <c r="BK1018" s="250"/>
      <c r="BL1018" s="250"/>
      <c r="BM1018" s="250"/>
      <c r="BN1018" s="250"/>
      <c r="BO1018" s="250"/>
      <c r="BP1018" s="250"/>
      <c r="BQ1018" s="250"/>
      <c r="BR1018" s="250"/>
      <c r="BS1018" s="250"/>
      <c r="BT1018" s="250"/>
      <c r="BU1018" s="250"/>
      <c r="BV1018" s="250"/>
      <c r="BW1018" s="250"/>
      <c r="BX1018" s="250"/>
      <c r="BY1018" s="250"/>
      <c r="BZ1018" s="250"/>
      <c r="CE1018" s="250"/>
    </row>
    <row r="1019" spans="1:83" ht="14.4" x14ac:dyDescent="0.3">
      <c r="A1019" s="270"/>
      <c r="B1019" s="269"/>
      <c r="C1019" s="272"/>
      <c r="D1019" s="272"/>
      <c r="E1019" s="272"/>
      <c r="F1019" s="272"/>
      <c r="G1019" s="272"/>
      <c r="H1019" s="272"/>
      <c r="I1019" s="272"/>
      <c r="J1019" s="272"/>
      <c r="K1019" s="272"/>
      <c r="L1019" s="272"/>
      <c r="M1019" s="272"/>
      <c r="N1019" s="273"/>
      <c r="O1019" s="273"/>
      <c r="P1019" s="273"/>
      <c r="Q1019" s="273"/>
      <c r="R1019" s="273"/>
      <c r="S1019" s="273"/>
      <c r="T1019" s="273"/>
      <c r="U1019" s="273"/>
      <c r="V1019" s="273"/>
      <c r="W1019" s="273"/>
      <c r="X1019" s="273"/>
      <c r="Y1019" s="273"/>
      <c r="Z1019" s="273"/>
      <c r="AA1019" s="273"/>
      <c r="BE1019" s="269"/>
      <c r="BH1019" s="250"/>
      <c r="BI1019" s="250"/>
      <c r="BJ1019" s="250"/>
      <c r="BK1019" s="250"/>
      <c r="BL1019" s="250"/>
      <c r="BM1019" s="250"/>
      <c r="BN1019" s="250"/>
      <c r="BO1019" s="250"/>
      <c r="BP1019" s="250"/>
      <c r="BQ1019" s="250"/>
      <c r="BR1019" s="250"/>
      <c r="BS1019" s="250"/>
      <c r="BT1019" s="250"/>
      <c r="BU1019" s="250"/>
      <c r="BV1019" s="250"/>
      <c r="BW1019" s="250"/>
      <c r="BX1019" s="250"/>
      <c r="BY1019" s="250"/>
      <c r="BZ1019" s="250"/>
      <c r="CE1019" s="250"/>
    </row>
    <row r="1020" spans="1:83" ht="14.4" x14ac:dyDescent="0.3">
      <c r="A1020" s="270"/>
      <c r="B1020" s="269"/>
      <c r="C1020" s="272"/>
      <c r="D1020" s="272"/>
      <c r="E1020" s="272"/>
      <c r="F1020" s="272"/>
      <c r="G1020" s="272"/>
      <c r="H1020" s="272"/>
      <c r="I1020" s="272"/>
      <c r="J1020" s="272"/>
      <c r="K1020" s="272"/>
      <c r="L1020" s="272"/>
      <c r="M1020" s="272"/>
      <c r="N1020" s="273"/>
      <c r="O1020" s="273"/>
      <c r="P1020" s="273"/>
      <c r="Q1020" s="273"/>
      <c r="R1020" s="273"/>
      <c r="S1020" s="273"/>
      <c r="T1020" s="273"/>
      <c r="U1020" s="273"/>
      <c r="V1020" s="273"/>
      <c r="W1020" s="273"/>
      <c r="X1020" s="273"/>
      <c r="Y1020" s="273"/>
      <c r="Z1020" s="273"/>
      <c r="AA1020" s="273"/>
      <c r="BE1020" s="269"/>
      <c r="BH1020" s="250"/>
      <c r="BI1020" s="250"/>
      <c r="BJ1020" s="250"/>
      <c r="BK1020" s="250"/>
      <c r="BL1020" s="250"/>
      <c r="BM1020" s="250"/>
      <c r="BN1020" s="250"/>
      <c r="BO1020" s="250"/>
      <c r="BP1020" s="250"/>
      <c r="BQ1020" s="250"/>
      <c r="BR1020" s="250"/>
      <c r="BS1020" s="250"/>
      <c r="BT1020" s="250"/>
      <c r="BU1020" s="250"/>
      <c r="BV1020" s="250"/>
      <c r="BW1020" s="250"/>
      <c r="BX1020" s="250"/>
      <c r="BY1020" s="250"/>
      <c r="BZ1020" s="250"/>
      <c r="CE1020" s="250"/>
    </row>
    <row r="1021" spans="1:83" ht="14.4" x14ac:dyDescent="0.3">
      <c r="A1021" s="270"/>
      <c r="B1021" s="269"/>
      <c r="C1021" s="272"/>
      <c r="D1021" s="272"/>
      <c r="E1021" s="272"/>
      <c r="F1021" s="272"/>
      <c r="G1021" s="272"/>
      <c r="H1021" s="272"/>
      <c r="I1021" s="272"/>
      <c r="J1021" s="272"/>
      <c r="K1021" s="272"/>
      <c r="L1021" s="272"/>
      <c r="M1021" s="272"/>
      <c r="N1021" s="273"/>
      <c r="O1021" s="273"/>
      <c r="P1021" s="273"/>
      <c r="Q1021" s="273"/>
      <c r="R1021" s="273"/>
      <c r="S1021" s="273"/>
      <c r="T1021" s="273"/>
      <c r="U1021" s="273"/>
      <c r="V1021" s="273"/>
      <c r="W1021" s="273"/>
      <c r="X1021" s="273"/>
      <c r="Y1021" s="273"/>
      <c r="Z1021" s="273"/>
      <c r="AA1021" s="273"/>
      <c r="BE1021" s="269"/>
      <c r="BH1021" s="250"/>
      <c r="BI1021" s="250"/>
      <c r="BJ1021" s="250"/>
      <c r="BK1021" s="250"/>
      <c r="BL1021" s="250"/>
      <c r="BM1021" s="250"/>
      <c r="BN1021" s="250"/>
      <c r="BO1021" s="250"/>
      <c r="BP1021" s="250"/>
      <c r="BQ1021" s="250"/>
      <c r="BR1021" s="250"/>
      <c r="BS1021" s="250"/>
      <c r="BT1021" s="250"/>
      <c r="BU1021" s="250"/>
      <c r="BV1021" s="250"/>
      <c r="BW1021" s="250"/>
      <c r="BX1021" s="250"/>
      <c r="BY1021" s="250"/>
      <c r="BZ1021" s="250"/>
      <c r="CE1021" s="250"/>
    </row>
    <row r="1022" spans="1:83" ht="14.4" x14ac:dyDescent="0.3">
      <c r="A1022" s="270"/>
      <c r="B1022" s="269"/>
      <c r="C1022" s="272"/>
      <c r="D1022" s="272"/>
      <c r="E1022" s="272"/>
      <c r="F1022" s="272"/>
      <c r="G1022" s="272"/>
      <c r="H1022" s="272"/>
      <c r="I1022" s="272"/>
      <c r="J1022" s="272"/>
      <c r="K1022" s="272"/>
      <c r="L1022" s="272"/>
      <c r="M1022" s="272"/>
      <c r="N1022" s="273"/>
      <c r="O1022" s="273"/>
      <c r="P1022" s="273"/>
      <c r="Q1022" s="273"/>
      <c r="R1022" s="273"/>
      <c r="S1022" s="273"/>
      <c r="T1022" s="273"/>
      <c r="U1022" s="273"/>
      <c r="V1022" s="273"/>
      <c r="W1022" s="273"/>
      <c r="X1022" s="273"/>
      <c r="Y1022" s="273"/>
      <c r="Z1022" s="273"/>
      <c r="AA1022" s="273"/>
      <c r="BE1022" s="269"/>
      <c r="BH1022" s="241"/>
      <c r="BI1022" s="241"/>
      <c r="BJ1022" s="241"/>
      <c r="BK1022" s="241"/>
      <c r="BL1022" s="241"/>
      <c r="BM1022" s="241"/>
      <c r="BN1022" s="241"/>
      <c r="BO1022" s="241"/>
      <c r="BP1022" s="241"/>
      <c r="BQ1022" s="241"/>
      <c r="BR1022" s="241"/>
      <c r="BS1022" s="241"/>
      <c r="BT1022" s="241"/>
      <c r="BU1022" s="241"/>
      <c r="BV1022" s="240"/>
      <c r="BW1022" s="241"/>
      <c r="BX1022" s="241"/>
      <c r="BY1022" s="241"/>
      <c r="BZ1022" s="241"/>
      <c r="CA1022" s="242"/>
      <c r="CB1022" s="242"/>
      <c r="CC1022" s="242"/>
      <c r="CD1022" s="242"/>
      <c r="CE1022" s="241"/>
    </row>
    <row r="1023" spans="1:83" ht="14.4" x14ac:dyDescent="0.3">
      <c r="A1023" s="270"/>
      <c r="B1023" s="269"/>
      <c r="C1023" s="272"/>
      <c r="D1023" s="272"/>
      <c r="E1023" s="272"/>
      <c r="F1023" s="272"/>
      <c r="G1023" s="272"/>
      <c r="H1023" s="272"/>
      <c r="I1023" s="272"/>
      <c r="J1023" s="272"/>
      <c r="K1023" s="272"/>
      <c r="L1023" s="272"/>
      <c r="M1023" s="272"/>
      <c r="N1023" s="273"/>
      <c r="O1023" s="273"/>
      <c r="P1023" s="273"/>
      <c r="Q1023" s="273"/>
      <c r="R1023" s="273"/>
      <c r="S1023" s="273"/>
      <c r="T1023" s="273"/>
      <c r="U1023" s="273"/>
      <c r="V1023" s="273"/>
      <c r="W1023" s="273"/>
      <c r="X1023" s="273"/>
      <c r="Y1023" s="273"/>
      <c r="Z1023" s="273"/>
      <c r="AA1023" s="273"/>
      <c r="BE1023" s="269"/>
      <c r="BH1023" s="250"/>
      <c r="BI1023" s="250"/>
      <c r="BJ1023" s="250"/>
      <c r="BK1023" s="250"/>
      <c r="BL1023" s="250"/>
      <c r="BM1023" s="250"/>
      <c r="BN1023" s="250"/>
      <c r="BO1023" s="250"/>
      <c r="BP1023" s="250"/>
      <c r="BQ1023" s="250"/>
      <c r="BR1023" s="250"/>
      <c r="BS1023" s="250"/>
      <c r="BT1023" s="250"/>
      <c r="BU1023" s="250"/>
      <c r="BV1023" s="250"/>
      <c r="BW1023" s="250"/>
      <c r="BX1023" s="250"/>
      <c r="BY1023" s="250"/>
      <c r="BZ1023" s="250"/>
      <c r="CE1023" s="250"/>
    </row>
    <row r="1024" spans="1:83" ht="14.4" x14ac:dyDescent="0.3">
      <c r="A1024" s="270"/>
      <c r="B1024" s="269"/>
      <c r="C1024" s="272"/>
      <c r="D1024" s="272"/>
      <c r="E1024" s="272"/>
      <c r="F1024" s="272"/>
      <c r="G1024" s="272"/>
      <c r="H1024" s="272"/>
      <c r="I1024" s="272"/>
      <c r="J1024" s="272"/>
      <c r="K1024" s="272"/>
      <c r="L1024" s="272"/>
      <c r="M1024" s="272"/>
      <c r="N1024" s="273"/>
      <c r="O1024" s="273"/>
      <c r="P1024" s="273"/>
      <c r="Q1024" s="273"/>
      <c r="R1024" s="273"/>
      <c r="S1024" s="273"/>
      <c r="T1024" s="273"/>
      <c r="U1024" s="273"/>
      <c r="V1024" s="273"/>
      <c r="W1024" s="273"/>
      <c r="X1024" s="273"/>
      <c r="Y1024" s="273"/>
      <c r="Z1024" s="273"/>
      <c r="AA1024" s="273"/>
      <c r="BE1024" s="269"/>
      <c r="BH1024" s="250"/>
      <c r="BI1024" s="250"/>
      <c r="BJ1024" s="250"/>
      <c r="BK1024" s="250"/>
      <c r="BL1024" s="250"/>
      <c r="BM1024" s="250"/>
      <c r="BN1024" s="250"/>
      <c r="BO1024" s="250"/>
      <c r="BP1024" s="250"/>
      <c r="BQ1024" s="250"/>
      <c r="BR1024" s="250"/>
      <c r="BS1024" s="250"/>
      <c r="BT1024" s="250"/>
      <c r="BU1024" s="250"/>
      <c r="BV1024" s="250"/>
      <c r="BW1024" s="250"/>
      <c r="BX1024" s="250"/>
      <c r="BY1024" s="250"/>
      <c r="BZ1024" s="250"/>
      <c r="CE1024" s="250"/>
    </row>
    <row r="1025" spans="1:83" ht="14.4" x14ac:dyDescent="0.3">
      <c r="A1025" s="270"/>
      <c r="B1025" s="269"/>
      <c r="C1025" s="272"/>
      <c r="D1025" s="272"/>
      <c r="E1025" s="272"/>
      <c r="F1025" s="272"/>
      <c r="G1025" s="272"/>
      <c r="H1025" s="272"/>
      <c r="I1025" s="272"/>
      <c r="J1025" s="272"/>
      <c r="K1025" s="272"/>
      <c r="L1025" s="272"/>
      <c r="M1025" s="272"/>
      <c r="N1025" s="273"/>
      <c r="O1025" s="273"/>
      <c r="P1025" s="273"/>
      <c r="Q1025" s="273"/>
      <c r="R1025" s="273"/>
      <c r="S1025" s="273"/>
      <c r="T1025" s="273"/>
      <c r="U1025" s="273"/>
      <c r="V1025" s="273"/>
      <c r="W1025" s="273"/>
      <c r="X1025" s="273"/>
      <c r="Y1025" s="273"/>
      <c r="Z1025" s="273"/>
      <c r="AA1025" s="273"/>
      <c r="BE1025" s="269"/>
      <c r="BH1025" s="241"/>
      <c r="BI1025" s="241"/>
      <c r="BJ1025" s="241"/>
      <c r="BK1025" s="241"/>
      <c r="BL1025" s="241"/>
      <c r="BM1025" s="241"/>
      <c r="BN1025" s="241"/>
      <c r="BO1025" s="241"/>
      <c r="BP1025" s="241"/>
      <c r="BQ1025" s="241"/>
      <c r="BR1025" s="241"/>
      <c r="BS1025" s="241"/>
      <c r="BT1025" s="241"/>
      <c r="BU1025" s="241"/>
      <c r="BV1025" s="240"/>
      <c r="BW1025" s="241"/>
      <c r="BX1025" s="241"/>
      <c r="BY1025" s="241"/>
      <c r="BZ1025" s="241"/>
      <c r="CA1025" s="242"/>
      <c r="CB1025" s="242"/>
      <c r="CC1025" s="242"/>
      <c r="CD1025" s="242"/>
      <c r="CE1025" s="241"/>
    </row>
    <row r="1026" spans="1:83" ht="14.4" x14ac:dyDescent="0.3">
      <c r="A1026" s="270"/>
      <c r="B1026" s="269"/>
      <c r="C1026" s="272"/>
      <c r="D1026" s="272"/>
      <c r="E1026" s="272"/>
      <c r="F1026" s="272"/>
      <c r="G1026" s="272"/>
      <c r="H1026" s="272"/>
      <c r="I1026" s="272"/>
      <c r="J1026" s="272"/>
      <c r="K1026" s="272"/>
      <c r="L1026" s="272"/>
      <c r="M1026" s="272"/>
      <c r="N1026" s="273"/>
      <c r="O1026" s="273"/>
      <c r="P1026" s="273"/>
      <c r="Q1026" s="273"/>
      <c r="R1026" s="273"/>
      <c r="S1026" s="273"/>
      <c r="T1026" s="273"/>
      <c r="U1026" s="273"/>
      <c r="V1026" s="273"/>
      <c r="W1026" s="273"/>
      <c r="X1026" s="273"/>
      <c r="Y1026" s="273"/>
      <c r="Z1026" s="273"/>
      <c r="AA1026" s="273"/>
      <c r="BE1026" s="269"/>
      <c r="BH1026" s="250"/>
      <c r="BI1026" s="250"/>
      <c r="BJ1026" s="250"/>
      <c r="BK1026" s="250"/>
      <c r="BL1026" s="250"/>
      <c r="BM1026" s="250"/>
      <c r="BN1026" s="250"/>
      <c r="BO1026" s="250"/>
      <c r="BP1026" s="250"/>
      <c r="BQ1026" s="250"/>
      <c r="BR1026" s="250"/>
      <c r="BS1026" s="250"/>
      <c r="BT1026" s="250"/>
      <c r="BU1026" s="250"/>
      <c r="BV1026" s="250"/>
      <c r="BW1026" s="250"/>
      <c r="BX1026" s="250"/>
      <c r="BY1026" s="250"/>
      <c r="BZ1026" s="250"/>
      <c r="CE1026" s="250"/>
    </row>
    <row r="1027" spans="1:83" ht="14.4" x14ac:dyDescent="0.3">
      <c r="A1027" s="270"/>
      <c r="B1027" s="271"/>
      <c r="C1027" s="265"/>
      <c r="D1027" s="265"/>
      <c r="E1027" s="265"/>
      <c r="F1027" s="265"/>
      <c r="G1027" s="265"/>
      <c r="H1027" s="265"/>
      <c r="I1027" s="265"/>
      <c r="J1027" s="265"/>
      <c r="K1027" s="265"/>
      <c r="L1027" s="265"/>
      <c r="M1027" s="265"/>
      <c r="BE1027" s="269"/>
      <c r="BH1027" s="241"/>
      <c r="BI1027" s="241"/>
      <c r="BJ1027" s="241"/>
      <c r="BK1027" s="241"/>
      <c r="BL1027" s="241"/>
      <c r="BM1027" s="241"/>
      <c r="BN1027" s="241"/>
      <c r="BO1027" s="241"/>
      <c r="BP1027" s="241"/>
      <c r="BQ1027" s="241"/>
      <c r="BR1027" s="241"/>
      <c r="BS1027" s="241"/>
      <c r="BT1027" s="241"/>
      <c r="BU1027" s="241"/>
      <c r="BV1027" s="240"/>
      <c r="BW1027" s="241"/>
      <c r="BX1027" s="241"/>
      <c r="BY1027" s="241"/>
      <c r="BZ1027" s="241"/>
      <c r="CA1027" s="242"/>
      <c r="CB1027" s="242"/>
      <c r="CC1027" s="242"/>
      <c r="CD1027" s="242"/>
      <c r="CE1027" s="241"/>
    </row>
    <row r="1028" spans="1:83" ht="14.4" x14ac:dyDescent="0.3">
      <c r="A1028" s="270"/>
      <c r="B1028" s="269"/>
      <c r="C1028" s="272"/>
      <c r="D1028" s="272"/>
      <c r="E1028" s="272"/>
      <c r="F1028" s="272"/>
      <c r="G1028" s="272"/>
      <c r="H1028" s="272"/>
      <c r="I1028" s="272"/>
      <c r="J1028" s="272"/>
      <c r="K1028" s="272"/>
      <c r="L1028" s="272"/>
      <c r="M1028" s="272"/>
      <c r="N1028" s="273"/>
      <c r="O1028" s="273"/>
      <c r="P1028" s="273"/>
      <c r="Q1028" s="273"/>
      <c r="R1028" s="273"/>
      <c r="S1028" s="273"/>
      <c r="T1028" s="273"/>
      <c r="U1028" s="273"/>
      <c r="V1028" s="273"/>
      <c r="W1028" s="273"/>
      <c r="X1028" s="273"/>
      <c r="Y1028" s="273"/>
      <c r="Z1028" s="273"/>
      <c r="AA1028" s="273"/>
      <c r="BE1028" s="269"/>
      <c r="BH1028" s="250"/>
      <c r="BI1028" s="250"/>
      <c r="BJ1028" s="250"/>
      <c r="BK1028" s="250"/>
      <c r="BL1028" s="250"/>
      <c r="BM1028" s="250"/>
      <c r="BN1028" s="250"/>
      <c r="BO1028" s="250"/>
      <c r="BP1028" s="250"/>
      <c r="BQ1028" s="250"/>
      <c r="BR1028" s="250"/>
      <c r="BS1028" s="250"/>
      <c r="BT1028" s="250"/>
      <c r="BU1028" s="250"/>
      <c r="BV1028" s="250"/>
      <c r="BW1028" s="250"/>
      <c r="BX1028" s="250"/>
      <c r="BY1028" s="250"/>
      <c r="BZ1028" s="250"/>
      <c r="CE1028" s="250"/>
    </row>
    <row r="1029" spans="1:83" ht="14.4" x14ac:dyDescent="0.3">
      <c r="A1029" s="270"/>
      <c r="B1029" s="269"/>
      <c r="C1029" s="272"/>
      <c r="D1029" s="272"/>
      <c r="E1029" s="272"/>
      <c r="F1029" s="272"/>
      <c r="G1029" s="272"/>
      <c r="H1029" s="272"/>
      <c r="I1029" s="272"/>
      <c r="J1029" s="272"/>
      <c r="K1029" s="272"/>
      <c r="L1029" s="272"/>
      <c r="M1029" s="272"/>
      <c r="N1029" s="273"/>
      <c r="O1029" s="273"/>
      <c r="P1029" s="273"/>
      <c r="Q1029" s="273"/>
      <c r="R1029" s="273"/>
      <c r="S1029" s="273"/>
      <c r="T1029" s="273"/>
      <c r="U1029" s="273"/>
      <c r="V1029" s="273"/>
      <c r="W1029" s="273"/>
      <c r="X1029" s="273"/>
      <c r="Y1029" s="273"/>
      <c r="Z1029" s="273"/>
      <c r="AA1029" s="273"/>
      <c r="BE1029" s="269"/>
      <c r="BH1029" s="250"/>
      <c r="BI1029" s="250"/>
      <c r="BJ1029" s="250"/>
      <c r="BK1029" s="250"/>
      <c r="BL1029" s="250"/>
      <c r="BM1029" s="250"/>
      <c r="BN1029" s="250"/>
      <c r="BO1029" s="250"/>
      <c r="BP1029" s="250"/>
      <c r="BQ1029" s="250"/>
      <c r="BR1029" s="250"/>
      <c r="BS1029" s="250"/>
      <c r="BT1029" s="250"/>
      <c r="BU1029" s="250"/>
      <c r="BV1029" s="250"/>
      <c r="BW1029" s="250"/>
      <c r="BX1029" s="250"/>
      <c r="BY1029" s="250"/>
      <c r="BZ1029" s="250"/>
      <c r="CE1029" s="250"/>
    </row>
    <row r="1030" spans="1:83" ht="14.4" x14ac:dyDescent="0.3">
      <c r="A1030" s="270"/>
      <c r="B1030" s="269"/>
      <c r="C1030" s="272"/>
      <c r="D1030" s="272"/>
      <c r="E1030" s="272"/>
      <c r="F1030" s="272"/>
      <c r="G1030" s="272"/>
      <c r="H1030" s="272"/>
      <c r="I1030" s="272"/>
      <c r="J1030" s="272"/>
      <c r="K1030" s="272"/>
      <c r="L1030" s="272"/>
      <c r="M1030" s="272"/>
      <c r="N1030" s="273"/>
      <c r="O1030" s="273"/>
      <c r="P1030" s="273"/>
      <c r="Q1030" s="273"/>
      <c r="R1030" s="273"/>
      <c r="S1030" s="273"/>
      <c r="T1030" s="273"/>
      <c r="U1030" s="273"/>
      <c r="V1030" s="273"/>
      <c r="W1030" s="273"/>
      <c r="X1030" s="273"/>
      <c r="Y1030" s="273"/>
      <c r="Z1030" s="273"/>
      <c r="AA1030" s="273"/>
      <c r="BE1030" s="269"/>
      <c r="BH1030" s="250"/>
      <c r="BI1030" s="250"/>
      <c r="BJ1030" s="250"/>
      <c r="BK1030" s="250"/>
      <c r="BL1030" s="250"/>
      <c r="BM1030" s="250"/>
      <c r="BN1030" s="250"/>
      <c r="BO1030" s="250"/>
      <c r="BP1030" s="250"/>
      <c r="BQ1030" s="250"/>
      <c r="BR1030" s="250"/>
      <c r="BS1030" s="250"/>
      <c r="BT1030" s="250"/>
      <c r="BU1030" s="250"/>
      <c r="BV1030" s="250"/>
      <c r="BW1030" s="250"/>
      <c r="BX1030" s="250"/>
      <c r="BY1030" s="250"/>
      <c r="BZ1030" s="250"/>
      <c r="CE1030" s="250"/>
    </row>
    <row r="1031" spans="1:83" ht="14.4" x14ac:dyDescent="0.3">
      <c r="A1031" s="270"/>
      <c r="B1031" s="271"/>
      <c r="C1031" s="265"/>
      <c r="D1031" s="265"/>
      <c r="E1031" s="265"/>
      <c r="F1031" s="265"/>
      <c r="G1031" s="265"/>
      <c r="H1031" s="265"/>
      <c r="I1031" s="265"/>
      <c r="J1031" s="265"/>
      <c r="K1031" s="265"/>
      <c r="L1031" s="265"/>
      <c r="M1031" s="265"/>
      <c r="BE1031" s="269"/>
      <c r="BH1031" s="250"/>
      <c r="BI1031" s="250"/>
      <c r="BJ1031" s="250"/>
      <c r="BK1031" s="250"/>
      <c r="BL1031" s="250"/>
      <c r="BM1031" s="250"/>
      <c r="BN1031" s="250"/>
      <c r="BO1031" s="250"/>
      <c r="BP1031" s="250"/>
      <c r="BQ1031" s="250"/>
      <c r="BR1031" s="250"/>
      <c r="BS1031" s="250"/>
      <c r="BT1031" s="250"/>
      <c r="BU1031" s="250"/>
      <c r="BV1031" s="250"/>
      <c r="BW1031" s="250"/>
      <c r="BX1031" s="250"/>
      <c r="BY1031" s="250"/>
      <c r="BZ1031" s="250"/>
      <c r="CE1031" s="250"/>
    </row>
    <row r="1032" spans="1:83" ht="14.4" x14ac:dyDescent="0.3">
      <c r="A1032" s="270"/>
      <c r="B1032" s="269"/>
      <c r="C1032" s="272"/>
      <c r="D1032" s="272"/>
      <c r="E1032" s="272"/>
      <c r="F1032" s="272"/>
      <c r="G1032" s="272"/>
      <c r="H1032" s="272"/>
      <c r="I1032" s="272"/>
      <c r="J1032" s="272"/>
      <c r="K1032" s="272"/>
      <c r="L1032" s="272"/>
      <c r="M1032" s="272"/>
      <c r="N1032" s="273"/>
      <c r="O1032" s="273"/>
      <c r="P1032" s="273"/>
      <c r="Q1032" s="273"/>
      <c r="R1032" s="273"/>
      <c r="S1032" s="273"/>
      <c r="T1032" s="273"/>
      <c r="U1032" s="273"/>
      <c r="V1032" s="273"/>
      <c r="W1032" s="273"/>
      <c r="X1032" s="273"/>
      <c r="Y1032" s="273"/>
      <c r="Z1032" s="273"/>
      <c r="AA1032" s="273"/>
      <c r="BE1032" s="269"/>
      <c r="BH1032" s="250"/>
      <c r="BI1032" s="250"/>
      <c r="BJ1032" s="250"/>
      <c r="BK1032" s="250"/>
      <c r="BL1032" s="250"/>
      <c r="BM1032" s="250"/>
      <c r="BN1032" s="250"/>
      <c r="BO1032" s="250"/>
      <c r="BP1032" s="250"/>
      <c r="BQ1032" s="250"/>
      <c r="BR1032" s="250"/>
      <c r="BS1032" s="250"/>
      <c r="BT1032" s="250"/>
      <c r="BU1032" s="250"/>
      <c r="BV1032" s="250"/>
      <c r="BW1032" s="250"/>
      <c r="BX1032" s="250"/>
      <c r="BY1032" s="250"/>
      <c r="BZ1032" s="250"/>
      <c r="CE1032" s="250"/>
    </row>
    <row r="1033" spans="1:83" ht="14.4" x14ac:dyDescent="0.3">
      <c r="A1033" s="270"/>
      <c r="B1033" s="269"/>
      <c r="C1033" s="272"/>
      <c r="D1033" s="272"/>
      <c r="E1033" s="272"/>
      <c r="F1033" s="272"/>
      <c r="G1033" s="272"/>
      <c r="H1033" s="272"/>
      <c r="I1033" s="272"/>
      <c r="J1033" s="272"/>
      <c r="K1033" s="272"/>
      <c r="L1033" s="272"/>
      <c r="M1033" s="272"/>
      <c r="N1033" s="273"/>
      <c r="O1033" s="273"/>
      <c r="P1033" s="273"/>
      <c r="Q1033" s="273"/>
      <c r="R1033" s="273"/>
      <c r="S1033" s="273"/>
      <c r="T1033" s="273"/>
      <c r="U1033" s="273"/>
      <c r="V1033" s="273"/>
      <c r="W1033" s="273"/>
      <c r="X1033" s="273"/>
      <c r="Y1033" s="273"/>
      <c r="Z1033" s="273"/>
      <c r="AA1033" s="273"/>
      <c r="BE1033" s="269"/>
      <c r="BH1033" s="250"/>
      <c r="BI1033" s="250"/>
      <c r="BJ1033" s="250"/>
      <c r="BK1033" s="250"/>
      <c r="BL1033" s="250"/>
      <c r="BM1033" s="250"/>
      <c r="BN1033" s="250"/>
      <c r="BO1033" s="250"/>
      <c r="BP1033" s="250"/>
      <c r="BQ1033" s="250"/>
      <c r="BR1033" s="250"/>
      <c r="BS1033" s="250"/>
      <c r="BT1033" s="250"/>
      <c r="BU1033" s="250"/>
      <c r="BV1033" s="250"/>
      <c r="BW1033" s="250"/>
      <c r="BX1033" s="250"/>
      <c r="BY1033" s="250"/>
      <c r="BZ1033" s="250"/>
      <c r="CE1033" s="250"/>
    </row>
    <row r="1034" spans="1:83" ht="14.4" x14ac:dyDescent="0.3">
      <c r="A1034" s="270"/>
      <c r="B1034" s="269"/>
      <c r="C1034" s="272"/>
      <c r="D1034" s="272"/>
      <c r="E1034" s="272"/>
      <c r="F1034" s="272"/>
      <c r="G1034" s="272"/>
      <c r="H1034" s="272"/>
      <c r="I1034" s="272"/>
      <c r="J1034" s="272"/>
      <c r="K1034" s="272"/>
      <c r="L1034" s="272"/>
      <c r="M1034" s="272"/>
      <c r="N1034" s="273"/>
      <c r="O1034" s="273"/>
      <c r="P1034" s="273"/>
      <c r="Q1034" s="273"/>
      <c r="R1034" s="273"/>
      <c r="S1034" s="273"/>
      <c r="T1034" s="273"/>
      <c r="U1034" s="273"/>
      <c r="V1034" s="273"/>
      <c r="W1034" s="273"/>
      <c r="X1034" s="273"/>
      <c r="Y1034" s="273"/>
      <c r="Z1034" s="273"/>
      <c r="AA1034" s="273"/>
      <c r="BE1034" s="269"/>
      <c r="BH1034" s="250"/>
      <c r="BI1034" s="250"/>
      <c r="BJ1034" s="250"/>
      <c r="BK1034" s="250"/>
      <c r="BL1034" s="250"/>
      <c r="BM1034" s="250"/>
      <c r="BN1034" s="250"/>
      <c r="BO1034" s="250"/>
      <c r="BP1034" s="250"/>
      <c r="BQ1034" s="250"/>
      <c r="BR1034" s="250"/>
      <c r="BS1034" s="250"/>
      <c r="BT1034" s="250"/>
      <c r="BU1034" s="250"/>
      <c r="BV1034" s="250"/>
      <c r="BW1034" s="250"/>
      <c r="BX1034" s="250"/>
      <c r="BY1034" s="250"/>
      <c r="BZ1034" s="250"/>
      <c r="CE1034" s="250"/>
    </row>
    <row r="1035" spans="1:83" ht="14.4" x14ac:dyDescent="0.3">
      <c r="A1035" s="270"/>
      <c r="B1035" s="269"/>
      <c r="C1035" s="272"/>
      <c r="D1035" s="272"/>
      <c r="E1035" s="272"/>
      <c r="F1035" s="272"/>
      <c r="G1035" s="272"/>
      <c r="H1035" s="272"/>
      <c r="I1035" s="272"/>
      <c r="J1035" s="272"/>
      <c r="K1035" s="272"/>
      <c r="L1035" s="272"/>
      <c r="M1035" s="272"/>
      <c r="N1035" s="273"/>
      <c r="O1035" s="273"/>
      <c r="P1035" s="273"/>
      <c r="Q1035" s="273"/>
      <c r="R1035" s="273"/>
      <c r="S1035" s="273"/>
      <c r="T1035" s="273"/>
      <c r="U1035" s="273"/>
      <c r="V1035" s="273"/>
      <c r="W1035" s="273"/>
      <c r="X1035" s="273"/>
      <c r="Y1035" s="273"/>
      <c r="Z1035" s="273"/>
      <c r="AA1035" s="273"/>
      <c r="BE1035" s="269"/>
      <c r="BH1035" s="241"/>
      <c r="BI1035" s="241"/>
      <c r="BJ1035" s="241"/>
      <c r="BK1035" s="241"/>
      <c r="BL1035" s="241"/>
      <c r="BM1035" s="241"/>
      <c r="BN1035" s="241"/>
      <c r="BO1035" s="241"/>
      <c r="BP1035" s="241"/>
      <c r="BQ1035" s="241"/>
      <c r="BR1035" s="241"/>
      <c r="BS1035" s="241"/>
      <c r="BT1035" s="241"/>
      <c r="BU1035" s="241"/>
      <c r="BV1035" s="240"/>
      <c r="BW1035" s="241"/>
      <c r="BX1035" s="241"/>
      <c r="BY1035" s="241"/>
      <c r="BZ1035" s="241"/>
      <c r="CA1035" s="242"/>
      <c r="CB1035" s="242"/>
      <c r="CC1035" s="242"/>
      <c r="CD1035" s="242"/>
      <c r="CE1035" s="241"/>
    </row>
    <row r="1036" spans="1:83" ht="14.4" x14ac:dyDescent="0.3">
      <c r="A1036" s="270"/>
      <c r="B1036" s="269"/>
      <c r="C1036" s="272"/>
      <c r="D1036" s="272"/>
      <c r="E1036" s="272"/>
      <c r="F1036" s="272"/>
      <c r="G1036" s="272"/>
      <c r="H1036" s="272"/>
      <c r="I1036" s="272"/>
      <c r="J1036" s="272"/>
      <c r="K1036" s="272"/>
      <c r="L1036" s="272"/>
      <c r="M1036" s="272"/>
      <c r="N1036" s="273"/>
      <c r="O1036" s="273"/>
      <c r="P1036" s="273"/>
      <c r="Q1036" s="273"/>
      <c r="R1036" s="273"/>
      <c r="S1036" s="273"/>
      <c r="T1036" s="273"/>
      <c r="U1036" s="273"/>
      <c r="V1036" s="273"/>
      <c r="W1036" s="273"/>
      <c r="X1036" s="273"/>
      <c r="Y1036" s="273"/>
      <c r="Z1036" s="273"/>
      <c r="AA1036" s="273"/>
      <c r="BE1036" s="269"/>
      <c r="BH1036" s="250"/>
      <c r="BI1036" s="250"/>
      <c r="BJ1036" s="250"/>
      <c r="BK1036" s="250"/>
      <c r="BL1036" s="250"/>
      <c r="BM1036" s="250"/>
      <c r="BN1036" s="250"/>
      <c r="BO1036" s="250"/>
      <c r="BP1036" s="250"/>
      <c r="BQ1036" s="250"/>
      <c r="BR1036" s="250"/>
      <c r="BS1036" s="250"/>
      <c r="BT1036" s="250"/>
      <c r="BU1036" s="250"/>
      <c r="BV1036" s="250"/>
      <c r="BW1036" s="250"/>
      <c r="BX1036" s="250"/>
      <c r="BY1036" s="250"/>
      <c r="BZ1036" s="250"/>
      <c r="CE1036" s="250"/>
    </row>
    <row r="1037" spans="1:83" ht="14.4" x14ac:dyDescent="0.3">
      <c r="A1037" s="270"/>
      <c r="B1037" s="269"/>
      <c r="C1037" s="272"/>
      <c r="D1037" s="272"/>
      <c r="E1037" s="272"/>
      <c r="F1037" s="272"/>
      <c r="G1037" s="272"/>
      <c r="H1037" s="272"/>
      <c r="I1037" s="272"/>
      <c r="J1037" s="272"/>
      <c r="K1037" s="272"/>
      <c r="L1037" s="272"/>
      <c r="M1037" s="272"/>
      <c r="N1037" s="273"/>
      <c r="O1037" s="273"/>
      <c r="P1037" s="273"/>
      <c r="Q1037" s="273"/>
      <c r="R1037" s="273"/>
      <c r="S1037" s="273"/>
      <c r="T1037" s="273"/>
      <c r="U1037" s="273"/>
      <c r="V1037" s="273"/>
      <c r="W1037" s="273"/>
      <c r="X1037" s="273"/>
      <c r="Y1037" s="273"/>
      <c r="Z1037" s="273"/>
      <c r="AA1037" s="273"/>
      <c r="BE1037" s="269"/>
      <c r="BH1037" s="250"/>
      <c r="BI1037" s="250"/>
      <c r="BJ1037" s="250"/>
      <c r="BK1037" s="250"/>
      <c r="BL1037" s="250"/>
      <c r="BM1037" s="250"/>
      <c r="BN1037" s="250"/>
      <c r="BO1037" s="250"/>
      <c r="BP1037" s="250"/>
      <c r="BQ1037" s="250"/>
      <c r="BR1037" s="250"/>
      <c r="BS1037" s="250"/>
      <c r="BT1037" s="250"/>
      <c r="BU1037" s="250"/>
      <c r="BV1037" s="250"/>
      <c r="BW1037" s="250"/>
      <c r="BX1037" s="250"/>
      <c r="BY1037" s="250"/>
      <c r="BZ1037" s="250"/>
      <c r="CE1037" s="250"/>
    </row>
    <row r="1038" spans="1:83" ht="14.4" x14ac:dyDescent="0.3">
      <c r="A1038" s="270"/>
      <c r="B1038" s="269"/>
      <c r="C1038" s="272"/>
      <c r="D1038" s="272"/>
      <c r="E1038" s="272"/>
      <c r="F1038" s="272"/>
      <c r="G1038" s="272"/>
      <c r="H1038" s="272"/>
      <c r="I1038" s="272"/>
      <c r="J1038" s="272"/>
      <c r="K1038" s="272"/>
      <c r="L1038" s="272"/>
      <c r="M1038" s="272"/>
      <c r="N1038" s="273"/>
      <c r="O1038" s="273"/>
      <c r="P1038" s="273"/>
      <c r="Q1038" s="273"/>
      <c r="R1038" s="273"/>
      <c r="S1038" s="273"/>
      <c r="T1038" s="273"/>
      <c r="U1038" s="273"/>
      <c r="V1038" s="273"/>
      <c r="W1038" s="273"/>
      <c r="X1038" s="273"/>
      <c r="Y1038" s="273"/>
      <c r="Z1038" s="273"/>
      <c r="AA1038" s="273"/>
      <c r="BE1038" s="269"/>
      <c r="BH1038" s="250"/>
      <c r="BI1038" s="250"/>
      <c r="BJ1038" s="250"/>
      <c r="BK1038" s="250"/>
      <c r="BL1038" s="250"/>
      <c r="BM1038" s="250"/>
      <c r="BN1038" s="250"/>
      <c r="BO1038" s="250"/>
      <c r="BP1038" s="250"/>
      <c r="BQ1038" s="250"/>
      <c r="BR1038" s="250"/>
      <c r="BS1038" s="250"/>
      <c r="BT1038" s="250"/>
      <c r="BU1038" s="250"/>
      <c r="BV1038" s="250"/>
      <c r="BW1038" s="250"/>
      <c r="BX1038" s="250"/>
      <c r="BY1038" s="250"/>
      <c r="BZ1038" s="250"/>
      <c r="CE1038" s="250"/>
    </row>
    <row r="1039" spans="1:83" ht="14.4" x14ac:dyDescent="0.3">
      <c r="A1039" s="270"/>
      <c r="B1039" s="269"/>
      <c r="C1039" s="272"/>
      <c r="D1039" s="272"/>
      <c r="E1039" s="272"/>
      <c r="F1039" s="272"/>
      <c r="G1039" s="272"/>
      <c r="H1039" s="272"/>
      <c r="I1039" s="272"/>
      <c r="J1039" s="272"/>
      <c r="K1039" s="272"/>
      <c r="L1039" s="272"/>
      <c r="M1039" s="272"/>
      <c r="N1039" s="273"/>
      <c r="O1039" s="273"/>
      <c r="P1039" s="273"/>
      <c r="Q1039" s="273"/>
      <c r="R1039" s="273"/>
      <c r="S1039" s="273"/>
      <c r="T1039" s="273"/>
      <c r="U1039" s="273"/>
      <c r="V1039" s="273"/>
      <c r="W1039" s="273"/>
      <c r="X1039" s="273"/>
      <c r="Y1039" s="273"/>
      <c r="Z1039" s="273"/>
      <c r="AA1039" s="273"/>
      <c r="BE1039" s="269"/>
      <c r="BH1039" s="241"/>
      <c r="BI1039" s="241"/>
      <c r="BJ1039" s="241"/>
      <c r="BK1039" s="241"/>
      <c r="BL1039" s="241"/>
      <c r="BM1039" s="241"/>
      <c r="BN1039" s="241"/>
      <c r="BO1039" s="241"/>
      <c r="BP1039" s="241"/>
      <c r="BQ1039" s="241"/>
      <c r="BR1039" s="241"/>
      <c r="BS1039" s="241"/>
      <c r="BT1039" s="241"/>
      <c r="BU1039" s="241"/>
      <c r="BV1039" s="240"/>
      <c r="BW1039" s="241"/>
      <c r="BX1039" s="241"/>
      <c r="BY1039" s="241"/>
      <c r="BZ1039" s="241"/>
      <c r="CA1039" s="242"/>
      <c r="CB1039" s="242"/>
      <c r="CC1039" s="242"/>
      <c r="CD1039" s="242"/>
      <c r="CE1039" s="241"/>
    </row>
    <row r="1040" spans="1:83" ht="14.4" x14ac:dyDescent="0.3">
      <c r="A1040" s="270"/>
      <c r="B1040" s="269"/>
      <c r="C1040" s="272"/>
      <c r="D1040" s="272"/>
      <c r="E1040" s="272"/>
      <c r="F1040" s="272"/>
      <c r="G1040" s="272"/>
      <c r="H1040" s="272"/>
      <c r="I1040" s="272"/>
      <c r="J1040" s="272"/>
      <c r="K1040" s="272"/>
      <c r="L1040" s="272"/>
      <c r="M1040" s="272"/>
      <c r="N1040" s="273"/>
      <c r="O1040" s="273"/>
      <c r="P1040" s="273"/>
      <c r="Q1040" s="273"/>
      <c r="R1040" s="273"/>
      <c r="S1040" s="273"/>
      <c r="T1040" s="273"/>
      <c r="U1040" s="273"/>
      <c r="V1040" s="273"/>
      <c r="W1040" s="273"/>
      <c r="X1040" s="273"/>
      <c r="Y1040" s="273"/>
      <c r="Z1040" s="273"/>
      <c r="AA1040" s="273"/>
      <c r="BE1040" s="269"/>
      <c r="BH1040" s="241"/>
      <c r="BI1040" s="241"/>
      <c r="BJ1040" s="241"/>
      <c r="BK1040" s="241"/>
      <c r="BL1040" s="241"/>
      <c r="BM1040" s="241"/>
      <c r="BN1040" s="241"/>
      <c r="BO1040" s="241"/>
      <c r="BP1040" s="241"/>
      <c r="BQ1040" s="241"/>
      <c r="BR1040" s="241"/>
      <c r="BS1040" s="241"/>
      <c r="BT1040" s="241"/>
      <c r="BU1040" s="241"/>
      <c r="BV1040" s="240"/>
      <c r="BW1040" s="241"/>
      <c r="BX1040" s="241"/>
      <c r="BY1040" s="241"/>
      <c r="BZ1040" s="241"/>
      <c r="CA1040" s="242"/>
      <c r="CB1040" s="242"/>
      <c r="CC1040" s="242"/>
      <c r="CD1040" s="242"/>
      <c r="CE1040" s="241"/>
    </row>
    <row r="1041" spans="1:83" ht="14.4" x14ac:dyDescent="0.3">
      <c r="A1041" s="270"/>
      <c r="B1041" s="271"/>
      <c r="C1041" s="265"/>
      <c r="D1041" s="265"/>
      <c r="E1041" s="265"/>
      <c r="F1041" s="265"/>
      <c r="G1041" s="265"/>
      <c r="H1041" s="265"/>
      <c r="I1041" s="265"/>
      <c r="J1041" s="265"/>
      <c r="K1041" s="265"/>
      <c r="L1041" s="265"/>
      <c r="M1041" s="265"/>
      <c r="BE1041" s="269"/>
      <c r="BH1041" s="250"/>
      <c r="BI1041" s="250"/>
      <c r="BJ1041" s="250"/>
      <c r="BK1041" s="250"/>
      <c r="BL1041" s="250"/>
      <c r="BM1041" s="250"/>
      <c r="BN1041" s="250"/>
      <c r="BO1041" s="250"/>
      <c r="BP1041" s="250"/>
      <c r="BQ1041" s="250"/>
      <c r="BR1041" s="250"/>
      <c r="BS1041" s="250"/>
      <c r="BT1041" s="250"/>
      <c r="BU1041" s="250"/>
      <c r="BV1041" s="250"/>
      <c r="BW1041" s="250"/>
      <c r="BX1041" s="250"/>
      <c r="BY1041" s="250"/>
      <c r="BZ1041" s="250"/>
      <c r="CE1041" s="250"/>
    </row>
    <row r="1042" spans="1:83" ht="14.4" x14ac:dyDescent="0.3">
      <c r="A1042" s="270"/>
      <c r="B1042" s="269"/>
      <c r="C1042" s="272"/>
      <c r="D1042" s="272"/>
      <c r="E1042" s="272"/>
      <c r="F1042" s="272"/>
      <c r="G1042" s="272"/>
      <c r="H1042" s="272"/>
      <c r="I1042" s="272"/>
      <c r="J1042" s="272"/>
      <c r="K1042" s="272"/>
      <c r="L1042" s="272"/>
      <c r="M1042" s="272"/>
      <c r="N1042" s="273"/>
      <c r="O1042" s="273"/>
      <c r="P1042" s="273"/>
      <c r="Q1042" s="273"/>
      <c r="R1042" s="273"/>
      <c r="S1042" s="273"/>
      <c r="T1042" s="273"/>
      <c r="U1042" s="273"/>
      <c r="V1042" s="273"/>
      <c r="W1042" s="273"/>
      <c r="X1042" s="273"/>
      <c r="Y1042" s="273"/>
      <c r="Z1042" s="273"/>
      <c r="AA1042" s="273"/>
      <c r="BE1042" s="269"/>
      <c r="BH1042" s="250"/>
      <c r="BI1042" s="250"/>
      <c r="BJ1042" s="250"/>
      <c r="BK1042" s="250"/>
      <c r="BL1042" s="250"/>
      <c r="BM1042" s="250"/>
      <c r="BN1042" s="250"/>
      <c r="BO1042" s="250"/>
      <c r="BP1042" s="250"/>
      <c r="BQ1042" s="250"/>
      <c r="BR1042" s="250"/>
      <c r="BS1042" s="250"/>
      <c r="BT1042" s="250"/>
      <c r="BU1042" s="250"/>
      <c r="BV1042" s="250"/>
      <c r="BW1042" s="250"/>
      <c r="BX1042" s="250"/>
      <c r="BY1042" s="250"/>
      <c r="BZ1042" s="250"/>
      <c r="CE1042" s="250"/>
    </row>
    <row r="1043" spans="1:83" ht="14.4" x14ac:dyDescent="0.3">
      <c r="A1043" s="270"/>
      <c r="B1043" s="269"/>
      <c r="C1043" s="272"/>
      <c r="D1043" s="272"/>
      <c r="E1043" s="272"/>
      <c r="F1043" s="272"/>
      <c r="G1043" s="272"/>
      <c r="H1043" s="272"/>
      <c r="I1043" s="272"/>
      <c r="J1043" s="272"/>
      <c r="K1043" s="272"/>
      <c r="L1043" s="272"/>
      <c r="M1043" s="272"/>
      <c r="N1043" s="273"/>
      <c r="O1043" s="273"/>
      <c r="P1043" s="273"/>
      <c r="Q1043" s="273"/>
      <c r="R1043" s="273"/>
      <c r="S1043" s="273"/>
      <c r="T1043" s="273"/>
      <c r="U1043" s="273"/>
      <c r="V1043" s="273"/>
      <c r="W1043" s="273"/>
      <c r="X1043" s="273"/>
      <c r="Y1043" s="273"/>
      <c r="Z1043" s="273"/>
      <c r="AA1043" s="273"/>
      <c r="BE1043" s="269"/>
      <c r="BH1043" s="250"/>
      <c r="BI1043" s="250"/>
      <c r="BJ1043" s="250"/>
      <c r="BK1043" s="250"/>
      <c r="BL1043" s="250"/>
      <c r="BM1043" s="250"/>
      <c r="BN1043" s="250"/>
      <c r="BO1043" s="250"/>
      <c r="BP1043" s="250"/>
      <c r="BQ1043" s="250"/>
      <c r="BR1043" s="250"/>
      <c r="BS1043" s="250"/>
      <c r="BT1043" s="250"/>
      <c r="BU1043" s="250"/>
      <c r="BV1043" s="250"/>
      <c r="BW1043" s="250"/>
      <c r="BX1043" s="250"/>
      <c r="BY1043" s="250"/>
      <c r="BZ1043" s="250"/>
      <c r="CE1043" s="250"/>
    </row>
    <row r="1044" spans="1:83" ht="14.4" x14ac:dyDescent="0.3">
      <c r="A1044" s="270"/>
      <c r="B1044" s="269"/>
      <c r="C1044" s="272"/>
      <c r="D1044" s="272"/>
      <c r="E1044" s="272"/>
      <c r="F1044" s="272"/>
      <c r="G1044" s="272"/>
      <c r="H1044" s="272"/>
      <c r="I1044" s="272"/>
      <c r="J1044" s="272"/>
      <c r="K1044" s="272"/>
      <c r="L1044" s="272"/>
      <c r="M1044" s="272"/>
      <c r="N1044" s="273"/>
      <c r="O1044" s="273"/>
      <c r="P1044" s="273"/>
      <c r="Q1044" s="273"/>
      <c r="R1044" s="273"/>
      <c r="S1044" s="273"/>
      <c r="T1044" s="273"/>
      <c r="U1044" s="273"/>
      <c r="V1044" s="273"/>
      <c r="W1044" s="273"/>
      <c r="X1044" s="273"/>
      <c r="Y1044" s="273"/>
      <c r="Z1044" s="273"/>
      <c r="AA1044" s="273"/>
      <c r="BE1044" s="269"/>
      <c r="BH1044" s="250"/>
      <c r="BI1044" s="250"/>
      <c r="BJ1044" s="250"/>
      <c r="BK1044" s="250"/>
      <c r="BL1044" s="250"/>
      <c r="BM1044" s="250"/>
      <c r="BN1044" s="250"/>
      <c r="BO1044" s="250"/>
      <c r="BP1044" s="250"/>
      <c r="BQ1044" s="250"/>
      <c r="BR1044" s="250"/>
      <c r="BS1044" s="250"/>
      <c r="BT1044" s="250"/>
      <c r="BU1044" s="250"/>
      <c r="BV1044" s="250"/>
      <c r="BW1044" s="250"/>
      <c r="BX1044" s="250"/>
      <c r="BY1044" s="250"/>
      <c r="BZ1044" s="250"/>
      <c r="CE1044" s="250"/>
    </row>
    <row r="1045" spans="1:83" ht="14.4" x14ac:dyDescent="0.3">
      <c r="A1045" s="270"/>
      <c r="B1045" s="269"/>
      <c r="C1045" s="272"/>
      <c r="D1045" s="272"/>
      <c r="E1045" s="272"/>
      <c r="F1045" s="272"/>
      <c r="G1045" s="272"/>
      <c r="H1045" s="272"/>
      <c r="I1045" s="272"/>
      <c r="J1045" s="272"/>
      <c r="K1045" s="272"/>
      <c r="L1045" s="272"/>
      <c r="M1045" s="272"/>
      <c r="N1045" s="273"/>
      <c r="O1045" s="273"/>
      <c r="P1045" s="273"/>
      <c r="Q1045" s="273"/>
      <c r="R1045" s="273"/>
      <c r="S1045" s="273"/>
      <c r="T1045" s="273"/>
      <c r="U1045" s="273"/>
      <c r="V1045" s="273"/>
      <c r="W1045" s="273"/>
      <c r="X1045" s="273"/>
      <c r="Y1045" s="273"/>
      <c r="Z1045" s="273"/>
      <c r="AA1045" s="273"/>
      <c r="BE1045" s="269"/>
      <c r="BH1045" s="250"/>
      <c r="BI1045" s="250"/>
      <c r="BJ1045" s="250"/>
      <c r="BK1045" s="250"/>
      <c r="BL1045" s="250"/>
      <c r="BM1045" s="250"/>
      <c r="BN1045" s="250"/>
      <c r="BO1045" s="250"/>
      <c r="BP1045" s="250"/>
      <c r="BQ1045" s="250"/>
      <c r="BR1045" s="250"/>
      <c r="BS1045" s="250"/>
      <c r="BT1045" s="250"/>
      <c r="BU1045" s="250"/>
      <c r="BV1045" s="250"/>
      <c r="BW1045" s="250"/>
      <c r="BX1045" s="250"/>
      <c r="BY1045" s="250"/>
      <c r="BZ1045" s="250"/>
      <c r="CE1045" s="250"/>
    </row>
    <row r="1046" spans="1:83" ht="14.4" x14ac:dyDescent="0.3">
      <c r="A1046" s="270"/>
      <c r="B1046" s="269"/>
      <c r="C1046" s="272"/>
      <c r="D1046" s="272"/>
      <c r="E1046" s="272"/>
      <c r="F1046" s="272"/>
      <c r="G1046" s="272"/>
      <c r="H1046" s="272"/>
      <c r="I1046" s="272"/>
      <c r="J1046" s="272"/>
      <c r="K1046" s="272"/>
      <c r="L1046" s="272"/>
      <c r="M1046" s="272"/>
      <c r="N1046" s="273"/>
      <c r="O1046" s="273"/>
      <c r="P1046" s="273"/>
      <c r="Q1046" s="273"/>
      <c r="R1046" s="273"/>
      <c r="S1046" s="273"/>
      <c r="T1046" s="273"/>
      <c r="U1046" s="273"/>
      <c r="V1046" s="273"/>
      <c r="W1046" s="273"/>
      <c r="X1046" s="273"/>
      <c r="Y1046" s="273"/>
      <c r="Z1046" s="273"/>
      <c r="AA1046" s="273"/>
      <c r="BE1046" s="269"/>
      <c r="BH1046" s="241"/>
      <c r="BI1046" s="241"/>
      <c r="BJ1046" s="241"/>
      <c r="BK1046" s="241"/>
      <c r="BL1046" s="241"/>
      <c r="BM1046" s="241"/>
      <c r="BN1046" s="241"/>
      <c r="BO1046" s="241"/>
      <c r="BP1046" s="241"/>
      <c r="BQ1046" s="241"/>
      <c r="BR1046" s="241"/>
      <c r="BS1046" s="241"/>
      <c r="BT1046" s="241"/>
      <c r="BU1046" s="241"/>
      <c r="BV1046" s="240"/>
      <c r="BW1046" s="241"/>
      <c r="BX1046" s="241"/>
      <c r="BY1046" s="241"/>
      <c r="BZ1046" s="241"/>
      <c r="CA1046" s="242"/>
      <c r="CB1046" s="242"/>
      <c r="CC1046" s="242"/>
      <c r="CD1046" s="242"/>
      <c r="CE1046" s="241"/>
    </row>
    <row r="1047" spans="1:83" ht="14.4" x14ac:dyDescent="0.3">
      <c r="A1047" s="270"/>
      <c r="B1047" s="269"/>
      <c r="C1047" s="272"/>
      <c r="D1047" s="272"/>
      <c r="E1047" s="272"/>
      <c r="F1047" s="272"/>
      <c r="G1047" s="272"/>
      <c r="H1047" s="272"/>
      <c r="I1047" s="272"/>
      <c r="J1047" s="272"/>
      <c r="K1047" s="272"/>
      <c r="L1047" s="272"/>
      <c r="M1047" s="272"/>
      <c r="N1047" s="273"/>
      <c r="O1047" s="273"/>
      <c r="P1047" s="273"/>
      <c r="Q1047" s="273"/>
      <c r="R1047" s="273"/>
      <c r="S1047" s="273"/>
      <c r="T1047" s="273"/>
      <c r="U1047" s="273"/>
      <c r="V1047" s="273"/>
      <c r="W1047" s="273"/>
      <c r="X1047" s="273"/>
      <c r="Y1047" s="273"/>
      <c r="Z1047" s="273"/>
      <c r="AA1047" s="273"/>
      <c r="BE1047" s="269"/>
      <c r="BH1047" s="250"/>
      <c r="BI1047" s="250"/>
      <c r="BJ1047" s="250"/>
      <c r="BK1047" s="250"/>
      <c r="BL1047" s="250"/>
      <c r="BM1047" s="250"/>
      <c r="BN1047" s="250"/>
      <c r="BO1047" s="250"/>
      <c r="BP1047" s="250"/>
      <c r="BQ1047" s="250"/>
      <c r="BR1047" s="250"/>
      <c r="BS1047" s="250"/>
      <c r="BT1047" s="250"/>
      <c r="BU1047" s="250"/>
      <c r="BV1047" s="250"/>
      <c r="BW1047" s="250"/>
      <c r="BX1047" s="250"/>
      <c r="BY1047" s="250"/>
      <c r="BZ1047" s="250"/>
      <c r="CE1047" s="250"/>
    </row>
    <row r="1048" spans="1:83" ht="14.4" x14ac:dyDescent="0.3">
      <c r="A1048" s="270"/>
      <c r="B1048" s="269"/>
      <c r="C1048" s="272"/>
      <c r="D1048" s="272"/>
      <c r="E1048" s="272"/>
      <c r="F1048" s="272"/>
      <c r="G1048" s="272"/>
      <c r="H1048" s="272"/>
      <c r="I1048" s="272"/>
      <c r="J1048" s="272"/>
      <c r="K1048" s="272"/>
      <c r="L1048" s="272"/>
      <c r="M1048" s="272"/>
      <c r="N1048" s="273"/>
      <c r="O1048" s="273"/>
      <c r="P1048" s="273"/>
      <c r="Q1048" s="273"/>
      <c r="R1048" s="273"/>
      <c r="S1048" s="273"/>
      <c r="T1048" s="273"/>
      <c r="U1048" s="273"/>
      <c r="V1048" s="273"/>
      <c r="W1048" s="273"/>
      <c r="X1048" s="273"/>
      <c r="Y1048" s="273"/>
      <c r="Z1048" s="273"/>
      <c r="AA1048" s="273"/>
      <c r="BE1048" s="269"/>
      <c r="BH1048" s="241"/>
      <c r="BI1048" s="241"/>
      <c r="BJ1048" s="241"/>
      <c r="BK1048" s="241"/>
      <c r="BL1048" s="241"/>
      <c r="BM1048" s="241"/>
      <c r="BN1048" s="241"/>
      <c r="BO1048" s="241"/>
      <c r="BP1048" s="241"/>
      <c r="BQ1048" s="241"/>
      <c r="BR1048" s="241"/>
      <c r="BS1048" s="241"/>
      <c r="BT1048" s="241"/>
      <c r="BU1048" s="241"/>
      <c r="BV1048" s="240"/>
      <c r="BW1048" s="241"/>
      <c r="BX1048" s="241"/>
      <c r="BY1048" s="241"/>
      <c r="BZ1048" s="241"/>
      <c r="CA1048" s="242"/>
      <c r="CB1048" s="242"/>
      <c r="CC1048" s="242"/>
      <c r="CD1048" s="242"/>
      <c r="CE1048" s="241"/>
    </row>
    <row r="1049" spans="1:83" ht="14.4" x14ac:dyDescent="0.3">
      <c r="A1049" s="270"/>
      <c r="B1049" s="269"/>
      <c r="C1049" s="272"/>
      <c r="D1049" s="272"/>
      <c r="E1049" s="272"/>
      <c r="F1049" s="272"/>
      <c r="G1049" s="272"/>
      <c r="H1049" s="272"/>
      <c r="I1049" s="272"/>
      <c r="J1049" s="272"/>
      <c r="K1049" s="272"/>
      <c r="L1049" s="272"/>
      <c r="M1049" s="272"/>
      <c r="N1049" s="273"/>
      <c r="O1049" s="273"/>
      <c r="P1049" s="273"/>
      <c r="Q1049" s="273"/>
      <c r="R1049" s="273"/>
      <c r="S1049" s="273"/>
      <c r="T1049" s="273"/>
      <c r="U1049" s="273"/>
      <c r="V1049" s="273"/>
      <c r="W1049" s="273"/>
      <c r="X1049" s="273"/>
      <c r="Y1049" s="273"/>
      <c r="Z1049" s="273"/>
      <c r="AA1049" s="273"/>
      <c r="BE1049" s="269"/>
      <c r="BH1049" s="241"/>
      <c r="BI1049" s="241"/>
      <c r="BJ1049" s="241"/>
      <c r="BK1049" s="241"/>
      <c r="BL1049" s="241"/>
      <c r="BM1049" s="241"/>
      <c r="BN1049" s="241"/>
      <c r="BO1049" s="241"/>
      <c r="BP1049" s="241"/>
      <c r="BQ1049" s="241"/>
      <c r="BR1049" s="241"/>
      <c r="BS1049" s="241"/>
      <c r="BT1049" s="241"/>
      <c r="BU1049" s="241"/>
      <c r="BV1049" s="240"/>
      <c r="BW1049" s="241"/>
      <c r="BX1049" s="241"/>
      <c r="BY1049" s="241"/>
      <c r="BZ1049" s="241"/>
      <c r="CA1049" s="242"/>
      <c r="CB1049" s="242"/>
      <c r="CC1049" s="242"/>
      <c r="CD1049" s="242"/>
      <c r="CE1049" s="241"/>
    </row>
    <row r="1050" spans="1:83" ht="14.4" x14ac:dyDescent="0.3">
      <c r="A1050" s="270"/>
      <c r="B1050" s="269"/>
      <c r="C1050" s="272"/>
      <c r="D1050" s="272"/>
      <c r="E1050" s="272"/>
      <c r="F1050" s="272"/>
      <c r="G1050" s="272"/>
      <c r="H1050" s="272"/>
      <c r="I1050" s="272"/>
      <c r="J1050" s="272"/>
      <c r="K1050" s="272"/>
      <c r="L1050" s="272"/>
      <c r="M1050" s="272"/>
      <c r="N1050" s="273"/>
      <c r="O1050" s="273"/>
      <c r="P1050" s="273"/>
      <c r="Q1050" s="273"/>
      <c r="R1050" s="273"/>
      <c r="S1050" s="273"/>
      <c r="T1050" s="273"/>
      <c r="U1050" s="273"/>
      <c r="V1050" s="273"/>
      <c r="W1050" s="273"/>
      <c r="X1050" s="273"/>
      <c r="Y1050" s="273"/>
      <c r="Z1050" s="273"/>
      <c r="AA1050" s="273"/>
      <c r="BE1050" s="269"/>
      <c r="BH1050" s="250"/>
      <c r="BI1050" s="250"/>
      <c r="BJ1050" s="250"/>
      <c r="BK1050" s="250"/>
      <c r="BL1050" s="250"/>
      <c r="BM1050" s="250"/>
      <c r="BN1050" s="250"/>
      <c r="BO1050" s="250"/>
      <c r="BP1050" s="250"/>
      <c r="BQ1050" s="250"/>
      <c r="BR1050" s="250"/>
      <c r="BS1050" s="250"/>
      <c r="BT1050" s="250"/>
      <c r="BU1050" s="250"/>
      <c r="BV1050" s="250"/>
      <c r="BW1050" s="250"/>
      <c r="BX1050" s="250"/>
      <c r="BY1050" s="250"/>
      <c r="BZ1050" s="250"/>
      <c r="CE1050" s="250"/>
    </row>
    <row r="1051" spans="1:83" ht="14.4" x14ac:dyDescent="0.3">
      <c r="A1051" s="270"/>
      <c r="B1051" s="269"/>
      <c r="C1051" s="272"/>
      <c r="D1051" s="272"/>
      <c r="E1051" s="272"/>
      <c r="F1051" s="272"/>
      <c r="G1051" s="272"/>
      <c r="H1051" s="272"/>
      <c r="I1051" s="272"/>
      <c r="J1051" s="272"/>
      <c r="K1051" s="272"/>
      <c r="L1051" s="272"/>
      <c r="M1051" s="272"/>
      <c r="N1051" s="273"/>
      <c r="O1051" s="273"/>
      <c r="P1051" s="273"/>
      <c r="Q1051" s="273"/>
      <c r="R1051" s="273"/>
      <c r="S1051" s="273"/>
      <c r="T1051" s="273"/>
      <c r="U1051" s="273"/>
      <c r="V1051" s="273"/>
      <c r="W1051" s="273"/>
      <c r="X1051" s="273"/>
      <c r="Y1051" s="273"/>
      <c r="Z1051" s="273"/>
      <c r="AA1051" s="273"/>
      <c r="BE1051" s="269"/>
      <c r="BH1051" s="241"/>
      <c r="BI1051" s="241"/>
      <c r="BJ1051" s="241"/>
      <c r="BK1051" s="241"/>
      <c r="BL1051" s="241"/>
      <c r="BM1051" s="241"/>
      <c r="BN1051" s="241"/>
      <c r="BO1051" s="241"/>
      <c r="BP1051" s="241"/>
      <c r="BQ1051" s="241"/>
      <c r="BR1051" s="241"/>
      <c r="BS1051" s="241"/>
      <c r="BT1051" s="241"/>
      <c r="BU1051" s="241"/>
      <c r="BV1051" s="240"/>
      <c r="BW1051" s="241"/>
      <c r="BX1051" s="241"/>
      <c r="BY1051" s="241"/>
      <c r="BZ1051" s="241"/>
      <c r="CA1051" s="242"/>
      <c r="CB1051" s="242"/>
      <c r="CC1051" s="242"/>
      <c r="CD1051" s="242"/>
      <c r="CE1051" s="241"/>
    </row>
    <row r="1052" spans="1:83" ht="14.4" x14ac:dyDescent="0.3">
      <c r="A1052" s="270"/>
      <c r="B1052" s="269"/>
      <c r="C1052" s="272"/>
      <c r="D1052" s="272"/>
      <c r="E1052" s="272"/>
      <c r="F1052" s="272"/>
      <c r="G1052" s="272"/>
      <c r="H1052" s="272"/>
      <c r="I1052" s="272"/>
      <c r="J1052" s="272"/>
      <c r="K1052" s="272"/>
      <c r="L1052" s="272"/>
      <c r="M1052" s="272"/>
      <c r="N1052" s="273"/>
      <c r="O1052" s="273"/>
      <c r="P1052" s="273"/>
      <c r="Q1052" s="273"/>
      <c r="R1052" s="273"/>
      <c r="S1052" s="273"/>
      <c r="T1052" s="273"/>
      <c r="U1052" s="273"/>
      <c r="V1052" s="273"/>
      <c r="W1052" s="273"/>
      <c r="X1052" s="273"/>
      <c r="Y1052" s="273"/>
      <c r="Z1052" s="273"/>
      <c r="AA1052" s="273"/>
      <c r="BE1052" s="269"/>
      <c r="BH1052" s="250"/>
      <c r="BI1052" s="250"/>
      <c r="BJ1052" s="250"/>
      <c r="BK1052" s="250"/>
      <c r="BL1052" s="250"/>
      <c r="BM1052" s="250"/>
      <c r="BN1052" s="250"/>
      <c r="BO1052" s="250"/>
      <c r="BP1052" s="250"/>
      <c r="BQ1052" s="250"/>
      <c r="BR1052" s="250"/>
      <c r="BS1052" s="250"/>
      <c r="BT1052" s="250"/>
      <c r="BU1052" s="250"/>
      <c r="BV1052" s="250"/>
      <c r="BW1052" s="250"/>
      <c r="BX1052" s="250"/>
      <c r="BY1052" s="250"/>
      <c r="BZ1052" s="250"/>
      <c r="CE1052" s="250"/>
    </row>
    <row r="1053" spans="1:83" ht="14.4" x14ac:dyDescent="0.3">
      <c r="A1053" s="270"/>
      <c r="B1053" s="269"/>
      <c r="C1053" s="272"/>
      <c r="D1053" s="272"/>
      <c r="E1053" s="272"/>
      <c r="F1053" s="272"/>
      <c r="G1053" s="272"/>
      <c r="H1053" s="272"/>
      <c r="I1053" s="272"/>
      <c r="J1053" s="272"/>
      <c r="K1053" s="272"/>
      <c r="L1053" s="272"/>
      <c r="M1053" s="272"/>
      <c r="N1053" s="273"/>
      <c r="O1053" s="273"/>
      <c r="P1053" s="273"/>
      <c r="Q1053" s="273"/>
      <c r="R1053" s="273"/>
      <c r="S1053" s="273"/>
      <c r="T1053" s="273"/>
      <c r="U1053" s="273"/>
      <c r="V1053" s="273"/>
      <c r="W1053" s="273"/>
      <c r="X1053" s="273"/>
      <c r="Y1053" s="273"/>
      <c r="Z1053" s="273"/>
      <c r="AA1053" s="273"/>
      <c r="BE1053" s="269"/>
      <c r="BH1053" s="250"/>
      <c r="BI1053" s="250"/>
      <c r="BJ1053" s="250"/>
      <c r="BK1053" s="250"/>
      <c r="BL1053" s="250"/>
      <c r="BM1053" s="250"/>
      <c r="BN1053" s="250"/>
      <c r="BO1053" s="250"/>
      <c r="BP1053" s="250"/>
      <c r="BQ1053" s="250"/>
      <c r="BR1053" s="250"/>
      <c r="BS1053" s="250"/>
      <c r="BT1053" s="250"/>
      <c r="BU1053" s="250"/>
      <c r="BV1053" s="250"/>
      <c r="BW1053" s="250"/>
      <c r="BX1053" s="250"/>
      <c r="BY1053" s="250"/>
      <c r="BZ1053" s="250"/>
      <c r="CE1053" s="250"/>
    </row>
    <row r="1054" spans="1:83" ht="14.4" x14ac:dyDescent="0.3">
      <c r="A1054" s="270"/>
      <c r="B1054" s="269"/>
      <c r="C1054" s="272"/>
      <c r="D1054" s="272"/>
      <c r="E1054" s="272"/>
      <c r="F1054" s="272"/>
      <c r="G1054" s="272"/>
      <c r="H1054" s="272"/>
      <c r="I1054" s="272"/>
      <c r="J1054" s="272"/>
      <c r="K1054" s="272"/>
      <c r="L1054" s="272"/>
      <c r="M1054" s="272"/>
      <c r="N1054" s="273"/>
      <c r="O1054" s="273"/>
      <c r="P1054" s="273"/>
      <c r="Q1054" s="273"/>
      <c r="R1054" s="273"/>
      <c r="S1054" s="273"/>
      <c r="T1054" s="273"/>
      <c r="U1054" s="273"/>
      <c r="V1054" s="273"/>
      <c r="W1054" s="273"/>
      <c r="X1054" s="273"/>
      <c r="Y1054" s="273"/>
      <c r="Z1054" s="273"/>
      <c r="AA1054" s="273"/>
      <c r="BE1054" s="269"/>
      <c r="BH1054" s="250"/>
      <c r="BI1054" s="250"/>
      <c r="BJ1054" s="250"/>
      <c r="BK1054" s="250"/>
      <c r="BL1054" s="250"/>
      <c r="BM1054" s="250"/>
      <c r="BN1054" s="250"/>
      <c r="BO1054" s="250"/>
      <c r="BP1054" s="250"/>
      <c r="BQ1054" s="250"/>
      <c r="BR1054" s="250"/>
      <c r="BS1054" s="250"/>
      <c r="BT1054" s="250"/>
      <c r="BU1054" s="250"/>
      <c r="BV1054" s="250"/>
      <c r="BW1054" s="250"/>
      <c r="BX1054" s="250"/>
      <c r="BY1054" s="250"/>
      <c r="BZ1054" s="250"/>
      <c r="CE1054" s="250"/>
    </row>
    <row r="1055" spans="1:83" ht="14.4" x14ac:dyDescent="0.3">
      <c r="A1055" s="270"/>
      <c r="B1055" s="269"/>
      <c r="C1055" s="272"/>
      <c r="D1055" s="272"/>
      <c r="E1055" s="272"/>
      <c r="F1055" s="272"/>
      <c r="G1055" s="272"/>
      <c r="H1055" s="272"/>
      <c r="I1055" s="272"/>
      <c r="J1055" s="272"/>
      <c r="K1055" s="272"/>
      <c r="L1055" s="272"/>
      <c r="M1055" s="272"/>
      <c r="N1055" s="273"/>
      <c r="O1055" s="273"/>
      <c r="P1055" s="273"/>
      <c r="Q1055" s="273"/>
      <c r="R1055" s="273"/>
      <c r="S1055" s="273"/>
      <c r="T1055" s="273"/>
      <c r="U1055" s="273"/>
      <c r="V1055" s="273"/>
      <c r="W1055" s="273"/>
      <c r="X1055" s="273"/>
      <c r="Y1055" s="273"/>
      <c r="Z1055" s="273"/>
      <c r="AA1055" s="273"/>
      <c r="BE1055" s="269"/>
      <c r="BH1055" s="250"/>
      <c r="BI1055" s="250"/>
      <c r="BJ1055" s="250"/>
      <c r="BK1055" s="250"/>
      <c r="BL1055" s="250"/>
      <c r="BM1055" s="250"/>
      <c r="BN1055" s="250"/>
      <c r="BO1055" s="250"/>
      <c r="BP1055" s="250"/>
      <c r="BQ1055" s="250"/>
      <c r="BR1055" s="250"/>
      <c r="BS1055" s="250"/>
      <c r="BT1055" s="250"/>
      <c r="BU1055" s="250"/>
      <c r="BV1055" s="250"/>
      <c r="BW1055" s="250"/>
      <c r="BX1055" s="250"/>
      <c r="BY1055" s="250"/>
      <c r="BZ1055" s="250"/>
      <c r="CE1055" s="250"/>
    </row>
    <row r="1056" spans="1:83" ht="14.4" x14ac:dyDescent="0.3">
      <c r="A1056" s="270"/>
      <c r="B1056" s="269"/>
      <c r="C1056" s="272"/>
      <c r="D1056" s="272"/>
      <c r="E1056" s="272"/>
      <c r="F1056" s="272"/>
      <c r="G1056" s="272"/>
      <c r="H1056" s="272"/>
      <c r="I1056" s="272"/>
      <c r="J1056" s="272"/>
      <c r="K1056" s="272"/>
      <c r="L1056" s="272"/>
      <c r="M1056" s="272"/>
      <c r="N1056" s="273"/>
      <c r="O1056" s="273"/>
      <c r="P1056" s="273"/>
      <c r="Q1056" s="273"/>
      <c r="R1056" s="273"/>
      <c r="S1056" s="273"/>
      <c r="T1056" s="273"/>
      <c r="U1056" s="273"/>
      <c r="V1056" s="273"/>
      <c r="W1056" s="273"/>
      <c r="X1056" s="273"/>
      <c r="Y1056" s="273"/>
      <c r="Z1056" s="273"/>
      <c r="AA1056" s="273"/>
      <c r="BE1056" s="269"/>
      <c r="BH1056" s="250"/>
      <c r="BI1056" s="250"/>
      <c r="BJ1056" s="250"/>
      <c r="BK1056" s="250"/>
      <c r="BL1056" s="250"/>
      <c r="BM1056" s="250"/>
      <c r="BN1056" s="250"/>
      <c r="BO1056" s="250"/>
      <c r="BP1056" s="250"/>
      <c r="BQ1056" s="250"/>
      <c r="BR1056" s="250"/>
      <c r="BS1056" s="250"/>
      <c r="BT1056" s="250"/>
      <c r="BU1056" s="250"/>
      <c r="BV1056" s="250"/>
      <c r="BW1056" s="250"/>
      <c r="BX1056" s="250"/>
      <c r="BY1056" s="250"/>
      <c r="BZ1056" s="250"/>
      <c r="CE1056" s="250"/>
    </row>
    <row r="1057" spans="1:83" ht="14.4" x14ac:dyDescent="0.3">
      <c r="A1057" s="270"/>
      <c r="B1057" s="269"/>
      <c r="C1057" s="272"/>
      <c r="D1057" s="272"/>
      <c r="E1057" s="272"/>
      <c r="F1057" s="272"/>
      <c r="G1057" s="272"/>
      <c r="H1057" s="272"/>
      <c r="I1057" s="272"/>
      <c r="J1057" s="272"/>
      <c r="K1057" s="272"/>
      <c r="L1057" s="272"/>
      <c r="M1057" s="272"/>
      <c r="N1057" s="273"/>
      <c r="O1057" s="273"/>
      <c r="P1057" s="273"/>
      <c r="Q1057" s="273"/>
      <c r="R1057" s="273"/>
      <c r="S1057" s="273"/>
      <c r="T1057" s="273"/>
      <c r="U1057" s="273"/>
      <c r="V1057" s="273"/>
      <c r="W1057" s="273"/>
      <c r="X1057" s="273"/>
      <c r="Y1057" s="273"/>
      <c r="Z1057" s="273"/>
      <c r="AA1057" s="273"/>
      <c r="BE1057" s="269"/>
      <c r="BH1057" s="241"/>
      <c r="BI1057" s="241"/>
      <c r="BJ1057" s="241"/>
      <c r="BK1057" s="241"/>
      <c r="BL1057" s="241"/>
      <c r="BM1057" s="241"/>
      <c r="BN1057" s="241"/>
      <c r="BO1057" s="241"/>
      <c r="BP1057" s="241"/>
      <c r="BQ1057" s="241"/>
      <c r="BR1057" s="241"/>
      <c r="BS1057" s="241"/>
      <c r="BT1057" s="241"/>
      <c r="BU1057" s="241"/>
      <c r="BV1057" s="240"/>
      <c r="BW1057" s="241"/>
      <c r="BX1057" s="241"/>
      <c r="BY1057" s="241"/>
      <c r="BZ1057" s="241"/>
      <c r="CA1057" s="242"/>
      <c r="CB1057" s="242"/>
      <c r="CC1057" s="242"/>
      <c r="CD1057" s="242"/>
      <c r="CE1057" s="241"/>
    </row>
    <row r="1058" spans="1:83" ht="14.4" x14ac:dyDescent="0.3">
      <c r="A1058" s="270"/>
      <c r="B1058" s="269"/>
      <c r="C1058" s="272"/>
      <c r="D1058" s="272"/>
      <c r="E1058" s="272"/>
      <c r="F1058" s="272"/>
      <c r="G1058" s="272"/>
      <c r="H1058" s="272"/>
      <c r="I1058" s="272"/>
      <c r="J1058" s="272"/>
      <c r="K1058" s="272"/>
      <c r="L1058" s="272"/>
      <c r="M1058" s="272"/>
      <c r="N1058" s="273"/>
      <c r="O1058" s="273"/>
      <c r="P1058" s="273"/>
      <c r="Q1058" s="273"/>
      <c r="R1058" s="273"/>
      <c r="S1058" s="273"/>
      <c r="T1058" s="273"/>
      <c r="U1058" s="273"/>
      <c r="V1058" s="273"/>
      <c r="W1058" s="273"/>
      <c r="X1058" s="273"/>
      <c r="Y1058" s="273"/>
      <c r="Z1058" s="273"/>
      <c r="AA1058" s="273"/>
      <c r="BE1058" s="269"/>
      <c r="BH1058" s="250"/>
      <c r="BI1058" s="250"/>
      <c r="BJ1058" s="250"/>
      <c r="BK1058" s="250"/>
      <c r="BL1058" s="250"/>
      <c r="BM1058" s="250"/>
      <c r="BN1058" s="250"/>
      <c r="BO1058" s="250"/>
      <c r="BP1058" s="250"/>
      <c r="BQ1058" s="250"/>
      <c r="BR1058" s="250"/>
      <c r="BS1058" s="250"/>
      <c r="BT1058" s="250"/>
      <c r="BU1058" s="250"/>
      <c r="BV1058" s="250"/>
      <c r="BW1058" s="250"/>
      <c r="BX1058" s="250"/>
      <c r="BY1058" s="250"/>
      <c r="BZ1058" s="250"/>
      <c r="CE1058" s="250"/>
    </row>
    <row r="1059" spans="1:83" ht="14.4" x14ac:dyDescent="0.3">
      <c r="A1059" s="270"/>
      <c r="B1059" s="269"/>
      <c r="C1059" s="272"/>
      <c r="D1059" s="272"/>
      <c r="E1059" s="272"/>
      <c r="F1059" s="272"/>
      <c r="G1059" s="272"/>
      <c r="H1059" s="272"/>
      <c r="I1059" s="272"/>
      <c r="J1059" s="272"/>
      <c r="K1059" s="272"/>
      <c r="L1059" s="272"/>
      <c r="M1059" s="272"/>
      <c r="N1059" s="273"/>
      <c r="O1059" s="273"/>
      <c r="P1059" s="273"/>
      <c r="Q1059" s="273"/>
      <c r="R1059" s="273"/>
      <c r="S1059" s="273"/>
      <c r="T1059" s="273"/>
      <c r="U1059" s="273"/>
      <c r="V1059" s="273"/>
      <c r="W1059" s="273"/>
      <c r="X1059" s="273"/>
      <c r="Y1059" s="273"/>
      <c r="Z1059" s="273"/>
      <c r="AA1059" s="273"/>
      <c r="BE1059" s="269"/>
      <c r="BH1059" s="250"/>
      <c r="BI1059" s="250"/>
      <c r="BJ1059" s="250"/>
      <c r="BK1059" s="250"/>
      <c r="BL1059" s="250"/>
      <c r="BM1059" s="250"/>
      <c r="BN1059" s="250"/>
      <c r="BO1059" s="250"/>
      <c r="BP1059" s="250"/>
      <c r="BQ1059" s="250"/>
      <c r="BR1059" s="250"/>
      <c r="BS1059" s="250"/>
      <c r="BT1059" s="250"/>
      <c r="BU1059" s="250"/>
      <c r="BV1059" s="250"/>
      <c r="BW1059" s="250"/>
      <c r="BX1059" s="250"/>
      <c r="BY1059" s="250"/>
      <c r="BZ1059" s="250"/>
      <c r="CE1059" s="250"/>
    </row>
    <row r="1060" spans="1:83" ht="14.4" x14ac:dyDescent="0.3">
      <c r="A1060" s="270"/>
      <c r="B1060" s="271"/>
      <c r="C1060" s="272"/>
      <c r="D1060" s="272"/>
      <c r="E1060" s="272"/>
      <c r="F1060" s="272"/>
      <c r="G1060" s="272"/>
      <c r="H1060" s="272"/>
      <c r="I1060" s="272"/>
      <c r="J1060" s="272"/>
      <c r="K1060" s="272"/>
      <c r="L1060" s="272"/>
      <c r="M1060" s="272"/>
      <c r="BE1060" s="269"/>
      <c r="BH1060" s="250"/>
      <c r="BI1060" s="250"/>
      <c r="BJ1060" s="250"/>
      <c r="BK1060" s="250"/>
      <c r="BL1060" s="250"/>
      <c r="BM1060" s="250"/>
      <c r="BN1060" s="250"/>
      <c r="BO1060" s="250"/>
      <c r="BP1060" s="250"/>
      <c r="BQ1060" s="250"/>
      <c r="BR1060" s="250"/>
      <c r="BS1060" s="250"/>
      <c r="BT1060" s="250"/>
      <c r="BU1060" s="250"/>
      <c r="BV1060" s="250"/>
      <c r="BW1060" s="250"/>
      <c r="BX1060" s="250"/>
      <c r="BY1060" s="250"/>
      <c r="BZ1060" s="250"/>
      <c r="CE1060" s="250"/>
    </row>
    <row r="1061" spans="1:83" ht="14.4" x14ac:dyDescent="0.3">
      <c r="A1061" s="270"/>
      <c r="B1061" s="271"/>
      <c r="C1061" s="272"/>
      <c r="D1061" s="272"/>
      <c r="E1061" s="272"/>
      <c r="F1061" s="272"/>
      <c r="G1061" s="272"/>
      <c r="H1061" s="272"/>
      <c r="I1061" s="272"/>
      <c r="J1061" s="272"/>
      <c r="K1061" s="272"/>
      <c r="L1061" s="272"/>
      <c r="M1061" s="272"/>
      <c r="BE1061" s="269"/>
      <c r="BH1061" s="241"/>
      <c r="BI1061" s="241"/>
      <c r="BJ1061" s="241"/>
      <c r="BK1061" s="241"/>
      <c r="BL1061" s="241"/>
      <c r="BM1061" s="241"/>
      <c r="BN1061" s="241"/>
      <c r="BO1061" s="241"/>
      <c r="BP1061" s="241"/>
      <c r="BQ1061" s="241"/>
      <c r="BR1061" s="241"/>
      <c r="BS1061" s="241"/>
      <c r="BT1061" s="241"/>
      <c r="BU1061" s="241"/>
      <c r="BV1061" s="240"/>
      <c r="BW1061" s="241"/>
      <c r="BX1061" s="241"/>
      <c r="BY1061" s="241"/>
      <c r="BZ1061" s="241"/>
      <c r="CA1061" s="242"/>
      <c r="CB1061" s="242"/>
      <c r="CC1061" s="242"/>
      <c r="CD1061" s="242"/>
      <c r="CE1061" s="241"/>
    </row>
    <row r="1062" spans="1:83" ht="14.4" x14ac:dyDescent="0.3">
      <c r="A1062" s="270"/>
      <c r="B1062" s="271"/>
      <c r="C1062" s="272"/>
      <c r="D1062" s="272"/>
      <c r="E1062" s="272"/>
      <c r="F1062" s="272"/>
      <c r="G1062" s="272"/>
      <c r="H1062" s="272"/>
      <c r="I1062" s="272"/>
      <c r="J1062" s="272"/>
      <c r="K1062" s="272"/>
      <c r="L1062" s="272"/>
      <c r="M1062" s="272"/>
      <c r="BE1062" s="269"/>
      <c r="BH1062" s="250"/>
      <c r="BI1062" s="250"/>
      <c r="BJ1062" s="250"/>
      <c r="BK1062" s="250"/>
      <c r="BL1062" s="250"/>
      <c r="BM1062" s="250"/>
      <c r="BN1062" s="250"/>
      <c r="BO1062" s="250"/>
      <c r="BP1062" s="250"/>
      <c r="BQ1062" s="250"/>
      <c r="BR1062" s="250"/>
      <c r="BS1062" s="250"/>
      <c r="BT1062" s="250"/>
      <c r="BU1062" s="250"/>
      <c r="BV1062" s="250"/>
      <c r="BW1062" s="250"/>
      <c r="BX1062" s="250"/>
      <c r="BY1062" s="250"/>
      <c r="BZ1062" s="250"/>
      <c r="CE1062" s="250"/>
    </row>
    <row r="1063" spans="1:83" ht="14.4" x14ac:dyDescent="0.3">
      <c r="A1063" s="270"/>
      <c r="B1063" s="271"/>
      <c r="C1063" s="272"/>
      <c r="D1063" s="272"/>
      <c r="E1063" s="272"/>
      <c r="F1063" s="272"/>
      <c r="G1063" s="272"/>
      <c r="H1063" s="272"/>
      <c r="I1063" s="272"/>
      <c r="J1063" s="272"/>
      <c r="K1063" s="272"/>
      <c r="L1063" s="272"/>
      <c r="M1063" s="272"/>
      <c r="BE1063" s="269"/>
      <c r="BH1063" s="241"/>
      <c r="BI1063" s="241"/>
      <c r="BJ1063" s="241"/>
      <c r="BK1063" s="241"/>
      <c r="BL1063" s="241"/>
      <c r="BM1063" s="241"/>
      <c r="BN1063" s="241"/>
      <c r="BO1063" s="241"/>
      <c r="BP1063" s="241"/>
      <c r="BQ1063" s="241"/>
      <c r="BR1063" s="241"/>
      <c r="BS1063" s="241"/>
      <c r="BT1063" s="241"/>
      <c r="BU1063" s="241"/>
      <c r="BV1063" s="240"/>
      <c r="BW1063" s="241"/>
      <c r="BX1063" s="241"/>
      <c r="BY1063" s="241"/>
      <c r="BZ1063" s="241"/>
      <c r="CA1063" s="242"/>
      <c r="CB1063" s="242"/>
      <c r="CC1063" s="242"/>
      <c r="CD1063" s="242"/>
      <c r="CE1063" s="241"/>
    </row>
    <row r="1064" spans="1:83" ht="14.4" x14ac:dyDescent="0.3">
      <c r="A1064" s="270"/>
      <c r="B1064" s="271"/>
      <c r="C1064" s="272"/>
      <c r="D1064" s="272"/>
      <c r="E1064" s="272"/>
      <c r="F1064" s="272"/>
      <c r="G1064" s="272"/>
      <c r="H1064" s="272"/>
      <c r="I1064" s="272"/>
      <c r="J1064" s="272"/>
      <c r="K1064" s="272"/>
      <c r="L1064" s="272"/>
      <c r="M1064" s="272"/>
      <c r="BE1064" s="269"/>
      <c r="BH1064" s="241"/>
      <c r="BI1064" s="241"/>
      <c r="BJ1064" s="241"/>
      <c r="BK1064" s="241"/>
      <c r="BL1064" s="241"/>
      <c r="BM1064" s="241"/>
      <c r="BN1064" s="241"/>
      <c r="BO1064" s="241"/>
      <c r="BP1064" s="241"/>
      <c r="BQ1064" s="241"/>
      <c r="BR1064" s="241"/>
      <c r="BS1064" s="241"/>
      <c r="BT1064" s="241"/>
      <c r="BU1064" s="241"/>
      <c r="BV1064" s="240"/>
      <c r="BW1064" s="241"/>
      <c r="BX1064" s="241"/>
      <c r="BY1064" s="241"/>
      <c r="BZ1064" s="241"/>
      <c r="CA1064" s="242"/>
      <c r="CB1064" s="242"/>
      <c r="CC1064" s="242"/>
      <c r="CD1064" s="242"/>
      <c r="CE1064" s="241"/>
    </row>
    <row r="1065" spans="1:83" ht="14.4" x14ac:dyDescent="0.3">
      <c r="A1065" s="270"/>
      <c r="B1065" s="271"/>
      <c r="C1065" s="272"/>
      <c r="D1065" s="272"/>
      <c r="E1065" s="272"/>
      <c r="F1065" s="272"/>
      <c r="G1065" s="272"/>
      <c r="H1065" s="272"/>
      <c r="I1065" s="272"/>
      <c r="J1065" s="272"/>
      <c r="K1065" s="272"/>
      <c r="L1065" s="272"/>
      <c r="M1065" s="272"/>
      <c r="BE1065" s="269"/>
      <c r="BH1065" s="241"/>
      <c r="BI1065" s="241"/>
      <c r="BJ1065" s="241"/>
      <c r="BK1065" s="241"/>
      <c r="BL1065" s="241"/>
      <c r="BM1065" s="241"/>
      <c r="BN1065" s="241"/>
      <c r="BO1065" s="241"/>
      <c r="BP1065" s="241"/>
      <c r="BQ1065" s="241"/>
      <c r="BR1065" s="241"/>
      <c r="BS1065" s="241"/>
      <c r="BT1065" s="241"/>
      <c r="BU1065" s="241"/>
      <c r="BV1065" s="240"/>
      <c r="BW1065" s="241"/>
      <c r="BX1065" s="241"/>
      <c r="BY1065" s="241"/>
      <c r="BZ1065" s="241"/>
      <c r="CA1065" s="242"/>
      <c r="CB1065" s="242"/>
      <c r="CC1065" s="242"/>
      <c r="CD1065" s="242"/>
      <c r="CE1065" s="241"/>
    </row>
    <row r="1066" spans="1:83" ht="14.4" x14ac:dyDescent="0.3">
      <c r="A1066" s="270"/>
      <c r="B1066" s="271"/>
      <c r="C1066" s="272"/>
      <c r="D1066" s="272"/>
      <c r="E1066" s="272"/>
      <c r="F1066" s="272"/>
      <c r="G1066" s="272"/>
      <c r="H1066" s="272"/>
      <c r="I1066" s="272"/>
      <c r="J1066" s="272"/>
      <c r="K1066" s="272"/>
      <c r="L1066" s="272"/>
      <c r="M1066" s="272"/>
      <c r="BE1066" s="269"/>
      <c r="BH1066" s="241"/>
      <c r="BI1066" s="241"/>
      <c r="BJ1066" s="241"/>
      <c r="BK1066" s="241"/>
      <c r="BL1066" s="241"/>
      <c r="BM1066" s="241"/>
      <c r="BN1066" s="241"/>
      <c r="BO1066" s="241"/>
      <c r="BP1066" s="241"/>
      <c r="BQ1066" s="241"/>
      <c r="BR1066" s="241"/>
      <c r="BS1066" s="241"/>
      <c r="BT1066" s="241"/>
      <c r="BU1066" s="241"/>
      <c r="BV1066" s="240"/>
      <c r="BW1066" s="241"/>
      <c r="BX1066" s="241"/>
      <c r="BY1066" s="241"/>
      <c r="BZ1066" s="241"/>
      <c r="CA1066" s="242"/>
      <c r="CB1066" s="242"/>
      <c r="CC1066" s="242"/>
      <c r="CD1066" s="242"/>
      <c r="CE1066" s="241"/>
    </row>
    <row r="1067" spans="1:83" ht="14.4" x14ac:dyDescent="0.3">
      <c r="A1067" s="270"/>
      <c r="B1067" s="271"/>
      <c r="C1067" s="272"/>
      <c r="D1067" s="272"/>
      <c r="E1067" s="272"/>
      <c r="F1067" s="272"/>
      <c r="G1067" s="272"/>
      <c r="H1067" s="272"/>
      <c r="I1067" s="272"/>
      <c r="J1067" s="272"/>
      <c r="K1067" s="272"/>
      <c r="L1067" s="272"/>
      <c r="M1067" s="272"/>
      <c r="BE1067" s="269"/>
      <c r="BH1067" s="250"/>
      <c r="BI1067" s="250"/>
      <c r="BJ1067" s="250"/>
      <c r="BK1067" s="250"/>
      <c r="BL1067" s="250"/>
      <c r="BM1067" s="250"/>
      <c r="BN1067" s="250"/>
      <c r="BO1067" s="250"/>
      <c r="BP1067" s="250"/>
      <c r="BQ1067" s="250"/>
      <c r="BR1067" s="250"/>
      <c r="BS1067" s="250"/>
      <c r="BT1067" s="250"/>
      <c r="BU1067" s="250"/>
      <c r="BV1067" s="250"/>
      <c r="BW1067" s="250"/>
      <c r="BX1067" s="250"/>
      <c r="BY1067" s="250"/>
      <c r="BZ1067" s="250"/>
      <c r="CE1067" s="250"/>
    </row>
    <row r="1068" spans="1:83" ht="14.4" x14ac:dyDescent="0.3">
      <c r="A1068" s="270"/>
      <c r="B1068" s="271"/>
      <c r="C1068" s="272"/>
      <c r="D1068" s="272"/>
      <c r="E1068" s="272"/>
      <c r="F1068" s="272"/>
      <c r="G1068" s="272"/>
      <c r="H1068" s="272"/>
      <c r="I1068" s="272"/>
      <c r="J1068" s="272"/>
      <c r="K1068" s="272"/>
      <c r="L1068" s="272"/>
      <c r="M1068" s="272"/>
      <c r="BE1068" s="269"/>
      <c r="BH1068" s="250"/>
      <c r="BI1068" s="250"/>
      <c r="BJ1068" s="250"/>
      <c r="BK1068" s="250"/>
      <c r="BL1068" s="250"/>
      <c r="BM1068" s="250"/>
      <c r="BN1068" s="250"/>
      <c r="BO1068" s="250"/>
      <c r="BP1068" s="250"/>
      <c r="BQ1068" s="250"/>
      <c r="BR1068" s="250"/>
      <c r="BS1068" s="250"/>
      <c r="BT1068" s="250"/>
      <c r="BU1068" s="250"/>
      <c r="BV1068" s="250"/>
      <c r="BW1068" s="250"/>
      <c r="BX1068" s="250"/>
      <c r="BY1068" s="250"/>
      <c r="BZ1068" s="250"/>
      <c r="CE1068" s="250"/>
    </row>
    <row r="1069" spans="1:83" ht="14.4" x14ac:dyDescent="0.3">
      <c r="A1069" s="270"/>
      <c r="B1069" s="271"/>
      <c r="C1069" s="272"/>
      <c r="D1069" s="272"/>
      <c r="E1069" s="272"/>
      <c r="F1069" s="272"/>
      <c r="G1069" s="272"/>
      <c r="H1069" s="272"/>
      <c r="I1069" s="272"/>
      <c r="J1069" s="272"/>
      <c r="K1069" s="272"/>
      <c r="L1069" s="272"/>
      <c r="M1069" s="272"/>
      <c r="BE1069" s="269"/>
      <c r="BH1069" s="250"/>
      <c r="BI1069" s="250"/>
      <c r="BJ1069" s="250"/>
      <c r="BK1069" s="250"/>
      <c r="BL1069" s="250"/>
      <c r="BM1069" s="250"/>
      <c r="BN1069" s="250"/>
      <c r="BO1069" s="250"/>
      <c r="BP1069" s="250"/>
      <c r="BQ1069" s="250"/>
      <c r="BR1069" s="250"/>
      <c r="BS1069" s="250"/>
      <c r="BT1069" s="250"/>
      <c r="BU1069" s="250"/>
      <c r="BV1069" s="250"/>
      <c r="BW1069" s="250"/>
      <c r="BX1069" s="250"/>
      <c r="BY1069" s="250"/>
      <c r="BZ1069" s="250"/>
      <c r="CE1069" s="250"/>
    </row>
    <row r="1070" spans="1:83" ht="14.4" x14ac:dyDescent="0.3">
      <c r="A1070" s="270"/>
      <c r="B1070" s="271"/>
      <c r="C1070" s="272"/>
      <c r="D1070" s="272"/>
      <c r="E1070" s="272"/>
      <c r="F1070" s="272"/>
      <c r="G1070" s="272"/>
      <c r="H1070" s="272"/>
      <c r="I1070" s="272"/>
      <c r="J1070" s="272"/>
      <c r="K1070" s="272"/>
      <c r="L1070" s="272"/>
      <c r="M1070" s="272"/>
      <c r="BE1070" s="269"/>
      <c r="BH1070" s="250"/>
      <c r="BI1070" s="250"/>
      <c r="BJ1070" s="250"/>
      <c r="BK1070" s="250"/>
      <c r="BL1070" s="250"/>
      <c r="BM1070" s="250"/>
      <c r="BN1070" s="250"/>
      <c r="BO1070" s="250"/>
      <c r="BP1070" s="250"/>
      <c r="BQ1070" s="250"/>
      <c r="BR1070" s="250"/>
      <c r="BS1070" s="250"/>
      <c r="BT1070" s="250"/>
      <c r="BU1070" s="250"/>
      <c r="BV1070" s="250"/>
      <c r="BW1070" s="250"/>
      <c r="BX1070" s="250"/>
      <c r="BY1070" s="250"/>
      <c r="BZ1070" s="250"/>
      <c r="CE1070" s="250"/>
    </row>
    <row r="1071" spans="1:83" ht="14.4" x14ac:dyDescent="0.3">
      <c r="A1071" s="270"/>
      <c r="B1071" s="271"/>
      <c r="C1071" s="272"/>
      <c r="D1071" s="272"/>
      <c r="E1071" s="272"/>
      <c r="F1071" s="272"/>
      <c r="G1071" s="272"/>
      <c r="H1071" s="272"/>
      <c r="I1071" s="272"/>
      <c r="J1071" s="272"/>
      <c r="K1071" s="272"/>
      <c r="L1071" s="272"/>
      <c r="M1071" s="272"/>
      <c r="BE1071" s="269"/>
      <c r="BH1071" s="250"/>
      <c r="BI1071" s="250"/>
      <c r="BJ1071" s="250"/>
      <c r="BK1071" s="250"/>
      <c r="BL1071" s="250"/>
      <c r="BM1071" s="250"/>
      <c r="BN1071" s="250"/>
      <c r="BO1071" s="250"/>
      <c r="BP1071" s="250"/>
      <c r="BQ1071" s="250"/>
      <c r="BR1071" s="250"/>
      <c r="BS1071" s="250"/>
      <c r="BT1071" s="250"/>
      <c r="BU1071" s="250"/>
      <c r="BV1071" s="250"/>
      <c r="BW1071" s="250"/>
      <c r="BX1071" s="250"/>
      <c r="BY1071" s="250"/>
      <c r="BZ1071" s="250"/>
      <c r="CE1071" s="250"/>
    </row>
    <row r="1072" spans="1:83" ht="14.4" x14ac:dyDescent="0.3">
      <c r="A1072" s="270"/>
      <c r="B1072" s="271"/>
      <c r="C1072" s="272"/>
      <c r="D1072" s="272"/>
      <c r="E1072" s="272"/>
      <c r="F1072" s="272"/>
      <c r="G1072" s="272"/>
      <c r="H1072" s="272"/>
      <c r="I1072" s="272"/>
      <c r="J1072" s="272"/>
      <c r="K1072" s="272"/>
      <c r="L1072" s="272"/>
      <c r="M1072" s="272"/>
      <c r="BE1072" s="269"/>
      <c r="BH1072" s="250"/>
      <c r="BI1072" s="250"/>
      <c r="BJ1072" s="250"/>
      <c r="BK1072" s="250"/>
      <c r="BL1072" s="250"/>
      <c r="BM1072" s="250"/>
      <c r="BN1072" s="250"/>
      <c r="BO1072" s="250"/>
      <c r="BP1072" s="250"/>
      <c r="BQ1072" s="250"/>
      <c r="BR1072" s="250"/>
      <c r="BS1072" s="250"/>
      <c r="BT1072" s="250"/>
      <c r="BU1072" s="250"/>
      <c r="BV1072" s="250"/>
      <c r="BW1072" s="250"/>
      <c r="BX1072" s="250"/>
      <c r="BY1072" s="250"/>
      <c r="BZ1072" s="250"/>
      <c r="CE1072" s="250"/>
    </row>
    <row r="1073" spans="1:83" ht="14.4" x14ac:dyDescent="0.3">
      <c r="A1073" s="270"/>
      <c r="B1073" s="271"/>
      <c r="C1073" s="272"/>
      <c r="D1073" s="272"/>
      <c r="E1073" s="272"/>
      <c r="F1073" s="272"/>
      <c r="G1073" s="272"/>
      <c r="H1073" s="272"/>
      <c r="I1073" s="272"/>
      <c r="J1073" s="272"/>
      <c r="K1073" s="272"/>
      <c r="L1073" s="272"/>
      <c r="M1073" s="272"/>
      <c r="BE1073" s="269"/>
      <c r="BH1073" s="241"/>
      <c r="BI1073" s="241"/>
      <c r="BJ1073" s="241"/>
      <c r="BK1073" s="241"/>
      <c r="BL1073" s="241"/>
      <c r="BM1073" s="241"/>
      <c r="BN1073" s="241"/>
      <c r="BO1073" s="241"/>
      <c r="BP1073" s="241"/>
      <c r="BQ1073" s="241"/>
      <c r="BR1073" s="241"/>
      <c r="BS1073" s="241"/>
      <c r="BT1073" s="241"/>
      <c r="BU1073" s="241"/>
      <c r="BV1073" s="240"/>
      <c r="BW1073" s="241"/>
      <c r="BX1073" s="241"/>
      <c r="BY1073" s="241"/>
      <c r="BZ1073" s="241"/>
      <c r="CA1073" s="242"/>
      <c r="CB1073" s="242"/>
      <c r="CC1073" s="242"/>
      <c r="CD1073" s="242"/>
      <c r="CE1073" s="241"/>
    </row>
    <row r="1074" spans="1:83" ht="14.4" x14ac:dyDescent="0.3">
      <c r="A1074" s="270"/>
      <c r="B1074" s="271"/>
      <c r="C1074" s="272"/>
      <c r="D1074" s="272"/>
      <c r="E1074" s="272"/>
      <c r="F1074" s="272"/>
      <c r="G1074" s="272"/>
      <c r="H1074" s="272"/>
      <c r="I1074" s="272"/>
      <c r="J1074" s="272"/>
      <c r="K1074" s="272"/>
      <c r="L1074" s="272"/>
      <c r="M1074" s="272"/>
      <c r="BE1074" s="269"/>
      <c r="BH1074" s="241"/>
      <c r="BI1074" s="241"/>
      <c r="BJ1074" s="241"/>
      <c r="BK1074" s="241"/>
      <c r="BL1074" s="241"/>
      <c r="BM1074" s="241"/>
      <c r="BN1074" s="241"/>
      <c r="BO1074" s="241"/>
      <c r="BP1074" s="241"/>
      <c r="BQ1074" s="241"/>
      <c r="BR1074" s="241"/>
      <c r="BS1074" s="241"/>
      <c r="BT1074" s="241"/>
      <c r="BU1074" s="241"/>
      <c r="BV1074" s="240"/>
      <c r="BW1074" s="241"/>
      <c r="BX1074" s="241"/>
      <c r="BY1074" s="241"/>
      <c r="BZ1074" s="241"/>
      <c r="CA1074" s="242"/>
      <c r="CB1074" s="242"/>
      <c r="CC1074" s="242"/>
      <c r="CD1074" s="242"/>
      <c r="CE1074" s="241"/>
    </row>
    <row r="1075" spans="1:83" ht="14.4" x14ac:dyDescent="0.3">
      <c r="A1075" s="270"/>
      <c r="B1075" s="271"/>
      <c r="C1075" s="272"/>
      <c r="D1075" s="272"/>
      <c r="E1075" s="272"/>
      <c r="F1075" s="272"/>
      <c r="G1075" s="272"/>
      <c r="H1075" s="272"/>
      <c r="I1075" s="272"/>
      <c r="J1075" s="272"/>
      <c r="K1075" s="272"/>
      <c r="L1075" s="272"/>
      <c r="M1075" s="272"/>
      <c r="BE1075" s="269"/>
      <c r="BH1075" s="250"/>
      <c r="BI1075" s="250"/>
      <c r="BJ1075" s="250"/>
      <c r="BK1075" s="250"/>
      <c r="BL1075" s="250"/>
      <c r="BM1075" s="250"/>
      <c r="BN1075" s="250"/>
      <c r="BO1075" s="250"/>
      <c r="BP1075" s="250"/>
      <c r="BQ1075" s="250"/>
      <c r="BR1075" s="250"/>
      <c r="BS1075" s="250"/>
      <c r="BT1075" s="250"/>
      <c r="BU1075" s="250"/>
      <c r="BV1075" s="250"/>
      <c r="BW1075" s="250"/>
      <c r="BX1075" s="250"/>
      <c r="BY1075" s="250"/>
      <c r="BZ1075" s="250"/>
      <c r="CE1075" s="250"/>
    </row>
    <row r="1076" spans="1:83" ht="14.4" x14ac:dyDescent="0.3">
      <c r="A1076" s="270"/>
      <c r="B1076" s="271"/>
      <c r="C1076" s="272"/>
      <c r="D1076" s="272"/>
      <c r="E1076" s="272"/>
      <c r="F1076" s="272"/>
      <c r="G1076" s="272"/>
      <c r="H1076" s="272"/>
      <c r="I1076" s="272"/>
      <c r="J1076" s="272"/>
      <c r="K1076" s="272"/>
      <c r="L1076" s="272"/>
      <c r="M1076" s="272"/>
      <c r="BE1076" s="269"/>
      <c r="BH1076" s="241"/>
      <c r="BI1076" s="241"/>
      <c r="BJ1076" s="241"/>
      <c r="BK1076" s="241"/>
      <c r="BL1076" s="241"/>
      <c r="BM1076" s="241"/>
      <c r="BN1076" s="241"/>
      <c r="BO1076" s="241"/>
      <c r="BP1076" s="241"/>
      <c r="BQ1076" s="241"/>
      <c r="BR1076" s="241"/>
      <c r="BS1076" s="241"/>
      <c r="BT1076" s="241"/>
      <c r="BU1076" s="241"/>
      <c r="BV1076" s="240"/>
      <c r="BW1076" s="241"/>
      <c r="BX1076" s="241"/>
      <c r="BY1076" s="241"/>
      <c r="BZ1076" s="241"/>
      <c r="CA1076" s="242"/>
      <c r="CB1076" s="242"/>
      <c r="CC1076" s="242"/>
      <c r="CD1076" s="242"/>
      <c r="CE1076" s="241"/>
    </row>
    <row r="1077" spans="1:83" ht="14.4" x14ac:dyDescent="0.3">
      <c r="A1077" s="270"/>
      <c r="B1077" s="271"/>
      <c r="C1077" s="272"/>
      <c r="D1077" s="272"/>
      <c r="E1077" s="272"/>
      <c r="F1077" s="272"/>
      <c r="G1077" s="272"/>
      <c r="H1077" s="272"/>
      <c r="I1077" s="272"/>
      <c r="J1077" s="272"/>
      <c r="K1077" s="272"/>
      <c r="L1077" s="272"/>
      <c r="M1077" s="272"/>
      <c r="BE1077" s="269"/>
      <c r="BH1077" s="250"/>
      <c r="BI1077" s="250"/>
      <c r="BJ1077" s="250"/>
      <c r="BK1077" s="250"/>
      <c r="BL1077" s="250"/>
      <c r="BM1077" s="250"/>
      <c r="BN1077" s="250"/>
      <c r="BO1077" s="250"/>
      <c r="BP1077" s="250"/>
      <c r="BQ1077" s="250"/>
      <c r="BR1077" s="250"/>
      <c r="BS1077" s="250"/>
      <c r="BT1077" s="250"/>
      <c r="BU1077" s="250"/>
      <c r="BV1077" s="250"/>
      <c r="BW1077" s="250"/>
      <c r="BX1077" s="250"/>
      <c r="BY1077" s="250"/>
      <c r="BZ1077" s="250"/>
      <c r="CE1077" s="250"/>
    </row>
    <row r="1078" spans="1:83" ht="14.4" x14ac:dyDescent="0.3">
      <c r="A1078" s="270"/>
      <c r="B1078" s="271"/>
      <c r="C1078" s="272"/>
      <c r="D1078" s="272"/>
      <c r="E1078" s="272"/>
      <c r="F1078" s="272"/>
      <c r="G1078" s="272"/>
      <c r="H1078" s="272"/>
      <c r="I1078" s="272"/>
      <c r="J1078" s="272"/>
      <c r="K1078" s="272"/>
      <c r="L1078" s="272"/>
      <c r="M1078" s="272"/>
      <c r="BE1078" s="269"/>
      <c r="BH1078" s="250"/>
      <c r="BI1078" s="250"/>
      <c r="BJ1078" s="250"/>
      <c r="BK1078" s="250"/>
      <c r="BL1078" s="250"/>
      <c r="BM1078" s="250"/>
      <c r="BN1078" s="250"/>
      <c r="BO1078" s="250"/>
      <c r="BP1078" s="250"/>
      <c r="BQ1078" s="250"/>
      <c r="BR1078" s="250"/>
      <c r="BS1078" s="250"/>
      <c r="BT1078" s="250"/>
      <c r="BU1078" s="250"/>
      <c r="BV1078" s="250"/>
      <c r="BW1078" s="250"/>
      <c r="BX1078" s="250"/>
      <c r="BY1078" s="250"/>
      <c r="BZ1078" s="250"/>
      <c r="CE1078" s="250"/>
    </row>
    <row r="1079" spans="1:83" ht="14.4" x14ac:dyDescent="0.3">
      <c r="A1079" s="270"/>
      <c r="B1079" s="271"/>
      <c r="C1079" s="272"/>
      <c r="D1079" s="272"/>
      <c r="E1079" s="272"/>
      <c r="F1079" s="272"/>
      <c r="G1079" s="272"/>
      <c r="H1079" s="272"/>
      <c r="I1079" s="272"/>
      <c r="J1079" s="272"/>
      <c r="K1079" s="272"/>
      <c r="L1079" s="272"/>
      <c r="M1079" s="272"/>
      <c r="BE1079" s="269"/>
      <c r="BH1079" s="250"/>
      <c r="BI1079" s="250"/>
      <c r="BJ1079" s="250"/>
      <c r="BK1079" s="250"/>
      <c r="BL1079" s="250"/>
      <c r="BM1079" s="250"/>
      <c r="BN1079" s="250"/>
      <c r="BO1079" s="250"/>
      <c r="BP1079" s="250"/>
      <c r="BQ1079" s="250"/>
      <c r="BR1079" s="250"/>
      <c r="BS1079" s="250"/>
      <c r="BT1079" s="250"/>
      <c r="BU1079" s="250"/>
      <c r="BV1079" s="250"/>
      <c r="BW1079" s="250"/>
      <c r="BX1079" s="250"/>
      <c r="BY1079" s="250"/>
      <c r="BZ1079" s="250"/>
      <c r="CE1079" s="250"/>
    </row>
    <row r="1080" spans="1:83" ht="14.4" x14ac:dyDescent="0.3">
      <c r="A1080" s="270"/>
      <c r="B1080" s="271"/>
      <c r="C1080" s="272"/>
      <c r="D1080" s="272"/>
      <c r="E1080" s="272"/>
      <c r="F1080" s="272"/>
      <c r="G1080" s="272"/>
      <c r="H1080" s="272"/>
      <c r="I1080" s="272"/>
      <c r="J1080" s="272"/>
      <c r="K1080" s="272"/>
      <c r="L1080" s="272"/>
      <c r="M1080" s="272"/>
      <c r="BE1080" s="269"/>
      <c r="BH1080" s="250"/>
      <c r="BI1080" s="250"/>
      <c r="BJ1080" s="250"/>
      <c r="BK1080" s="250"/>
      <c r="BL1080" s="250"/>
      <c r="BM1080" s="250"/>
      <c r="BN1080" s="250"/>
      <c r="BO1080" s="250"/>
      <c r="BP1080" s="250"/>
      <c r="BQ1080" s="250"/>
      <c r="BR1080" s="250"/>
      <c r="BS1080" s="250"/>
      <c r="BT1080" s="250"/>
      <c r="BU1080" s="250"/>
      <c r="BV1080" s="250"/>
      <c r="BW1080" s="250"/>
      <c r="BX1080" s="250"/>
      <c r="BY1080" s="250"/>
      <c r="BZ1080" s="250"/>
      <c r="CE1080" s="250"/>
    </row>
    <row r="1081" spans="1:83" ht="14.4" x14ac:dyDescent="0.3">
      <c r="A1081" s="270"/>
      <c r="B1081" s="271"/>
      <c r="C1081" s="272"/>
      <c r="D1081" s="272"/>
      <c r="E1081" s="272"/>
      <c r="F1081" s="272"/>
      <c r="G1081" s="272"/>
      <c r="H1081" s="272"/>
      <c r="I1081" s="272"/>
      <c r="J1081" s="272"/>
      <c r="K1081" s="272"/>
      <c r="L1081" s="272"/>
      <c r="M1081" s="272"/>
      <c r="BE1081" s="269"/>
      <c r="BH1081" s="250"/>
      <c r="BI1081" s="250"/>
      <c r="BJ1081" s="250"/>
      <c r="BK1081" s="250"/>
      <c r="BL1081" s="250"/>
      <c r="BM1081" s="250"/>
      <c r="BN1081" s="250"/>
      <c r="BO1081" s="250"/>
      <c r="BP1081" s="250"/>
      <c r="BQ1081" s="250"/>
      <c r="BR1081" s="250"/>
      <c r="BS1081" s="250"/>
      <c r="BT1081" s="250"/>
      <c r="BU1081" s="250"/>
      <c r="BV1081" s="250"/>
      <c r="BW1081" s="250"/>
      <c r="BX1081" s="250"/>
      <c r="BY1081" s="250"/>
      <c r="BZ1081" s="250"/>
      <c r="CE1081" s="250"/>
    </row>
    <row r="1082" spans="1:83" ht="14.4" x14ac:dyDescent="0.3">
      <c r="A1082" s="270"/>
      <c r="B1082" s="271"/>
      <c r="C1082" s="272"/>
      <c r="D1082" s="272"/>
      <c r="E1082" s="272"/>
      <c r="F1082" s="272"/>
      <c r="G1082" s="272"/>
      <c r="H1082" s="272"/>
      <c r="I1082" s="272"/>
      <c r="J1082" s="272"/>
      <c r="K1082" s="272"/>
      <c r="L1082" s="272"/>
      <c r="M1082" s="272"/>
      <c r="BE1082" s="269"/>
      <c r="BH1082" s="250"/>
      <c r="BI1082" s="250"/>
      <c r="BJ1082" s="250"/>
      <c r="BK1082" s="250"/>
      <c r="BL1082" s="250"/>
      <c r="BM1082" s="250"/>
      <c r="BN1082" s="250"/>
      <c r="BO1082" s="250"/>
      <c r="BP1082" s="250"/>
      <c r="BQ1082" s="250"/>
      <c r="BR1082" s="250"/>
      <c r="BS1082" s="250"/>
      <c r="BT1082" s="250"/>
      <c r="BU1082" s="250"/>
      <c r="BV1082" s="250"/>
      <c r="BW1082" s="250"/>
      <c r="BX1082" s="250"/>
      <c r="BY1082" s="250"/>
      <c r="BZ1082" s="250"/>
      <c r="CE1082" s="250"/>
    </row>
    <row r="1083" spans="1:83" ht="14.4" x14ac:dyDescent="0.3">
      <c r="A1083" s="270"/>
      <c r="B1083" s="271"/>
      <c r="C1083" s="272"/>
      <c r="D1083" s="272"/>
      <c r="E1083" s="272"/>
      <c r="F1083" s="272"/>
      <c r="G1083" s="272"/>
      <c r="H1083" s="272"/>
      <c r="I1083" s="272"/>
      <c r="J1083" s="272"/>
      <c r="K1083" s="272"/>
      <c r="L1083" s="272"/>
      <c r="M1083" s="272"/>
      <c r="BE1083" s="269"/>
      <c r="BH1083" s="250"/>
      <c r="BI1083" s="250"/>
      <c r="BJ1083" s="250"/>
      <c r="BK1083" s="250"/>
      <c r="BL1083" s="250"/>
      <c r="BM1083" s="250"/>
      <c r="BN1083" s="250"/>
      <c r="BO1083" s="250"/>
      <c r="BP1083" s="250"/>
      <c r="BQ1083" s="250"/>
      <c r="BR1083" s="250"/>
      <c r="BS1083" s="250"/>
      <c r="BT1083" s="250"/>
      <c r="BU1083" s="250"/>
      <c r="BV1083" s="250"/>
      <c r="BW1083" s="250"/>
      <c r="BX1083" s="250"/>
      <c r="BY1083" s="250"/>
      <c r="BZ1083" s="250"/>
      <c r="CE1083" s="250"/>
    </row>
    <row r="1084" spans="1:83" ht="14.4" x14ac:dyDescent="0.3">
      <c r="A1084" s="270"/>
      <c r="B1084" s="271"/>
      <c r="C1084" s="272"/>
      <c r="D1084" s="272"/>
      <c r="E1084" s="272"/>
      <c r="F1084" s="272"/>
      <c r="G1084" s="272"/>
      <c r="H1084" s="272"/>
      <c r="I1084" s="272"/>
      <c r="J1084" s="272"/>
      <c r="K1084" s="272"/>
      <c r="L1084" s="272"/>
      <c r="M1084" s="272"/>
      <c r="BE1084" s="269"/>
      <c r="BH1084" s="250"/>
      <c r="BI1084" s="250"/>
      <c r="BJ1084" s="250"/>
      <c r="BK1084" s="250"/>
      <c r="BL1084" s="250"/>
      <c r="BM1084" s="250"/>
      <c r="BN1084" s="250"/>
      <c r="BO1084" s="250"/>
      <c r="BP1084" s="250"/>
      <c r="BQ1084" s="250"/>
      <c r="BR1084" s="250"/>
      <c r="BS1084" s="250"/>
      <c r="BT1084" s="250"/>
      <c r="BU1084" s="250"/>
      <c r="BV1084" s="250"/>
      <c r="BW1084" s="250"/>
      <c r="BX1084" s="250"/>
      <c r="BY1084" s="250"/>
      <c r="BZ1084" s="250"/>
      <c r="CE1084" s="250"/>
    </row>
    <row r="1085" spans="1:83" ht="14.4" x14ac:dyDescent="0.3">
      <c r="A1085" s="270"/>
      <c r="B1085" s="271"/>
      <c r="C1085" s="272"/>
      <c r="D1085" s="272"/>
      <c r="E1085" s="272"/>
      <c r="F1085" s="272"/>
      <c r="G1085" s="272"/>
      <c r="H1085" s="272"/>
      <c r="I1085" s="272"/>
      <c r="J1085" s="272"/>
      <c r="K1085" s="272"/>
      <c r="L1085" s="272"/>
      <c r="M1085" s="272"/>
      <c r="BE1085" s="269"/>
      <c r="BH1085" s="250"/>
      <c r="BI1085" s="250"/>
      <c r="BJ1085" s="250"/>
      <c r="BK1085" s="250"/>
      <c r="BL1085" s="250"/>
      <c r="BM1085" s="250"/>
      <c r="BN1085" s="250"/>
      <c r="BO1085" s="250"/>
      <c r="BP1085" s="250"/>
      <c r="BQ1085" s="250"/>
      <c r="BR1085" s="250"/>
      <c r="BS1085" s="250"/>
      <c r="BT1085" s="250"/>
      <c r="BU1085" s="250"/>
      <c r="BV1085" s="250"/>
      <c r="BW1085" s="250"/>
      <c r="BX1085" s="250"/>
      <c r="BY1085" s="250"/>
      <c r="BZ1085" s="250"/>
      <c r="CE1085" s="250"/>
    </row>
    <row r="1086" spans="1:83" ht="14.4" x14ac:dyDescent="0.3">
      <c r="A1086" s="270"/>
      <c r="B1086" s="271"/>
      <c r="C1086" s="272"/>
      <c r="D1086" s="272"/>
      <c r="E1086" s="272"/>
      <c r="F1086" s="272"/>
      <c r="G1086" s="272"/>
      <c r="H1086" s="272"/>
      <c r="I1086" s="272"/>
      <c r="J1086" s="272"/>
      <c r="K1086" s="272"/>
      <c r="L1086" s="272"/>
      <c r="M1086" s="272"/>
      <c r="BE1086" s="269"/>
      <c r="BH1086" s="250"/>
      <c r="BI1086" s="250"/>
      <c r="BJ1086" s="250"/>
      <c r="BK1086" s="250"/>
      <c r="BL1086" s="250"/>
      <c r="BM1086" s="250"/>
      <c r="BN1086" s="250"/>
      <c r="BO1086" s="250"/>
      <c r="BP1086" s="250"/>
      <c r="BQ1086" s="250"/>
      <c r="BR1086" s="250"/>
      <c r="BS1086" s="250"/>
      <c r="BT1086" s="250"/>
      <c r="BU1086" s="250"/>
      <c r="BV1086" s="250"/>
      <c r="BW1086" s="250"/>
      <c r="BX1086" s="250"/>
      <c r="BY1086" s="250"/>
      <c r="BZ1086" s="250"/>
      <c r="CE1086" s="250"/>
    </row>
    <row r="1087" spans="1:83" ht="14.4" x14ac:dyDescent="0.3">
      <c r="A1087" s="270"/>
      <c r="B1087" s="271"/>
      <c r="C1087" s="272"/>
      <c r="D1087" s="272"/>
      <c r="E1087" s="272"/>
      <c r="F1087" s="272"/>
      <c r="G1087" s="272"/>
      <c r="H1087" s="272"/>
      <c r="I1087" s="272"/>
      <c r="J1087" s="272"/>
      <c r="K1087" s="272"/>
      <c r="L1087" s="272"/>
      <c r="M1087" s="272"/>
      <c r="BE1087" s="269"/>
      <c r="BH1087" s="241"/>
      <c r="BI1087" s="241"/>
      <c r="BJ1087" s="241"/>
      <c r="BK1087" s="241"/>
      <c r="BL1087" s="241"/>
      <c r="BM1087" s="241"/>
      <c r="BN1087" s="241"/>
      <c r="BO1087" s="241"/>
      <c r="BP1087" s="241"/>
      <c r="BQ1087" s="241"/>
      <c r="BR1087" s="241"/>
      <c r="BS1087" s="241"/>
      <c r="BT1087" s="241"/>
      <c r="BU1087" s="241"/>
      <c r="BV1087" s="240"/>
      <c r="BW1087" s="241"/>
      <c r="BX1087" s="241"/>
      <c r="BY1087" s="241"/>
      <c r="BZ1087" s="241"/>
      <c r="CA1087" s="242"/>
      <c r="CB1087" s="242"/>
      <c r="CC1087" s="242"/>
      <c r="CD1087" s="242"/>
      <c r="CE1087" s="241"/>
    </row>
    <row r="1088" spans="1:83" ht="14.4" x14ac:dyDescent="0.3">
      <c r="A1088" s="270"/>
      <c r="B1088" s="271"/>
      <c r="C1088" s="272"/>
      <c r="D1088" s="272"/>
      <c r="E1088" s="272"/>
      <c r="F1088" s="272"/>
      <c r="G1088" s="272"/>
      <c r="H1088" s="272"/>
      <c r="I1088" s="272"/>
      <c r="J1088" s="272"/>
      <c r="K1088" s="272"/>
      <c r="L1088" s="272"/>
      <c r="M1088" s="272"/>
      <c r="BE1088" s="269"/>
      <c r="BH1088" s="250"/>
      <c r="BI1088" s="250"/>
      <c r="BJ1088" s="250"/>
      <c r="BK1088" s="250"/>
      <c r="BL1088" s="250"/>
      <c r="BM1088" s="250"/>
      <c r="BN1088" s="250"/>
      <c r="BO1088" s="250"/>
      <c r="BP1088" s="250"/>
      <c r="BQ1088" s="250"/>
      <c r="BR1088" s="250"/>
      <c r="BS1088" s="250"/>
      <c r="BT1088" s="250"/>
      <c r="BU1088" s="250"/>
      <c r="BV1088" s="250"/>
      <c r="BW1088" s="250"/>
      <c r="BX1088" s="250"/>
      <c r="BY1088" s="250"/>
      <c r="BZ1088" s="250"/>
      <c r="CE1088" s="250"/>
    </row>
    <row r="1089" spans="1:83" ht="14.4" x14ac:dyDescent="0.3">
      <c r="A1089" s="270"/>
      <c r="B1089" s="271"/>
      <c r="C1089" s="272"/>
      <c r="D1089" s="272"/>
      <c r="E1089" s="272"/>
      <c r="F1089" s="272"/>
      <c r="G1089" s="272"/>
      <c r="H1089" s="272"/>
      <c r="I1089" s="272"/>
      <c r="J1089" s="272"/>
      <c r="K1089" s="272"/>
      <c r="L1089" s="272"/>
      <c r="M1089" s="272"/>
      <c r="BE1089" s="269"/>
      <c r="BH1089" s="250"/>
      <c r="BI1089" s="250"/>
      <c r="BJ1089" s="250"/>
      <c r="BK1089" s="250"/>
      <c r="BL1089" s="250"/>
      <c r="BM1089" s="250"/>
      <c r="BN1089" s="250"/>
      <c r="BO1089" s="250"/>
      <c r="BP1089" s="250"/>
      <c r="BQ1089" s="250"/>
      <c r="BR1089" s="250"/>
      <c r="BS1089" s="250"/>
      <c r="BT1089" s="250"/>
      <c r="BU1089" s="250"/>
      <c r="BV1089" s="250"/>
      <c r="BW1089" s="250"/>
      <c r="BX1089" s="250"/>
      <c r="BY1089" s="250"/>
      <c r="BZ1089" s="250"/>
      <c r="CE1089" s="250"/>
    </row>
    <row r="1090" spans="1:83" ht="14.4" x14ac:dyDescent="0.3">
      <c r="A1090" s="270"/>
      <c r="B1090" s="271"/>
      <c r="C1090" s="272"/>
      <c r="D1090" s="272"/>
      <c r="E1090" s="272"/>
      <c r="F1090" s="272"/>
      <c r="G1090" s="272"/>
      <c r="H1090" s="272"/>
      <c r="I1090" s="272"/>
      <c r="J1090" s="272"/>
      <c r="K1090" s="272"/>
      <c r="L1090" s="272"/>
      <c r="M1090" s="272"/>
      <c r="BE1090" s="269"/>
      <c r="BH1090" s="250"/>
      <c r="BI1090" s="250"/>
      <c r="BJ1090" s="250"/>
      <c r="BK1090" s="250"/>
      <c r="BL1090" s="250"/>
      <c r="BM1090" s="250"/>
      <c r="BN1090" s="250"/>
      <c r="BO1090" s="250"/>
      <c r="BP1090" s="250"/>
      <c r="BQ1090" s="250"/>
      <c r="BR1090" s="250"/>
      <c r="BS1090" s="250"/>
      <c r="BT1090" s="250"/>
      <c r="BU1090" s="250"/>
      <c r="BV1090" s="250"/>
      <c r="BW1090" s="250"/>
      <c r="BX1090" s="250"/>
      <c r="BY1090" s="250"/>
      <c r="BZ1090" s="250"/>
      <c r="CE1090" s="250"/>
    </row>
    <row r="1091" spans="1:83" ht="14.4" x14ac:dyDescent="0.3">
      <c r="A1091" s="270"/>
      <c r="B1091" s="271"/>
      <c r="C1091" s="272"/>
      <c r="D1091" s="272"/>
      <c r="E1091" s="272"/>
      <c r="F1091" s="272"/>
      <c r="G1091" s="272"/>
      <c r="H1091" s="272"/>
      <c r="I1091" s="272"/>
      <c r="J1091" s="272"/>
      <c r="K1091" s="272"/>
      <c r="L1091" s="272"/>
      <c r="M1091" s="272"/>
      <c r="BE1091" s="269"/>
      <c r="BH1091" s="241"/>
      <c r="BI1091" s="241"/>
      <c r="BJ1091" s="241"/>
      <c r="BK1091" s="241"/>
      <c r="BL1091" s="241"/>
      <c r="BM1091" s="241"/>
      <c r="BN1091" s="241"/>
      <c r="BO1091" s="241"/>
      <c r="BP1091" s="241"/>
      <c r="BQ1091" s="241"/>
      <c r="BR1091" s="241"/>
      <c r="BS1091" s="241"/>
      <c r="BT1091" s="241"/>
      <c r="BU1091" s="241"/>
      <c r="BV1091" s="240"/>
      <c r="BW1091" s="241"/>
      <c r="BX1091" s="241"/>
      <c r="BY1091" s="241"/>
      <c r="BZ1091" s="241"/>
      <c r="CA1091" s="242"/>
      <c r="CB1091" s="242"/>
      <c r="CC1091" s="242"/>
      <c r="CD1091" s="242"/>
      <c r="CE1091" s="241"/>
    </row>
    <row r="1092" spans="1:83" ht="14.4" x14ac:dyDescent="0.3">
      <c r="A1092" s="270"/>
      <c r="B1092" s="271"/>
      <c r="C1092" s="272"/>
      <c r="D1092" s="272"/>
      <c r="E1092" s="272"/>
      <c r="F1092" s="272"/>
      <c r="G1092" s="272"/>
      <c r="H1092" s="272"/>
      <c r="I1092" s="272"/>
      <c r="J1092" s="272"/>
      <c r="K1092" s="272"/>
      <c r="L1092" s="272"/>
      <c r="M1092" s="272"/>
      <c r="BE1092" s="269"/>
      <c r="BH1092" s="241"/>
      <c r="BI1092" s="241"/>
      <c r="BJ1092" s="241"/>
      <c r="BK1092" s="241"/>
      <c r="BL1092" s="241"/>
      <c r="BM1092" s="241"/>
      <c r="BN1092" s="241"/>
      <c r="BO1092" s="241"/>
      <c r="BP1092" s="241"/>
      <c r="BQ1092" s="241"/>
      <c r="BR1092" s="241"/>
      <c r="BS1092" s="241"/>
      <c r="BT1092" s="241"/>
      <c r="BU1092" s="241"/>
      <c r="BV1092" s="240"/>
      <c r="BW1092" s="241"/>
      <c r="BX1092" s="241"/>
      <c r="BY1092" s="241"/>
      <c r="BZ1092" s="241"/>
      <c r="CA1092" s="242"/>
      <c r="CB1092" s="242"/>
      <c r="CC1092" s="242"/>
      <c r="CD1092" s="242"/>
      <c r="CE1092" s="241"/>
    </row>
    <row r="1093" spans="1:83" ht="14.4" x14ac:dyDescent="0.3">
      <c r="A1093" s="270"/>
      <c r="B1093" s="271"/>
      <c r="C1093" s="272"/>
      <c r="D1093" s="272"/>
      <c r="E1093" s="272"/>
      <c r="F1093" s="272"/>
      <c r="G1093" s="272"/>
      <c r="H1093" s="272"/>
      <c r="I1093" s="272"/>
      <c r="J1093" s="272"/>
      <c r="K1093" s="272"/>
      <c r="L1093" s="272"/>
      <c r="M1093" s="272"/>
      <c r="BE1093" s="269"/>
      <c r="BH1093" s="250"/>
      <c r="BI1093" s="250"/>
      <c r="BJ1093" s="250"/>
      <c r="BK1093" s="250"/>
      <c r="BL1093" s="250"/>
      <c r="BM1093" s="250"/>
      <c r="BN1093" s="250"/>
      <c r="BO1093" s="250"/>
      <c r="BP1093" s="250"/>
      <c r="BQ1093" s="250"/>
      <c r="BR1093" s="250"/>
      <c r="BS1093" s="250"/>
      <c r="BT1093" s="250"/>
      <c r="BU1093" s="250"/>
      <c r="BV1093" s="250"/>
      <c r="BW1093" s="250"/>
      <c r="BX1093" s="250"/>
      <c r="BY1093" s="250"/>
      <c r="BZ1093" s="250"/>
      <c r="CE1093" s="250"/>
    </row>
    <row r="1094" spans="1:83" ht="14.4" x14ac:dyDescent="0.3">
      <c r="A1094" s="270"/>
      <c r="B1094" s="271"/>
      <c r="C1094" s="272"/>
      <c r="D1094" s="272"/>
      <c r="E1094" s="272"/>
      <c r="F1094" s="272"/>
      <c r="G1094" s="272"/>
      <c r="H1094" s="272"/>
      <c r="I1094" s="272"/>
      <c r="J1094" s="272"/>
      <c r="K1094" s="272"/>
      <c r="L1094" s="272"/>
      <c r="M1094" s="272"/>
      <c r="BE1094" s="269"/>
      <c r="BH1094" s="250"/>
      <c r="BI1094" s="250"/>
      <c r="BJ1094" s="250"/>
      <c r="BK1094" s="250"/>
      <c r="BL1094" s="250"/>
      <c r="BM1094" s="250"/>
      <c r="BN1094" s="250"/>
      <c r="BO1094" s="250"/>
      <c r="BP1094" s="250"/>
      <c r="BQ1094" s="250"/>
      <c r="BR1094" s="250"/>
      <c r="BS1094" s="250"/>
      <c r="BT1094" s="250"/>
      <c r="BU1094" s="250"/>
      <c r="BV1094" s="250"/>
      <c r="BW1094" s="250"/>
      <c r="BX1094" s="250"/>
      <c r="BY1094" s="250"/>
      <c r="BZ1094" s="250"/>
      <c r="CE1094" s="250"/>
    </row>
    <row r="1095" spans="1:83" ht="14.4" x14ac:dyDescent="0.3">
      <c r="A1095" s="270"/>
      <c r="B1095" s="271"/>
      <c r="C1095" s="272"/>
      <c r="D1095" s="272"/>
      <c r="E1095" s="272"/>
      <c r="F1095" s="272"/>
      <c r="G1095" s="272"/>
      <c r="H1095" s="272"/>
      <c r="I1095" s="272"/>
      <c r="J1095" s="272"/>
      <c r="K1095" s="272"/>
      <c r="L1095" s="272"/>
      <c r="M1095" s="272"/>
      <c r="BE1095" s="269"/>
      <c r="BH1095" s="250"/>
      <c r="BI1095" s="250"/>
      <c r="BJ1095" s="250"/>
      <c r="BK1095" s="250"/>
      <c r="BL1095" s="250"/>
      <c r="BM1095" s="250"/>
      <c r="BN1095" s="250"/>
      <c r="BO1095" s="250"/>
      <c r="BP1095" s="250"/>
      <c r="BQ1095" s="250"/>
      <c r="BR1095" s="250"/>
      <c r="BS1095" s="250"/>
      <c r="BT1095" s="250"/>
      <c r="BU1095" s="250"/>
      <c r="BV1095" s="250"/>
      <c r="BW1095" s="250"/>
      <c r="BX1095" s="250"/>
      <c r="BY1095" s="250"/>
      <c r="BZ1095" s="250"/>
      <c r="CE1095" s="250"/>
    </row>
    <row r="1096" spans="1:83" ht="14.4" x14ac:dyDescent="0.3">
      <c r="A1096" s="270"/>
      <c r="B1096" s="271"/>
      <c r="C1096" s="272"/>
      <c r="D1096" s="272"/>
      <c r="E1096" s="272"/>
      <c r="F1096" s="272"/>
      <c r="G1096" s="272"/>
      <c r="H1096" s="272"/>
      <c r="I1096" s="272"/>
      <c r="J1096" s="272"/>
      <c r="K1096" s="272"/>
      <c r="L1096" s="272"/>
      <c r="M1096" s="272"/>
      <c r="BE1096" s="269"/>
      <c r="BH1096" s="250"/>
      <c r="BI1096" s="250"/>
      <c r="BJ1096" s="250"/>
      <c r="BK1096" s="250"/>
      <c r="BL1096" s="250"/>
      <c r="BM1096" s="250"/>
      <c r="BN1096" s="250"/>
      <c r="BO1096" s="250"/>
      <c r="BP1096" s="250"/>
      <c r="BQ1096" s="250"/>
      <c r="BR1096" s="250"/>
      <c r="BS1096" s="250"/>
      <c r="BT1096" s="250"/>
      <c r="BU1096" s="250"/>
      <c r="BV1096" s="250"/>
      <c r="BW1096" s="250"/>
      <c r="BX1096" s="250"/>
      <c r="BY1096" s="250"/>
      <c r="BZ1096" s="250"/>
      <c r="CE1096" s="250"/>
    </row>
    <row r="1097" spans="1:83" ht="14.4" x14ac:dyDescent="0.3">
      <c r="A1097" s="270"/>
      <c r="B1097" s="271"/>
      <c r="C1097" s="272"/>
      <c r="D1097" s="272"/>
      <c r="E1097" s="272"/>
      <c r="F1097" s="272"/>
      <c r="G1097" s="272"/>
      <c r="H1097" s="272"/>
      <c r="I1097" s="272"/>
      <c r="J1097" s="272"/>
      <c r="K1097" s="272"/>
      <c r="L1097" s="272"/>
      <c r="M1097" s="272"/>
      <c r="BE1097" s="269"/>
      <c r="BH1097" s="241"/>
      <c r="BI1097" s="241"/>
      <c r="BJ1097" s="241"/>
      <c r="BK1097" s="241"/>
      <c r="BL1097" s="241"/>
      <c r="BM1097" s="241"/>
      <c r="BN1097" s="241"/>
      <c r="BO1097" s="241"/>
      <c r="BP1097" s="241"/>
      <c r="BQ1097" s="241"/>
      <c r="BR1097" s="241"/>
      <c r="BS1097" s="241"/>
      <c r="BT1097" s="241"/>
      <c r="BU1097" s="241"/>
      <c r="BV1097" s="240"/>
      <c r="BW1097" s="241"/>
      <c r="BX1097" s="241"/>
      <c r="BY1097" s="241"/>
      <c r="BZ1097" s="241"/>
      <c r="CA1097" s="242"/>
      <c r="CB1097" s="242"/>
      <c r="CC1097" s="242"/>
      <c r="CD1097" s="242"/>
      <c r="CE1097" s="241"/>
    </row>
    <row r="1098" spans="1:83" ht="14.4" x14ac:dyDescent="0.3">
      <c r="A1098" s="270"/>
      <c r="B1098" s="271"/>
      <c r="C1098" s="272"/>
      <c r="D1098" s="272"/>
      <c r="E1098" s="272"/>
      <c r="F1098" s="272"/>
      <c r="G1098" s="272"/>
      <c r="H1098" s="272"/>
      <c r="I1098" s="272"/>
      <c r="J1098" s="272"/>
      <c r="K1098" s="272"/>
      <c r="L1098" s="272"/>
      <c r="M1098" s="272"/>
      <c r="BE1098" s="269"/>
      <c r="BH1098" s="241"/>
      <c r="BI1098" s="241"/>
      <c r="BJ1098" s="241"/>
      <c r="BK1098" s="241"/>
      <c r="BL1098" s="241"/>
      <c r="BM1098" s="241"/>
      <c r="BN1098" s="241"/>
      <c r="BO1098" s="241"/>
      <c r="BP1098" s="241"/>
      <c r="BQ1098" s="241"/>
      <c r="BR1098" s="241"/>
      <c r="BS1098" s="241"/>
      <c r="BT1098" s="241"/>
      <c r="BU1098" s="241"/>
      <c r="BV1098" s="240"/>
      <c r="BW1098" s="241"/>
      <c r="BX1098" s="241"/>
      <c r="BY1098" s="241"/>
      <c r="BZ1098" s="241"/>
      <c r="CA1098" s="242"/>
      <c r="CB1098" s="242"/>
      <c r="CC1098" s="242"/>
      <c r="CD1098" s="242"/>
      <c r="CE1098" s="241"/>
    </row>
    <row r="1099" spans="1:83" ht="14.4" x14ac:dyDescent="0.3">
      <c r="A1099" s="270"/>
      <c r="B1099" s="271"/>
      <c r="C1099" s="272"/>
      <c r="D1099" s="272"/>
      <c r="E1099" s="272"/>
      <c r="F1099" s="272"/>
      <c r="G1099" s="272"/>
      <c r="H1099" s="272"/>
      <c r="I1099" s="272"/>
      <c r="J1099" s="272"/>
      <c r="K1099" s="272"/>
      <c r="L1099" s="272"/>
      <c r="M1099" s="272"/>
      <c r="BE1099" s="269"/>
      <c r="BH1099" s="250"/>
      <c r="BI1099" s="250"/>
      <c r="BJ1099" s="250"/>
      <c r="BK1099" s="250"/>
      <c r="BL1099" s="250"/>
      <c r="BM1099" s="250"/>
      <c r="BN1099" s="250"/>
      <c r="BO1099" s="250"/>
      <c r="BP1099" s="250"/>
      <c r="BQ1099" s="250"/>
      <c r="BR1099" s="250"/>
      <c r="BS1099" s="250"/>
      <c r="BT1099" s="250"/>
      <c r="BU1099" s="250"/>
      <c r="BV1099" s="250"/>
      <c r="BW1099" s="250"/>
      <c r="BX1099" s="250"/>
      <c r="BY1099" s="250"/>
      <c r="BZ1099" s="250"/>
      <c r="CE1099" s="250"/>
    </row>
    <row r="1100" spans="1:83" ht="14.4" x14ac:dyDescent="0.3">
      <c r="A1100" s="270"/>
      <c r="B1100" s="271"/>
      <c r="C1100" s="272"/>
      <c r="D1100" s="272"/>
      <c r="E1100" s="272"/>
      <c r="F1100" s="272"/>
      <c r="G1100" s="272"/>
      <c r="H1100" s="272"/>
      <c r="I1100" s="272"/>
      <c r="J1100" s="272"/>
      <c r="K1100" s="272"/>
      <c r="L1100" s="272"/>
      <c r="M1100" s="272"/>
      <c r="BE1100" s="269"/>
      <c r="BH1100" s="250"/>
      <c r="BI1100" s="250"/>
      <c r="BJ1100" s="250"/>
      <c r="BK1100" s="250"/>
      <c r="BL1100" s="250"/>
      <c r="BM1100" s="250"/>
      <c r="BN1100" s="250"/>
      <c r="BO1100" s="250"/>
      <c r="BP1100" s="250"/>
      <c r="BQ1100" s="250"/>
      <c r="BR1100" s="250"/>
      <c r="BS1100" s="250"/>
      <c r="BT1100" s="250"/>
      <c r="BU1100" s="250"/>
      <c r="BV1100" s="250"/>
      <c r="BW1100" s="250"/>
      <c r="BX1100" s="250"/>
      <c r="BY1100" s="250"/>
      <c r="BZ1100" s="250"/>
      <c r="CE1100" s="250"/>
    </row>
    <row r="1101" spans="1:83" ht="14.4" x14ac:dyDescent="0.3">
      <c r="A1101" s="270"/>
      <c r="B1101" s="271"/>
      <c r="C1101" s="272"/>
      <c r="D1101" s="272"/>
      <c r="E1101" s="272"/>
      <c r="F1101" s="272"/>
      <c r="G1101" s="272"/>
      <c r="H1101" s="272"/>
      <c r="I1101" s="272"/>
      <c r="J1101" s="272"/>
      <c r="K1101" s="272"/>
      <c r="L1101" s="272"/>
      <c r="M1101" s="272"/>
      <c r="BE1101" s="269"/>
      <c r="BH1101" s="250"/>
      <c r="BI1101" s="250"/>
      <c r="BJ1101" s="250"/>
      <c r="BK1101" s="250"/>
      <c r="BL1101" s="250"/>
      <c r="BM1101" s="250"/>
      <c r="BN1101" s="250"/>
      <c r="BO1101" s="250"/>
      <c r="BP1101" s="250"/>
      <c r="BQ1101" s="250"/>
      <c r="BR1101" s="250"/>
      <c r="BS1101" s="250"/>
      <c r="BT1101" s="250"/>
      <c r="BU1101" s="250"/>
      <c r="BV1101" s="250"/>
      <c r="BW1101" s="250"/>
      <c r="BX1101" s="250"/>
      <c r="BY1101" s="250"/>
      <c r="BZ1101" s="250"/>
      <c r="CE1101" s="250"/>
    </row>
    <row r="1102" spans="1:83" ht="14.4" x14ac:dyDescent="0.3">
      <c r="A1102" s="270"/>
      <c r="B1102" s="271"/>
      <c r="C1102" s="272"/>
      <c r="D1102" s="272"/>
      <c r="E1102" s="272"/>
      <c r="F1102" s="272"/>
      <c r="G1102" s="272"/>
      <c r="H1102" s="272"/>
      <c r="I1102" s="272"/>
      <c r="J1102" s="272"/>
      <c r="K1102" s="272"/>
      <c r="L1102" s="272"/>
      <c r="M1102" s="272"/>
      <c r="BE1102" s="269"/>
      <c r="BH1102" s="250"/>
      <c r="BI1102" s="250"/>
      <c r="BJ1102" s="250"/>
      <c r="BK1102" s="250"/>
      <c r="BL1102" s="250"/>
      <c r="BM1102" s="250"/>
      <c r="BN1102" s="250"/>
      <c r="BO1102" s="250"/>
      <c r="BP1102" s="250"/>
      <c r="BQ1102" s="250"/>
      <c r="BR1102" s="250"/>
      <c r="BS1102" s="250"/>
      <c r="BT1102" s="250"/>
      <c r="BU1102" s="250"/>
      <c r="BV1102" s="250"/>
      <c r="BW1102" s="250"/>
      <c r="BX1102" s="250"/>
      <c r="BY1102" s="250"/>
      <c r="BZ1102" s="250"/>
      <c r="CE1102" s="250"/>
    </row>
    <row r="1103" spans="1:83" ht="14.4" x14ac:dyDescent="0.3">
      <c r="A1103" s="270"/>
      <c r="B1103" s="271"/>
      <c r="C1103" s="272"/>
      <c r="D1103" s="272"/>
      <c r="E1103" s="272"/>
      <c r="F1103" s="272"/>
      <c r="G1103" s="272"/>
      <c r="H1103" s="272"/>
      <c r="I1103" s="272"/>
      <c r="J1103" s="272"/>
      <c r="K1103" s="272"/>
      <c r="L1103" s="272"/>
      <c r="M1103" s="272"/>
      <c r="BE1103" s="269"/>
      <c r="BH1103" s="241"/>
      <c r="BI1103" s="241"/>
      <c r="BJ1103" s="241"/>
      <c r="BK1103" s="241"/>
      <c r="BL1103" s="241"/>
      <c r="BM1103" s="241"/>
      <c r="BN1103" s="241"/>
      <c r="BO1103" s="241"/>
      <c r="BP1103" s="241"/>
      <c r="BQ1103" s="241"/>
      <c r="BR1103" s="241"/>
      <c r="BS1103" s="241"/>
      <c r="BT1103" s="241"/>
      <c r="BU1103" s="241"/>
      <c r="BV1103" s="240"/>
      <c r="BW1103" s="241"/>
      <c r="BX1103" s="241"/>
      <c r="BY1103" s="241"/>
      <c r="BZ1103" s="241"/>
      <c r="CA1103" s="242"/>
      <c r="CB1103" s="242"/>
      <c r="CC1103" s="242"/>
      <c r="CD1103" s="242"/>
      <c r="CE1103" s="241"/>
    </row>
    <row r="1104" spans="1:83" ht="14.4" x14ac:dyDescent="0.3">
      <c r="A1104" s="270"/>
      <c r="B1104" s="271"/>
      <c r="C1104" s="272"/>
      <c r="D1104" s="272"/>
      <c r="E1104" s="272"/>
      <c r="F1104" s="272"/>
      <c r="G1104" s="272"/>
      <c r="H1104" s="272"/>
      <c r="I1104" s="272"/>
      <c r="J1104" s="272"/>
      <c r="K1104" s="272"/>
      <c r="L1104" s="272"/>
      <c r="M1104" s="272"/>
      <c r="BE1104" s="269"/>
      <c r="BH1104" s="241"/>
      <c r="BI1104" s="241"/>
      <c r="BJ1104" s="241"/>
      <c r="BK1104" s="241"/>
      <c r="BL1104" s="241"/>
      <c r="BM1104" s="241"/>
      <c r="BN1104" s="241"/>
      <c r="BO1104" s="241"/>
      <c r="BP1104" s="241"/>
      <c r="BQ1104" s="241"/>
      <c r="BR1104" s="241"/>
      <c r="BS1104" s="241"/>
      <c r="BT1104" s="241"/>
      <c r="BU1104" s="241"/>
      <c r="BV1104" s="240"/>
      <c r="BW1104" s="241"/>
      <c r="BX1104" s="241"/>
      <c r="BY1104" s="241"/>
      <c r="BZ1104" s="241"/>
      <c r="CA1104" s="242"/>
      <c r="CB1104" s="242"/>
      <c r="CC1104" s="242"/>
      <c r="CD1104" s="242"/>
      <c r="CE1104" s="241"/>
    </row>
    <row r="1105" spans="1:83" ht="14.4" x14ac:dyDescent="0.3">
      <c r="A1105" s="270"/>
      <c r="B1105" s="271"/>
      <c r="C1105" s="272"/>
      <c r="D1105" s="272"/>
      <c r="E1105" s="272"/>
      <c r="F1105" s="272"/>
      <c r="G1105" s="272"/>
      <c r="H1105" s="272"/>
      <c r="I1105" s="272"/>
      <c r="J1105" s="272"/>
      <c r="K1105" s="272"/>
      <c r="L1105" s="272"/>
      <c r="M1105" s="272"/>
      <c r="BE1105" s="269"/>
      <c r="BH1105" s="250"/>
      <c r="BI1105" s="250"/>
      <c r="BJ1105" s="250"/>
      <c r="BK1105" s="250"/>
      <c r="BL1105" s="250"/>
      <c r="BM1105" s="250"/>
      <c r="BN1105" s="250"/>
      <c r="BO1105" s="250"/>
      <c r="BP1105" s="250"/>
      <c r="BQ1105" s="250"/>
      <c r="BR1105" s="250"/>
      <c r="BS1105" s="250"/>
      <c r="BT1105" s="250"/>
      <c r="BU1105" s="250"/>
      <c r="BV1105" s="250"/>
      <c r="BW1105" s="250"/>
      <c r="BX1105" s="250"/>
      <c r="BY1105" s="250"/>
      <c r="BZ1105" s="250"/>
      <c r="CE1105" s="250"/>
    </row>
    <row r="1106" spans="1:83" ht="14.4" x14ac:dyDescent="0.3">
      <c r="A1106" s="270"/>
      <c r="B1106" s="271"/>
      <c r="C1106" s="272"/>
      <c r="D1106" s="272"/>
      <c r="E1106" s="272"/>
      <c r="F1106" s="272"/>
      <c r="G1106" s="272"/>
      <c r="H1106" s="272"/>
      <c r="I1106" s="272"/>
      <c r="J1106" s="272"/>
      <c r="K1106" s="272"/>
      <c r="L1106" s="272"/>
      <c r="M1106" s="272"/>
      <c r="BE1106" s="269"/>
      <c r="BH1106" s="250"/>
      <c r="BI1106" s="250"/>
      <c r="BJ1106" s="250"/>
      <c r="BK1106" s="250"/>
      <c r="BL1106" s="250"/>
      <c r="BM1106" s="250"/>
      <c r="BN1106" s="250"/>
      <c r="BO1106" s="250"/>
      <c r="BP1106" s="250"/>
      <c r="BQ1106" s="250"/>
      <c r="BR1106" s="250"/>
      <c r="BS1106" s="250"/>
      <c r="BT1106" s="250"/>
      <c r="BU1106" s="250"/>
      <c r="BV1106" s="250"/>
      <c r="BW1106" s="250"/>
      <c r="BX1106" s="250"/>
      <c r="BY1106" s="250"/>
      <c r="BZ1106" s="250"/>
      <c r="CE1106" s="250"/>
    </row>
    <row r="1107" spans="1:83" ht="14.4" x14ac:dyDescent="0.3">
      <c r="A1107" s="270"/>
      <c r="B1107" s="271"/>
      <c r="C1107" s="272"/>
      <c r="D1107" s="272"/>
      <c r="E1107" s="272"/>
      <c r="F1107" s="272"/>
      <c r="G1107" s="272"/>
      <c r="H1107" s="272"/>
      <c r="I1107" s="272"/>
      <c r="J1107" s="272"/>
      <c r="K1107" s="272"/>
      <c r="L1107" s="272"/>
      <c r="M1107" s="272"/>
      <c r="BE1107" s="269"/>
      <c r="BH1107" s="241"/>
      <c r="BI1107" s="241"/>
      <c r="BJ1107" s="241"/>
      <c r="BK1107" s="241"/>
      <c r="BL1107" s="241"/>
      <c r="BM1107" s="241"/>
      <c r="BN1107" s="241"/>
      <c r="BO1107" s="241"/>
      <c r="BP1107" s="241"/>
      <c r="BQ1107" s="241"/>
      <c r="BR1107" s="241"/>
      <c r="BS1107" s="241"/>
      <c r="BT1107" s="241"/>
      <c r="BU1107" s="241"/>
      <c r="BV1107" s="240"/>
      <c r="BW1107" s="241"/>
      <c r="BX1107" s="241"/>
      <c r="BY1107" s="241"/>
      <c r="BZ1107" s="241"/>
      <c r="CA1107" s="242"/>
      <c r="CB1107" s="242"/>
      <c r="CC1107" s="242"/>
      <c r="CD1107" s="242"/>
      <c r="CE1107" s="241"/>
    </row>
    <row r="1108" spans="1:83" ht="14.4" x14ac:dyDescent="0.3">
      <c r="A1108" s="270"/>
      <c r="B1108" s="271"/>
      <c r="C1108" s="272"/>
      <c r="D1108" s="272"/>
      <c r="E1108" s="272"/>
      <c r="F1108" s="272"/>
      <c r="G1108" s="272"/>
      <c r="H1108" s="272"/>
      <c r="I1108" s="272"/>
      <c r="J1108" s="272"/>
      <c r="K1108" s="272"/>
      <c r="L1108" s="272"/>
      <c r="M1108" s="272"/>
      <c r="BE1108" s="269"/>
      <c r="BH1108" s="250"/>
      <c r="BI1108" s="250"/>
      <c r="BJ1108" s="250"/>
      <c r="BK1108" s="250"/>
      <c r="BL1108" s="250"/>
      <c r="BM1108" s="250"/>
      <c r="BN1108" s="250"/>
      <c r="BO1108" s="250"/>
      <c r="BP1108" s="250"/>
      <c r="BQ1108" s="250"/>
      <c r="BR1108" s="250"/>
      <c r="BS1108" s="250"/>
      <c r="BT1108" s="250"/>
      <c r="BU1108" s="250"/>
      <c r="BV1108" s="250"/>
      <c r="BW1108" s="250"/>
      <c r="BX1108" s="250"/>
      <c r="BY1108" s="250"/>
      <c r="BZ1108" s="250"/>
      <c r="CE1108" s="250"/>
    </row>
    <row r="1109" spans="1:83" ht="14.4" x14ac:dyDescent="0.3">
      <c r="A1109" s="270"/>
      <c r="B1109" s="271"/>
      <c r="C1109" s="272"/>
      <c r="D1109" s="272"/>
      <c r="E1109" s="272"/>
      <c r="F1109" s="272"/>
      <c r="G1109" s="272"/>
      <c r="H1109" s="272"/>
      <c r="I1109" s="272"/>
      <c r="J1109" s="272"/>
      <c r="K1109" s="272"/>
      <c r="L1109" s="272"/>
      <c r="M1109" s="272"/>
      <c r="BE1109" s="269"/>
      <c r="BH1109" s="241"/>
      <c r="BI1109" s="241"/>
      <c r="BJ1109" s="241"/>
      <c r="BK1109" s="241"/>
      <c r="BL1109" s="241"/>
      <c r="BM1109" s="241"/>
      <c r="BN1109" s="241"/>
      <c r="BO1109" s="241"/>
      <c r="BP1109" s="241"/>
      <c r="BQ1109" s="241"/>
      <c r="BR1109" s="241"/>
      <c r="BS1109" s="241"/>
      <c r="BT1109" s="241"/>
      <c r="BU1109" s="241"/>
      <c r="BV1109" s="240"/>
      <c r="BW1109" s="241"/>
      <c r="BX1109" s="241"/>
      <c r="BY1109" s="241"/>
      <c r="BZ1109" s="241"/>
      <c r="CA1109" s="242"/>
      <c r="CB1109" s="242"/>
      <c r="CC1109" s="242"/>
      <c r="CD1109" s="242"/>
      <c r="CE1109" s="241"/>
    </row>
    <row r="1110" spans="1:83" ht="14.4" x14ac:dyDescent="0.3">
      <c r="A1110" s="270"/>
      <c r="B1110" s="271"/>
      <c r="C1110" s="272"/>
      <c r="D1110" s="272"/>
      <c r="E1110" s="272"/>
      <c r="F1110" s="272"/>
      <c r="G1110" s="272"/>
      <c r="H1110" s="272"/>
      <c r="I1110" s="272"/>
      <c r="J1110" s="272"/>
      <c r="K1110" s="272"/>
      <c r="L1110" s="272"/>
      <c r="M1110" s="272"/>
      <c r="BE1110" s="269"/>
      <c r="BH1110" s="250"/>
      <c r="BI1110" s="250"/>
      <c r="BJ1110" s="250"/>
      <c r="BK1110" s="250"/>
      <c r="BL1110" s="250"/>
      <c r="BM1110" s="250"/>
      <c r="BN1110" s="250"/>
      <c r="BO1110" s="250"/>
      <c r="BP1110" s="250"/>
      <c r="BQ1110" s="250"/>
      <c r="BR1110" s="250"/>
      <c r="BS1110" s="250"/>
      <c r="BT1110" s="250"/>
      <c r="BU1110" s="250"/>
      <c r="BV1110" s="250"/>
      <c r="BW1110" s="250"/>
      <c r="BX1110" s="250"/>
      <c r="BY1110" s="250"/>
      <c r="BZ1110" s="250"/>
      <c r="CE1110" s="250"/>
    </row>
    <row r="1111" spans="1:83" ht="14.4" x14ac:dyDescent="0.3">
      <c r="A1111" s="270"/>
      <c r="B1111" s="271"/>
      <c r="C1111" s="272"/>
      <c r="D1111" s="272"/>
      <c r="E1111" s="272"/>
      <c r="F1111" s="272"/>
      <c r="G1111" s="272"/>
      <c r="H1111" s="272"/>
      <c r="I1111" s="272"/>
      <c r="J1111" s="272"/>
      <c r="K1111" s="272"/>
      <c r="L1111" s="272"/>
      <c r="M1111" s="272"/>
      <c r="BE1111" s="269"/>
      <c r="BH1111" s="250"/>
      <c r="BI1111" s="250"/>
      <c r="BJ1111" s="250"/>
      <c r="BK1111" s="250"/>
      <c r="BL1111" s="250"/>
      <c r="BM1111" s="250"/>
      <c r="BN1111" s="250"/>
      <c r="BO1111" s="250"/>
      <c r="BP1111" s="250"/>
      <c r="BQ1111" s="250"/>
      <c r="BR1111" s="250"/>
      <c r="BS1111" s="250"/>
      <c r="BT1111" s="250"/>
      <c r="BU1111" s="250"/>
      <c r="BV1111" s="250"/>
      <c r="BW1111" s="250"/>
      <c r="BX1111" s="250"/>
      <c r="BY1111" s="250"/>
      <c r="BZ1111" s="250"/>
      <c r="CE1111" s="250"/>
    </row>
    <row r="1112" spans="1:83" ht="14.4" x14ac:dyDescent="0.3">
      <c r="A1112" s="270"/>
      <c r="B1112" s="271"/>
      <c r="C1112" s="272"/>
      <c r="D1112" s="272"/>
      <c r="E1112" s="272"/>
      <c r="F1112" s="272"/>
      <c r="G1112" s="272"/>
      <c r="H1112" s="272"/>
      <c r="I1112" s="272"/>
      <c r="J1112" s="272"/>
      <c r="K1112" s="272"/>
      <c r="L1112" s="272"/>
      <c r="M1112" s="272"/>
      <c r="BE1112" s="269"/>
      <c r="BH1112" s="241"/>
      <c r="BI1112" s="241"/>
      <c r="BJ1112" s="241"/>
      <c r="BK1112" s="241"/>
      <c r="BL1112" s="241"/>
      <c r="BM1112" s="241"/>
      <c r="BN1112" s="241"/>
      <c r="BO1112" s="241"/>
      <c r="BP1112" s="241"/>
      <c r="BQ1112" s="241"/>
      <c r="BR1112" s="241"/>
      <c r="BS1112" s="241"/>
      <c r="BT1112" s="241"/>
      <c r="BU1112" s="241"/>
      <c r="BV1112" s="240"/>
      <c r="BW1112" s="241"/>
      <c r="BX1112" s="241"/>
      <c r="BY1112" s="241"/>
      <c r="BZ1112" s="241"/>
      <c r="CA1112" s="242"/>
      <c r="CB1112" s="242"/>
      <c r="CC1112" s="242"/>
      <c r="CD1112" s="242"/>
      <c r="CE1112" s="241"/>
    </row>
    <row r="1113" spans="1:83" ht="14.4" x14ac:dyDescent="0.3">
      <c r="A1113" s="270"/>
      <c r="B1113" s="271"/>
      <c r="C1113" s="272"/>
      <c r="D1113" s="272"/>
      <c r="E1113" s="272"/>
      <c r="F1113" s="272"/>
      <c r="G1113" s="272"/>
      <c r="H1113" s="272"/>
      <c r="I1113" s="272"/>
      <c r="J1113" s="272"/>
      <c r="K1113" s="272"/>
      <c r="L1113" s="272"/>
      <c r="M1113" s="272"/>
      <c r="BE1113" s="269"/>
      <c r="BH1113" s="241"/>
      <c r="BI1113" s="241"/>
      <c r="BJ1113" s="241"/>
      <c r="BK1113" s="241"/>
      <c r="BL1113" s="241"/>
      <c r="BM1113" s="241"/>
      <c r="BN1113" s="241"/>
      <c r="BO1113" s="241"/>
      <c r="BP1113" s="241"/>
      <c r="BQ1113" s="241"/>
      <c r="BR1113" s="241"/>
      <c r="BS1113" s="241"/>
      <c r="BT1113" s="241"/>
      <c r="BU1113" s="241"/>
      <c r="BV1113" s="240"/>
      <c r="BW1113" s="241"/>
      <c r="BX1113" s="241"/>
      <c r="BY1113" s="241"/>
      <c r="BZ1113" s="241"/>
      <c r="CA1113" s="242"/>
      <c r="CB1113" s="242"/>
      <c r="CC1113" s="242"/>
      <c r="CD1113" s="242"/>
      <c r="CE1113" s="241"/>
    </row>
    <row r="1114" spans="1:83" ht="14.4" x14ac:dyDescent="0.3">
      <c r="A1114" s="270"/>
      <c r="B1114" s="271"/>
      <c r="C1114" s="272"/>
      <c r="D1114" s="272"/>
      <c r="E1114" s="272"/>
      <c r="F1114" s="272"/>
      <c r="G1114" s="272"/>
      <c r="H1114" s="272"/>
      <c r="I1114" s="272"/>
      <c r="J1114" s="272"/>
      <c r="K1114" s="272"/>
      <c r="L1114" s="272"/>
      <c r="M1114" s="272"/>
      <c r="BE1114" s="269"/>
      <c r="BH1114" s="250"/>
      <c r="BI1114" s="250"/>
      <c r="BJ1114" s="250"/>
      <c r="BK1114" s="250"/>
      <c r="BL1114" s="250"/>
      <c r="BM1114" s="250"/>
      <c r="BN1114" s="250"/>
      <c r="BO1114" s="250"/>
      <c r="BP1114" s="250"/>
      <c r="BQ1114" s="250"/>
      <c r="BR1114" s="250"/>
      <c r="BS1114" s="250"/>
      <c r="BT1114" s="250"/>
      <c r="BU1114" s="250"/>
      <c r="BV1114" s="250"/>
      <c r="BW1114" s="250"/>
      <c r="BX1114" s="250"/>
      <c r="BY1114" s="250"/>
      <c r="BZ1114" s="250"/>
      <c r="CE1114" s="250"/>
    </row>
    <row r="1115" spans="1:83" ht="14.4" x14ac:dyDescent="0.3">
      <c r="A1115" s="270"/>
      <c r="B1115" s="271"/>
      <c r="C1115" s="272"/>
      <c r="D1115" s="272"/>
      <c r="E1115" s="272"/>
      <c r="F1115" s="272"/>
      <c r="G1115" s="272"/>
      <c r="H1115" s="272"/>
      <c r="I1115" s="272"/>
      <c r="J1115" s="272"/>
      <c r="K1115" s="272"/>
      <c r="L1115" s="272"/>
      <c r="M1115" s="272"/>
      <c r="BE1115" s="269"/>
      <c r="BH1115" s="250"/>
      <c r="BI1115" s="250"/>
      <c r="BJ1115" s="250"/>
      <c r="BK1115" s="250"/>
      <c r="BL1115" s="250"/>
      <c r="BM1115" s="250"/>
      <c r="BN1115" s="250"/>
      <c r="BO1115" s="250"/>
      <c r="BP1115" s="250"/>
      <c r="BQ1115" s="250"/>
      <c r="BR1115" s="250"/>
      <c r="BS1115" s="250"/>
      <c r="BT1115" s="250"/>
      <c r="BU1115" s="250"/>
      <c r="BV1115" s="250"/>
      <c r="BW1115" s="250"/>
      <c r="BX1115" s="250"/>
      <c r="BY1115" s="250"/>
      <c r="BZ1115" s="250"/>
      <c r="CE1115" s="250"/>
    </row>
    <row r="1116" spans="1:83" ht="14.4" x14ac:dyDescent="0.3">
      <c r="A1116" s="270"/>
      <c r="B1116" s="271"/>
      <c r="C1116" s="272"/>
      <c r="D1116" s="272"/>
      <c r="E1116" s="272"/>
      <c r="F1116" s="272"/>
      <c r="G1116" s="272"/>
      <c r="H1116" s="272"/>
      <c r="I1116" s="272"/>
      <c r="J1116" s="272"/>
      <c r="K1116" s="272"/>
      <c r="L1116" s="272"/>
      <c r="M1116" s="272"/>
      <c r="BE1116" s="269"/>
      <c r="BH1116" s="250"/>
      <c r="BI1116" s="250"/>
      <c r="BJ1116" s="250"/>
      <c r="BK1116" s="250"/>
      <c r="BL1116" s="250"/>
      <c r="BM1116" s="250"/>
      <c r="BN1116" s="250"/>
      <c r="BO1116" s="250"/>
      <c r="BP1116" s="250"/>
      <c r="BQ1116" s="250"/>
      <c r="BR1116" s="250"/>
      <c r="BS1116" s="250"/>
      <c r="BT1116" s="250"/>
      <c r="BU1116" s="250"/>
      <c r="BV1116" s="250"/>
      <c r="BW1116" s="250"/>
      <c r="BX1116" s="250"/>
      <c r="BY1116" s="250"/>
      <c r="BZ1116" s="250"/>
      <c r="CE1116" s="250"/>
    </row>
    <row r="1117" spans="1:83" ht="14.4" x14ac:dyDescent="0.3">
      <c r="A1117" s="270"/>
      <c r="B1117" s="271"/>
      <c r="C1117" s="272"/>
      <c r="D1117" s="272"/>
      <c r="E1117" s="272"/>
      <c r="F1117" s="272"/>
      <c r="G1117" s="272"/>
      <c r="H1117" s="272"/>
      <c r="I1117" s="272"/>
      <c r="J1117" s="272"/>
      <c r="K1117" s="272"/>
      <c r="L1117" s="272"/>
      <c r="M1117" s="272"/>
      <c r="BE1117" s="269"/>
      <c r="BH1117" s="241"/>
      <c r="BI1117" s="241"/>
      <c r="BJ1117" s="241"/>
      <c r="BK1117" s="241"/>
      <c r="BL1117" s="241"/>
      <c r="BM1117" s="241"/>
      <c r="BN1117" s="241"/>
      <c r="BO1117" s="241"/>
      <c r="BP1117" s="241"/>
      <c r="BQ1117" s="241"/>
      <c r="BR1117" s="241"/>
      <c r="BS1117" s="241"/>
      <c r="BT1117" s="241"/>
      <c r="BU1117" s="241"/>
      <c r="BV1117" s="240"/>
      <c r="BW1117" s="241"/>
      <c r="BX1117" s="241"/>
      <c r="BY1117" s="241"/>
      <c r="BZ1117" s="241"/>
      <c r="CA1117" s="242"/>
      <c r="CB1117" s="242"/>
      <c r="CC1117" s="242"/>
      <c r="CD1117" s="242"/>
      <c r="CE1117" s="241"/>
    </row>
    <row r="1118" spans="1:83" ht="14.4" x14ac:dyDescent="0.3">
      <c r="A1118" s="270"/>
      <c r="B1118" s="271"/>
      <c r="C1118" s="272"/>
      <c r="D1118" s="272"/>
      <c r="E1118" s="272"/>
      <c r="F1118" s="272"/>
      <c r="G1118" s="272"/>
      <c r="H1118" s="272"/>
      <c r="I1118" s="272"/>
      <c r="J1118" s="272"/>
      <c r="K1118" s="272"/>
      <c r="L1118" s="272"/>
      <c r="M1118" s="272"/>
      <c r="BE1118" s="269"/>
      <c r="BH1118" s="250"/>
      <c r="BI1118" s="250"/>
      <c r="BJ1118" s="250"/>
      <c r="BK1118" s="250"/>
      <c r="BL1118" s="250"/>
      <c r="BM1118" s="250"/>
      <c r="BN1118" s="250"/>
      <c r="BO1118" s="250"/>
      <c r="BP1118" s="250"/>
      <c r="BQ1118" s="250"/>
      <c r="BR1118" s="250"/>
      <c r="BS1118" s="250"/>
      <c r="BT1118" s="250"/>
      <c r="BU1118" s="250"/>
      <c r="BV1118" s="250"/>
      <c r="BW1118" s="250"/>
      <c r="BX1118" s="250"/>
      <c r="BY1118" s="250"/>
      <c r="BZ1118" s="250"/>
      <c r="CE1118" s="250"/>
    </row>
    <row r="1119" spans="1:83" ht="14.4" x14ac:dyDescent="0.3">
      <c r="A1119" s="270"/>
      <c r="B1119" s="271"/>
      <c r="C1119" s="272"/>
      <c r="D1119" s="272"/>
      <c r="E1119" s="272"/>
      <c r="F1119" s="272"/>
      <c r="G1119" s="272"/>
      <c r="H1119" s="272"/>
      <c r="I1119" s="272"/>
      <c r="J1119" s="272"/>
      <c r="K1119" s="272"/>
      <c r="L1119" s="272"/>
      <c r="M1119" s="272"/>
      <c r="BE1119" s="269"/>
      <c r="BH1119" s="241"/>
      <c r="BI1119" s="241"/>
      <c r="BJ1119" s="241"/>
      <c r="BK1119" s="241"/>
      <c r="BL1119" s="241"/>
      <c r="BM1119" s="241"/>
      <c r="BN1119" s="241"/>
      <c r="BO1119" s="241"/>
      <c r="BP1119" s="241"/>
      <c r="BQ1119" s="241"/>
      <c r="BR1119" s="241"/>
      <c r="BS1119" s="241"/>
      <c r="BT1119" s="241"/>
      <c r="BU1119" s="241"/>
      <c r="BV1119" s="240"/>
      <c r="BW1119" s="241"/>
      <c r="BX1119" s="241"/>
      <c r="BY1119" s="241"/>
      <c r="BZ1119" s="241"/>
      <c r="CA1119" s="242"/>
      <c r="CB1119" s="242"/>
      <c r="CC1119" s="242"/>
      <c r="CD1119" s="242"/>
      <c r="CE1119" s="241"/>
    </row>
    <row r="1120" spans="1:83" ht="14.4" x14ac:dyDescent="0.3">
      <c r="A1120" s="270"/>
      <c r="B1120" s="271"/>
      <c r="C1120" s="272"/>
      <c r="D1120" s="272"/>
      <c r="E1120" s="272"/>
      <c r="F1120" s="272"/>
      <c r="G1120" s="272"/>
      <c r="H1120" s="272"/>
      <c r="I1120" s="272"/>
      <c r="J1120" s="272"/>
      <c r="K1120" s="272"/>
      <c r="L1120" s="272"/>
      <c r="M1120" s="272"/>
      <c r="BE1120" s="269"/>
      <c r="BH1120" s="250"/>
      <c r="BI1120" s="250"/>
      <c r="BJ1120" s="250"/>
      <c r="BK1120" s="250"/>
      <c r="BL1120" s="250"/>
      <c r="BM1120" s="250"/>
      <c r="BN1120" s="250"/>
      <c r="BO1120" s="250"/>
      <c r="BP1120" s="250"/>
      <c r="BQ1120" s="250"/>
      <c r="BR1120" s="250"/>
      <c r="BS1120" s="250"/>
      <c r="BT1120" s="250"/>
      <c r="BU1120" s="250"/>
      <c r="BV1120" s="250"/>
      <c r="BW1120" s="250"/>
      <c r="BX1120" s="250"/>
      <c r="BY1120" s="250"/>
      <c r="BZ1120" s="250"/>
      <c r="CE1120" s="250"/>
    </row>
    <row r="1121" spans="1:83" ht="14.4" x14ac:dyDescent="0.3">
      <c r="A1121" s="270"/>
      <c r="B1121" s="271"/>
      <c r="C1121" s="272"/>
      <c r="D1121" s="272"/>
      <c r="E1121" s="272"/>
      <c r="F1121" s="272"/>
      <c r="G1121" s="272"/>
      <c r="H1121" s="272"/>
      <c r="I1121" s="272"/>
      <c r="J1121" s="272"/>
      <c r="K1121" s="272"/>
      <c r="L1121" s="272"/>
      <c r="M1121" s="272"/>
      <c r="BE1121" s="269"/>
      <c r="BH1121" s="241"/>
      <c r="BI1121" s="241"/>
      <c r="BJ1121" s="241"/>
      <c r="BK1121" s="241"/>
      <c r="BL1121" s="241"/>
      <c r="BM1121" s="241"/>
      <c r="BN1121" s="241"/>
      <c r="BO1121" s="241"/>
      <c r="BP1121" s="241"/>
      <c r="BQ1121" s="241"/>
      <c r="BR1121" s="241"/>
      <c r="BS1121" s="241"/>
      <c r="BT1121" s="241"/>
      <c r="BU1121" s="241"/>
      <c r="BV1121" s="240"/>
      <c r="BW1121" s="241"/>
      <c r="BX1121" s="241"/>
      <c r="BY1121" s="241"/>
      <c r="BZ1121" s="241"/>
      <c r="CA1121" s="242"/>
      <c r="CB1121" s="242"/>
      <c r="CC1121" s="242"/>
      <c r="CD1121" s="242"/>
      <c r="CE1121" s="241"/>
    </row>
    <row r="1122" spans="1:83" ht="14.4" x14ac:dyDescent="0.3">
      <c r="A1122" s="270"/>
      <c r="B1122" s="271"/>
      <c r="C1122" s="272"/>
      <c r="D1122" s="272"/>
      <c r="E1122" s="272"/>
      <c r="F1122" s="272"/>
      <c r="G1122" s="272"/>
      <c r="H1122" s="272"/>
      <c r="I1122" s="272"/>
      <c r="J1122" s="272"/>
      <c r="K1122" s="272"/>
      <c r="L1122" s="272"/>
      <c r="M1122" s="272"/>
      <c r="BE1122" s="269"/>
      <c r="BH1122" s="241"/>
      <c r="BI1122" s="241"/>
      <c r="BJ1122" s="241"/>
      <c r="BK1122" s="241"/>
      <c r="BL1122" s="241"/>
      <c r="BM1122" s="241"/>
      <c r="BN1122" s="241"/>
      <c r="BO1122" s="241"/>
      <c r="BP1122" s="241"/>
      <c r="BQ1122" s="241"/>
      <c r="BR1122" s="241"/>
      <c r="BS1122" s="241"/>
      <c r="BT1122" s="241"/>
      <c r="BU1122" s="241"/>
      <c r="BV1122" s="240"/>
      <c r="BW1122" s="241"/>
      <c r="BX1122" s="241"/>
      <c r="BY1122" s="241"/>
      <c r="BZ1122" s="241"/>
      <c r="CA1122" s="242"/>
      <c r="CB1122" s="242"/>
      <c r="CC1122" s="242"/>
      <c r="CD1122" s="242"/>
      <c r="CE1122" s="241"/>
    </row>
    <row r="1123" spans="1:83" ht="14.4" x14ac:dyDescent="0.3">
      <c r="A1123" s="270"/>
      <c r="B1123" s="271"/>
      <c r="C1123" s="272"/>
      <c r="D1123" s="272"/>
      <c r="E1123" s="272"/>
      <c r="F1123" s="272"/>
      <c r="G1123" s="272"/>
      <c r="H1123" s="272"/>
      <c r="I1123" s="272"/>
      <c r="J1123" s="272"/>
      <c r="K1123" s="272"/>
      <c r="L1123" s="272"/>
      <c r="M1123" s="272"/>
      <c r="BE1123" s="269"/>
      <c r="BH1123" s="250"/>
      <c r="BI1123" s="250"/>
      <c r="BJ1123" s="250"/>
      <c r="BK1123" s="250"/>
      <c r="BL1123" s="250"/>
      <c r="BM1123" s="250"/>
      <c r="BN1123" s="250"/>
      <c r="BO1123" s="250"/>
      <c r="BP1123" s="250"/>
      <c r="BQ1123" s="250"/>
      <c r="BR1123" s="250"/>
      <c r="BS1123" s="250"/>
      <c r="BT1123" s="250"/>
      <c r="BU1123" s="250"/>
      <c r="BV1123" s="250"/>
      <c r="BW1123" s="250"/>
      <c r="BX1123" s="250"/>
      <c r="BY1123" s="250"/>
      <c r="BZ1123" s="250"/>
      <c r="CE1123" s="250"/>
    </row>
    <row r="1124" spans="1:83" ht="14.4" x14ac:dyDescent="0.3">
      <c r="A1124" s="270"/>
      <c r="B1124" s="271"/>
      <c r="C1124" s="272"/>
      <c r="D1124" s="272"/>
      <c r="E1124" s="272"/>
      <c r="F1124" s="272"/>
      <c r="G1124" s="272"/>
      <c r="H1124" s="272"/>
      <c r="I1124" s="272"/>
      <c r="J1124" s="272"/>
      <c r="K1124" s="272"/>
      <c r="L1124" s="272"/>
      <c r="M1124" s="272"/>
      <c r="BE1124" s="269"/>
      <c r="BH1124" s="250"/>
      <c r="BI1124" s="250"/>
      <c r="BJ1124" s="250"/>
      <c r="BK1124" s="250"/>
      <c r="BL1124" s="250"/>
      <c r="BM1124" s="250"/>
      <c r="BN1124" s="250"/>
      <c r="BO1124" s="250"/>
      <c r="BP1124" s="250"/>
      <c r="BQ1124" s="250"/>
      <c r="BR1124" s="250"/>
      <c r="BS1124" s="250"/>
      <c r="BT1124" s="250"/>
      <c r="BU1124" s="250"/>
      <c r="BV1124" s="250"/>
      <c r="BW1124" s="250"/>
      <c r="BX1124" s="250"/>
      <c r="BY1124" s="250"/>
      <c r="BZ1124" s="250"/>
      <c r="CE1124" s="250"/>
    </row>
    <row r="1125" spans="1:83" ht="14.4" x14ac:dyDescent="0.3">
      <c r="A1125" s="270"/>
      <c r="B1125" s="271"/>
      <c r="C1125" s="272"/>
      <c r="D1125" s="272"/>
      <c r="E1125" s="272"/>
      <c r="F1125" s="272"/>
      <c r="G1125" s="272"/>
      <c r="H1125" s="272"/>
      <c r="I1125" s="272"/>
      <c r="J1125" s="272"/>
      <c r="K1125" s="272"/>
      <c r="L1125" s="272"/>
      <c r="M1125" s="272"/>
      <c r="BE1125" s="269"/>
      <c r="BH1125" s="241"/>
      <c r="BI1125" s="241"/>
      <c r="BJ1125" s="241"/>
      <c r="BK1125" s="241"/>
      <c r="BL1125" s="241"/>
      <c r="BM1125" s="241"/>
      <c r="BN1125" s="241"/>
      <c r="BO1125" s="241"/>
      <c r="BP1125" s="241"/>
      <c r="BQ1125" s="241"/>
      <c r="BR1125" s="241"/>
      <c r="BS1125" s="241"/>
      <c r="BT1125" s="241"/>
      <c r="BU1125" s="241"/>
      <c r="BV1125" s="240"/>
      <c r="BW1125" s="241"/>
      <c r="BX1125" s="241"/>
      <c r="BY1125" s="241"/>
      <c r="BZ1125" s="241"/>
      <c r="CA1125" s="242"/>
      <c r="CB1125" s="242"/>
      <c r="CC1125" s="242"/>
      <c r="CD1125" s="242"/>
      <c r="CE1125" s="241"/>
    </row>
    <row r="1126" spans="1:83" ht="14.4" x14ac:dyDescent="0.3">
      <c r="A1126" s="270"/>
      <c r="B1126" s="271"/>
      <c r="C1126" s="272"/>
      <c r="D1126" s="272"/>
      <c r="E1126" s="272"/>
      <c r="F1126" s="272"/>
      <c r="G1126" s="272"/>
      <c r="H1126" s="272"/>
      <c r="I1126" s="272"/>
      <c r="J1126" s="272"/>
      <c r="K1126" s="272"/>
      <c r="L1126" s="272"/>
      <c r="M1126" s="272"/>
      <c r="BE1126" s="269"/>
      <c r="BH1126" s="241"/>
      <c r="BI1126" s="241"/>
      <c r="BJ1126" s="241"/>
      <c r="BK1126" s="241"/>
      <c r="BL1126" s="241"/>
      <c r="BM1126" s="241"/>
      <c r="BN1126" s="241"/>
      <c r="BO1126" s="241"/>
      <c r="BP1126" s="241"/>
      <c r="BQ1126" s="241"/>
      <c r="BR1126" s="241"/>
      <c r="BS1126" s="241"/>
      <c r="BT1126" s="241"/>
      <c r="BU1126" s="241"/>
      <c r="BV1126" s="240"/>
      <c r="BW1126" s="241"/>
      <c r="BX1126" s="241"/>
      <c r="BY1126" s="241"/>
      <c r="BZ1126" s="241"/>
      <c r="CA1126" s="242"/>
      <c r="CB1126" s="242"/>
      <c r="CC1126" s="242"/>
      <c r="CD1126" s="242"/>
      <c r="CE1126" s="241"/>
    </row>
    <row r="1127" spans="1:83" ht="14.4" x14ac:dyDescent="0.3">
      <c r="A1127" s="270"/>
      <c r="B1127" s="271"/>
      <c r="C1127" s="272"/>
      <c r="D1127" s="272"/>
      <c r="E1127" s="272"/>
      <c r="F1127" s="272"/>
      <c r="G1127" s="272"/>
      <c r="H1127" s="272"/>
      <c r="I1127" s="272"/>
      <c r="J1127" s="272"/>
      <c r="K1127" s="272"/>
      <c r="L1127" s="272"/>
      <c r="M1127" s="272"/>
      <c r="BE1127" s="269"/>
      <c r="BH1127" s="250"/>
      <c r="BI1127" s="250"/>
      <c r="BJ1127" s="250"/>
      <c r="BK1127" s="250"/>
      <c r="BL1127" s="250"/>
      <c r="BM1127" s="250"/>
      <c r="BN1127" s="250"/>
      <c r="BO1127" s="250"/>
      <c r="BP1127" s="250"/>
      <c r="BQ1127" s="250"/>
      <c r="BR1127" s="250"/>
      <c r="BS1127" s="250"/>
      <c r="BT1127" s="250"/>
      <c r="BU1127" s="250"/>
      <c r="BV1127" s="250"/>
      <c r="BW1127" s="250"/>
      <c r="BX1127" s="250"/>
      <c r="BY1127" s="250"/>
      <c r="BZ1127" s="250"/>
      <c r="CE1127" s="250"/>
    </row>
    <row r="1128" spans="1:83" ht="14.4" x14ac:dyDescent="0.3">
      <c r="A1128" s="270"/>
      <c r="B1128" s="271"/>
      <c r="C1128" s="272"/>
      <c r="D1128" s="272"/>
      <c r="E1128" s="272"/>
      <c r="F1128" s="272"/>
      <c r="G1128" s="272"/>
      <c r="H1128" s="272"/>
      <c r="I1128" s="272"/>
      <c r="J1128" s="272"/>
      <c r="K1128" s="272"/>
      <c r="L1128" s="272"/>
      <c r="M1128" s="272"/>
      <c r="BE1128" s="269"/>
      <c r="BH1128" s="241"/>
      <c r="BI1128" s="241"/>
      <c r="BJ1128" s="241"/>
      <c r="BK1128" s="241"/>
      <c r="BL1128" s="241"/>
      <c r="BM1128" s="241"/>
      <c r="BN1128" s="241"/>
      <c r="BO1128" s="241"/>
      <c r="BP1128" s="241"/>
      <c r="BQ1128" s="241"/>
      <c r="BR1128" s="241"/>
      <c r="BS1128" s="241"/>
      <c r="BT1128" s="241"/>
      <c r="BU1128" s="241"/>
      <c r="BV1128" s="240"/>
      <c r="BW1128" s="241"/>
      <c r="BX1128" s="241"/>
      <c r="BY1128" s="241"/>
      <c r="BZ1128" s="241"/>
      <c r="CA1128" s="242"/>
      <c r="CB1128" s="242"/>
      <c r="CC1128" s="242"/>
      <c r="CD1128" s="242"/>
      <c r="CE1128" s="241"/>
    </row>
    <row r="1129" spans="1:83" ht="14.4" x14ac:dyDescent="0.3">
      <c r="A1129" s="270"/>
      <c r="B1129" s="271"/>
      <c r="C1129" s="272"/>
      <c r="D1129" s="272"/>
      <c r="E1129" s="272"/>
      <c r="F1129" s="272"/>
      <c r="G1129" s="272"/>
      <c r="H1129" s="272"/>
      <c r="I1129" s="272"/>
      <c r="J1129" s="272"/>
      <c r="K1129" s="272"/>
      <c r="L1129" s="272"/>
      <c r="M1129" s="272"/>
      <c r="BE1129" s="269"/>
      <c r="BH1129" s="241"/>
      <c r="BI1129" s="241"/>
      <c r="BJ1129" s="241"/>
      <c r="BK1129" s="241"/>
      <c r="BL1129" s="241"/>
      <c r="BM1129" s="241"/>
      <c r="BN1129" s="241"/>
      <c r="BO1129" s="241"/>
      <c r="BP1129" s="241"/>
      <c r="BQ1129" s="241"/>
      <c r="BR1129" s="241"/>
      <c r="BS1129" s="241"/>
      <c r="BT1129" s="241"/>
      <c r="BU1129" s="241"/>
      <c r="BV1129" s="240"/>
      <c r="BW1129" s="241"/>
      <c r="BX1129" s="241"/>
      <c r="BY1129" s="241"/>
      <c r="BZ1129" s="241"/>
      <c r="CA1129" s="242"/>
      <c r="CB1129" s="242"/>
      <c r="CC1129" s="242"/>
      <c r="CD1129" s="242"/>
      <c r="CE1129" s="241"/>
    </row>
    <row r="1130" spans="1:83" ht="14.4" x14ac:dyDescent="0.3">
      <c r="A1130" s="270"/>
      <c r="B1130" s="271"/>
      <c r="C1130" s="272"/>
      <c r="D1130" s="272"/>
      <c r="E1130" s="272"/>
      <c r="F1130" s="272"/>
      <c r="G1130" s="272"/>
      <c r="H1130" s="272"/>
      <c r="I1130" s="272"/>
      <c r="J1130" s="272"/>
      <c r="K1130" s="272"/>
      <c r="L1130" s="272"/>
      <c r="M1130" s="272"/>
      <c r="BE1130" s="269"/>
      <c r="BH1130" s="241"/>
      <c r="BI1130" s="241"/>
      <c r="BJ1130" s="241"/>
      <c r="BK1130" s="241"/>
      <c r="BL1130" s="241"/>
      <c r="BM1130" s="241"/>
      <c r="BN1130" s="241"/>
      <c r="BO1130" s="241"/>
      <c r="BP1130" s="241"/>
      <c r="BQ1130" s="241"/>
      <c r="BR1130" s="241"/>
      <c r="BS1130" s="241"/>
      <c r="BT1130" s="241"/>
      <c r="BU1130" s="241"/>
      <c r="BV1130" s="240"/>
      <c r="BW1130" s="241"/>
      <c r="BX1130" s="241"/>
      <c r="BY1130" s="241"/>
      <c r="BZ1130" s="241"/>
      <c r="CA1130" s="242"/>
      <c r="CB1130" s="242"/>
      <c r="CC1130" s="242"/>
      <c r="CD1130" s="242"/>
      <c r="CE1130" s="241"/>
    </row>
    <row r="1131" spans="1:83" ht="14.4" x14ac:dyDescent="0.3">
      <c r="A1131" s="270"/>
      <c r="B1131" s="271"/>
      <c r="C1131" s="272"/>
      <c r="D1131" s="272"/>
      <c r="E1131" s="272"/>
      <c r="F1131" s="272"/>
      <c r="G1131" s="272"/>
      <c r="H1131" s="272"/>
      <c r="I1131" s="272"/>
      <c r="J1131" s="272"/>
      <c r="K1131" s="272"/>
      <c r="L1131" s="272"/>
      <c r="M1131" s="272"/>
      <c r="BE1131" s="269"/>
      <c r="BH1131" s="250"/>
      <c r="BI1131" s="250"/>
      <c r="BJ1131" s="250"/>
      <c r="BK1131" s="250"/>
      <c r="BL1131" s="250"/>
      <c r="BM1131" s="250"/>
      <c r="BN1131" s="250"/>
      <c r="BO1131" s="250"/>
      <c r="BP1131" s="250"/>
      <c r="BQ1131" s="250"/>
      <c r="BR1131" s="250"/>
      <c r="BS1131" s="250"/>
      <c r="BT1131" s="250"/>
      <c r="BU1131" s="250"/>
      <c r="BV1131" s="250"/>
      <c r="BW1131" s="250"/>
      <c r="BX1131" s="250"/>
      <c r="BY1131" s="250"/>
      <c r="BZ1131" s="250"/>
      <c r="CE1131" s="250"/>
    </row>
    <row r="1132" spans="1:83" ht="14.4" x14ac:dyDescent="0.3">
      <c r="A1132" s="270"/>
      <c r="B1132" s="271"/>
      <c r="C1132" s="272"/>
      <c r="D1132" s="272"/>
      <c r="E1132" s="272"/>
      <c r="F1132" s="272"/>
      <c r="G1132" s="272"/>
      <c r="H1132" s="272"/>
      <c r="I1132" s="272"/>
      <c r="J1132" s="272"/>
      <c r="K1132" s="272"/>
      <c r="L1132" s="272"/>
      <c r="M1132" s="272"/>
      <c r="BE1132" s="269"/>
      <c r="BH1132" s="250"/>
      <c r="BI1132" s="250"/>
      <c r="BJ1132" s="250"/>
      <c r="BK1132" s="250"/>
      <c r="BL1132" s="250"/>
      <c r="BM1132" s="250"/>
      <c r="BN1132" s="250"/>
      <c r="BO1132" s="250"/>
      <c r="BP1132" s="250"/>
      <c r="BQ1132" s="250"/>
      <c r="BR1132" s="250"/>
      <c r="BS1132" s="250"/>
      <c r="BT1132" s="250"/>
      <c r="BU1132" s="250"/>
      <c r="BV1132" s="250"/>
      <c r="BW1132" s="250"/>
      <c r="BX1132" s="250"/>
      <c r="BY1132" s="250"/>
      <c r="BZ1132" s="250"/>
      <c r="CE1132" s="250"/>
    </row>
    <row r="1133" spans="1:83" ht="14.4" x14ac:dyDescent="0.3">
      <c r="A1133" s="270"/>
      <c r="B1133" s="271"/>
      <c r="C1133" s="272"/>
      <c r="D1133" s="272"/>
      <c r="E1133" s="272"/>
      <c r="F1133" s="272"/>
      <c r="G1133" s="272"/>
      <c r="H1133" s="272"/>
      <c r="I1133" s="272"/>
      <c r="J1133" s="272"/>
      <c r="K1133" s="272"/>
      <c r="L1133" s="272"/>
      <c r="M1133" s="272"/>
      <c r="BE1133" s="269"/>
      <c r="BH1133" s="250"/>
      <c r="BI1133" s="250"/>
      <c r="BJ1133" s="250"/>
      <c r="BK1133" s="250"/>
      <c r="BL1133" s="250"/>
      <c r="BM1133" s="250"/>
      <c r="BN1133" s="250"/>
      <c r="BO1133" s="250"/>
      <c r="BP1133" s="250"/>
      <c r="BQ1133" s="250"/>
      <c r="BR1133" s="250"/>
      <c r="BS1133" s="250"/>
      <c r="BT1133" s="250"/>
      <c r="BU1133" s="250"/>
      <c r="BV1133" s="250"/>
      <c r="BW1133" s="250"/>
      <c r="BX1133" s="250"/>
      <c r="BY1133" s="250"/>
      <c r="BZ1133" s="250"/>
      <c r="CE1133" s="250"/>
    </row>
    <row r="1134" spans="1:83" ht="14.4" x14ac:dyDescent="0.3">
      <c r="A1134" s="270"/>
      <c r="B1134" s="271"/>
      <c r="C1134" s="272"/>
      <c r="D1134" s="272"/>
      <c r="E1134" s="272"/>
      <c r="F1134" s="272"/>
      <c r="G1134" s="272"/>
      <c r="H1134" s="272"/>
      <c r="I1134" s="272"/>
      <c r="J1134" s="272"/>
      <c r="K1134" s="272"/>
      <c r="L1134" s="272"/>
      <c r="M1134" s="272"/>
      <c r="BE1134" s="269"/>
      <c r="BH1134" s="250"/>
      <c r="BI1134" s="250"/>
      <c r="BJ1134" s="250"/>
      <c r="BK1134" s="250"/>
      <c r="BL1134" s="250"/>
      <c r="BM1134" s="250"/>
      <c r="BN1134" s="250"/>
      <c r="BO1134" s="250"/>
      <c r="BP1134" s="250"/>
      <c r="BQ1134" s="250"/>
      <c r="BR1134" s="250"/>
      <c r="BS1134" s="250"/>
      <c r="BT1134" s="250"/>
      <c r="BU1134" s="250"/>
      <c r="BV1134" s="250"/>
      <c r="BW1134" s="250"/>
      <c r="BX1134" s="250"/>
      <c r="BY1134" s="250"/>
      <c r="BZ1134" s="250"/>
      <c r="CE1134" s="250"/>
    </row>
    <row r="1135" spans="1:83" ht="14.4" x14ac:dyDescent="0.3">
      <c r="A1135" s="270"/>
      <c r="B1135" s="271"/>
      <c r="C1135" s="272"/>
      <c r="D1135" s="272"/>
      <c r="E1135" s="272"/>
      <c r="F1135" s="272"/>
      <c r="G1135" s="272"/>
      <c r="H1135" s="272"/>
      <c r="I1135" s="272"/>
      <c r="J1135" s="272"/>
      <c r="K1135" s="272"/>
      <c r="L1135" s="272"/>
      <c r="M1135" s="272"/>
      <c r="BE1135" s="269"/>
      <c r="BH1135" s="241"/>
      <c r="BI1135" s="241"/>
      <c r="BJ1135" s="241"/>
      <c r="BK1135" s="241"/>
      <c r="BL1135" s="241"/>
      <c r="BM1135" s="241"/>
      <c r="BN1135" s="241"/>
      <c r="BO1135" s="241"/>
      <c r="BP1135" s="241"/>
      <c r="BQ1135" s="241"/>
      <c r="BR1135" s="241"/>
      <c r="BS1135" s="241"/>
      <c r="BT1135" s="241"/>
      <c r="BU1135" s="241"/>
      <c r="BV1135" s="240"/>
      <c r="BW1135" s="241"/>
      <c r="BX1135" s="241"/>
      <c r="BY1135" s="241"/>
      <c r="BZ1135" s="241"/>
      <c r="CA1135" s="242"/>
      <c r="CB1135" s="242"/>
      <c r="CC1135" s="242"/>
      <c r="CD1135" s="242"/>
      <c r="CE1135" s="241"/>
    </row>
    <row r="1136" spans="1:83" ht="14.4" x14ac:dyDescent="0.3">
      <c r="A1136" s="270"/>
      <c r="B1136" s="271"/>
      <c r="C1136" s="272"/>
      <c r="D1136" s="272"/>
      <c r="E1136" s="272"/>
      <c r="F1136" s="272"/>
      <c r="G1136" s="272"/>
      <c r="H1136" s="272"/>
      <c r="I1136" s="272"/>
      <c r="J1136" s="272"/>
      <c r="K1136" s="272"/>
      <c r="L1136" s="272"/>
      <c r="M1136" s="272"/>
      <c r="BE1136" s="269"/>
      <c r="BH1136" s="241"/>
      <c r="BI1136" s="241"/>
      <c r="BJ1136" s="241"/>
      <c r="BK1136" s="241"/>
      <c r="BL1136" s="241"/>
      <c r="BM1136" s="241"/>
      <c r="BN1136" s="241"/>
      <c r="BO1136" s="241"/>
      <c r="BP1136" s="241"/>
      <c r="BQ1136" s="241"/>
      <c r="BR1136" s="241"/>
      <c r="BS1136" s="241"/>
      <c r="BT1136" s="241"/>
      <c r="BU1136" s="241"/>
      <c r="BV1136" s="240"/>
      <c r="BW1136" s="241"/>
      <c r="BX1136" s="241"/>
      <c r="BY1136" s="241"/>
      <c r="BZ1136" s="241"/>
      <c r="CA1136" s="242"/>
      <c r="CB1136" s="242"/>
      <c r="CC1136" s="242"/>
      <c r="CD1136" s="242"/>
      <c r="CE1136" s="241"/>
    </row>
    <row r="1137" spans="1:83" ht="14.4" x14ac:dyDescent="0.3">
      <c r="A1137" s="270"/>
      <c r="B1137" s="271"/>
      <c r="C1137" s="272"/>
      <c r="D1137" s="272"/>
      <c r="E1137" s="272"/>
      <c r="F1137" s="272"/>
      <c r="G1137" s="272"/>
      <c r="H1137" s="272"/>
      <c r="I1137" s="272"/>
      <c r="J1137" s="272"/>
      <c r="K1137" s="272"/>
      <c r="L1137" s="272"/>
      <c r="M1137" s="272"/>
      <c r="BE1137" s="269"/>
      <c r="BH1137" s="250"/>
      <c r="BI1137" s="250"/>
      <c r="BJ1137" s="250"/>
      <c r="BK1137" s="250"/>
      <c r="BL1137" s="250"/>
      <c r="BM1137" s="250"/>
      <c r="BN1137" s="250"/>
      <c r="BO1137" s="250"/>
      <c r="BP1137" s="250"/>
      <c r="BQ1137" s="250"/>
      <c r="BR1137" s="250"/>
      <c r="BS1137" s="250"/>
      <c r="BT1137" s="250"/>
      <c r="BU1137" s="250"/>
      <c r="BV1137" s="250"/>
      <c r="BW1137" s="250"/>
      <c r="BX1137" s="250"/>
      <c r="BY1137" s="250"/>
      <c r="BZ1137" s="250"/>
      <c r="CE1137" s="250"/>
    </row>
    <row r="1138" spans="1:83" ht="14.4" x14ac:dyDescent="0.3">
      <c r="A1138" s="270"/>
      <c r="B1138" s="271"/>
      <c r="C1138" s="272"/>
      <c r="D1138" s="272"/>
      <c r="E1138" s="272"/>
      <c r="F1138" s="272"/>
      <c r="G1138" s="272"/>
      <c r="H1138" s="272"/>
      <c r="I1138" s="272"/>
      <c r="J1138" s="272"/>
      <c r="K1138" s="272"/>
      <c r="L1138" s="272"/>
      <c r="M1138" s="272"/>
      <c r="BE1138" s="269"/>
      <c r="BH1138" s="250"/>
      <c r="BI1138" s="250"/>
      <c r="BJ1138" s="250"/>
      <c r="BK1138" s="250"/>
      <c r="BL1138" s="250"/>
      <c r="BM1138" s="250"/>
      <c r="BN1138" s="250"/>
      <c r="BO1138" s="250"/>
      <c r="BP1138" s="250"/>
      <c r="BQ1138" s="250"/>
      <c r="BR1138" s="250"/>
      <c r="BS1138" s="250"/>
      <c r="BT1138" s="250"/>
      <c r="BU1138" s="250"/>
      <c r="BV1138" s="250"/>
      <c r="BW1138" s="250"/>
      <c r="BX1138" s="250"/>
      <c r="BY1138" s="250"/>
      <c r="BZ1138" s="250"/>
      <c r="CE1138" s="250"/>
    </row>
    <row r="1139" spans="1:83" ht="14.4" x14ac:dyDescent="0.3">
      <c r="A1139" s="270"/>
      <c r="B1139" s="271"/>
      <c r="C1139" s="272"/>
      <c r="D1139" s="272"/>
      <c r="E1139" s="272"/>
      <c r="F1139" s="272"/>
      <c r="G1139" s="272"/>
      <c r="H1139" s="272"/>
      <c r="I1139" s="272"/>
      <c r="J1139" s="272"/>
      <c r="K1139" s="272"/>
      <c r="L1139" s="272"/>
      <c r="M1139" s="272"/>
      <c r="BE1139" s="269"/>
      <c r="BH1139" s="250"/>
      <c r="BI1139" s="250"/>
      <c r="BJ1139" s="250"/>
      <c r="BK1139" s="250"/>
      <c r="BL1139" s="250"/>
      <c r="BM1139" s="250"/>
      <c r="BN1139" s="250"/>
      <c r="BO1139" s="250"/>
      <c r="BP1139" s="250"/>
      <c r="BQ1139" s="250"/>
      <c r="BR1139" s="250"/>
      <c r="BS1139" s="250"/>
      <c r="BT1139" s="250"/>
      <c r="BU1139" s="250"/>
      <c r="BV1139" s="250"/>
      <c r="BW1139" s="250"/>
      <c r="BX1139" s="250"/>
      <c r="BY1139" s="250"/>
      <c r="BZ1139" s="250"/>
      <c r="CE1139" s="250"/>
    </row>
    <row r="1140" spans="1:83" ht="14.4" x14ac:dyDescent="0.3">
      <c r="A1140" s="270"/>
      <c r="B1140" s="271"/>
      <c r="C1140" s="272"/>
      <c r="D1140" s="272"/>
      <c r="E1140" s="272"/>
      <c r="F1140" s="272"/>
      <c r="G1140" s="272"/>
      <c r="H1140" s="272"/>
      <c r="I1140" s="272"/>
      <c r="J1140" s="272"/>
      <c r="K1140" s="272"/>
      <c r="L1140" s="272"/>
      <c r="M1140" s="272"/>
      <c r="BE1140" s="269"/>
      <c r="BH1140" s="250"/>
      <c r="BI1140" s="250"/>
      <c r="BJ1140" s="250"/>
      <c r="BK1140" s="250"/>
      <c r="BL1140" s="250"/>
      <c r="BM1140" s="250"/>
      <c r="BN1140" s="250"/>
      <c r="BO1140" s="250"/>
      <c r="BP1140" s="250"/>
      <c r="BQ1140" s="250"/>
      <c r="BR1140" s="250"/>
      <c r="BS1140" s="250"/>
      <c r="BT1140" s="250"/>
      <c r="BU1140" s="250"/>
      <c r="BV1140" s="250"/>
      <c r="BW1140" s="250"/>
      <c r="BX1140" s="250"/>
      <c r="BY1140" s="250"/>
      <c r="BZ1140" s="250"/>
      <c r="CE1140" s="250"/>
    </row>
    <row r="1141" spans="1:83" ht="14.4" x14ac:dyDescent="0.3">
      <c r="A1141" s="270"/>
      <c r="B1141" s="271"/>
      <c r="C1141" s="272"/>
      <c r="D1141" s="272"/>
      <c r="E1141" s="272"/>
      <c r="F1141" s="272"/>
      <c r="G1141" s="272"/>
      <c r="H1141" s="272"/>
      <c r="I1141" s="272"/>
      <c r="J1141" s="272"/>
      <c r="K1141" s="272"/>
      <c r="L1141" s="272"/>
      <c r="M1141" s="272"/>
      <c r="BE1141" s="269"/>
      <c r="BH1141" s="250"/>
      <c r="BI1141" s="250"/>
      <c r="BJ1141" s="250"/>
      <c r="BK1141" s="250"/>
      <c r="BL1141" s="250"/>
      <c r="BM1141" s="250"/>
      <c r="BN1141" s="250"/>
      <c r="BO1141" s="250"/>
      <c r="BP1141" s="250"/>
      <c r="BQ1141" s="250"/>
      <c r="BR1141" s="250"/>
      <c r="BS1141" s="250"/>
      <c r="BT1141" s="250"/>
      <c r="BU1141" s="250"/>
      <c r="BV1141" s="250"/>
      <c r="BW1141" s="250"/>
      <c r="BX1141" s="250"/>
      <c r="BY1141" s="250"/>
      <c r="BZ1141" s="250"/>
      <c r="CE1141" s="250"/>
    </row>
    <row r="1142" spans="1:83" ht="14.4" x14ac:dyDescent="0.3">
      <c r="A1142" s="270"/>
      <c r="B1142" s="271"/>
      <c r="C1142" s="272"/>
      <c r="D1142" s="272"/>
      <c r="E1142" s="272"/>
      <c r="F1142" s="272"/>
      <c r="G1142" s="272"/>
      <c r="H1142" s="272"/>
      <c r="I1142" s="272"/>
      <c r="J1142" s="272"/>
      <c r="K1142" s="272"/>
      <c r="L1142" s="272"/>
      <c r="M1142" s="272"/>
      <c r="BE1142" s="269"/>
      <c r="BH1142" s="250"/>
      <c r="BI1142" s="250"/>
      <c r="BJ1142" s="250"/>
      <c r="BK1142" s="250"/>
      <c r="BL1142" s="250"/>
      <c r="BM1142" s="250"/>
      <c r="BN1142" s="250"/>
      <c r="BO1142" s="250"/>
      <c r="BP1142" s="250"/>
      <c r="BQ1142" s="250"/>
      <c r="BR1142" s="250"/>
      <c r="BS1142" s="250"/>
      <c r="BT1142" s="250"/>
      <c r="BU1142" s="250"/>
      <c r="BV1142" s="250"/>
      <c r="BW1142" s="250"/>
      <c r="BX1142" s="250"/>
      <c r="BY1142" s="250"/>
      <c r="BZ1142" s="250"/>
      <c r="CE1142" s="250"/>
    </row>
    <row r="1143" spans="1:83" ht="14.4" x14ac:dyDescent="0.3">
      <c r="A1143" s="270"/>
      <c r="B1143" s="271"/>
      <c r="C1143" s="272"/>
      <c r="D1143" s="272"/>
      <c r="E1143" s="272"/>
      <c r="F1143" s="272"/>
      <c r="G1143" s="272"/>
      <c r="H1143" s="272"/>
      <c r="I1143" s="272"/>
      <c r="J1143" s="272"/>
      <c r="K1143" s="272"/>
      <c r="L1143" s="272"/>
      <c r="M1143" s="272"/>
      <c r="BE1143" s="269"/>
      <c r="BH1143" s="250"/>
      <c r="BI1143" s="250"/>
      <c r="BJ1143" s="250"/>
      <c r="BK1143" s="250"/>
      <c r="BL1143" s="250"/>
      <c r="BM1143" s="250"/>
      <c r="BN1143" s="250"/>
      <c r="BO1143" s="250"/>
      <c r="BP1143" s="250"/>
      <c r="BQ1143" s="250"/>
      <c r="BR1143" s="250"/>
      <c r="BS1143" s="250"/>
      <c r="BT1143" s="250"/>
      <c r="BU1143" s="250"/>
      <c r="BV1143" s="250"/>
      <c r="BW1143" s="250"/>
      <c r="BX1143" s="250"/>
      <c r="BY1143" s="250"/>
      <c r="BZ1143" s="250"/>
      <c r="CE1143" s="250"/>
    </row>
    <row r="1144" spans="1:83" ht="14.4" x14ac:dyDescent="0.3">
      <c r="A1144" s="270"/>
      <c r="B1144" s="271"/>
      <c r="C1144" s="272"/>
      <c r="D1144" s="272"/>
      <c r="E1144" s="272"/>
      <c r="F1144" s="272"/>
      <c r="G1144" s="272"/>
      <c r="H1144" s="272"/>
      <c r="I1144" s="272"/>
      <c r="J1144" s="272"/>
      <c r="K1144" s="272"/>
      <c r="L1144" s="272"/>
      <c r="M1144" s="272"/>
      <c r="BE1144" s="269"/>
      <c r="BH1144" s="241"/>
      <c r="BI1144" s="241"/>
      <c r="BJ1144" s="241"/>
      <c r="BK1144" s="241"/>
      <c r="BL1144" s="241"/>
      <c r="BM1144" s="241"/>
      <c r="BN1144" s="241"/>
      <c r="BO1144" s="241"/>
      <c r="BP1144" s="241"/>
      <c r="BQ1144" s="241"/>
      <c r="BR1144" s="241"/>
      <c r="BS1144" s="241"/>
      <c r="BT1144" s="241"/>
      <c r="BU1144" s="241"/>
      <c r="BV1144" s="240"/>
      <c r="BW1144" s="241"/>
      <c r="BX1144" s="241"/>
      <c r="BY1144" s="241"/>
      <c r="BZ1144" s="241"/>
      <c r="CA1144" s="251"/>
      <c r="CB1144" s="251"/>
      <c r="CC1144" s="251"/>
      <c r="CD1144" s="251"/>
      <c r="CE1144" s="241"/>
    </row>
    <row r="1145" spans="1:83" ht="14.4" x14ac:dyDescent="0.3">
      <c r="A1145" s="270"/>
      <c r="B1145" s="271"/>
      <c r="C1145" s="272"/>
      <c r="D1145" s="272"/>
      <c r="E1145" s="272"/>
      <c r="F1145" s="272"/>
      <c r="G1145" s="272"/>
      <c r="H1145" s="272"/>
      <c r="I1145" s="272"/>
      <c r="J1145" s="272"/>
      <c r="K1145" s="272"/>
      <c r="L1145" s="272"/>
      <c r="M1145" s="272"/>
      <c r="BE1145" s="269"/>
      <c r="BH1145" s="241"/>
      <c r="BI1145" s="241"/>
      <c r="BJ1145" s="241"/>
      <c r="BK1145" s="241"/>
      <c r="BL1145" s="241"/>
      <c r="BM1145" s="241"/>
      <c r="BN1145" s="241"/>
      <c r="BO1145" s="241"/>
      <c r="BP1145" s="241"/>
      <c r="BQ1145" s="241"/>
      <c r="BR1145" s="241"/>
      <c r="BS1145" s="241"/>
      <c r="BT1145" s="241"/>
      <c r="BU1145" s="241"/>
      <c r="BV1145" s="240"/>
      <c r="BW1145" s="241"/>
      <c r="BX1145" s="241"/>
      <c r="BY1145" s="241"/>
      <c r="BZ1145" s="241"/>
      <c r="CA1145" s="242"/>
      <c r="CB1145" s="242"/>
      <c r="CC1145" s="242"/>
      <c r="CD1145" s="242"/>
      <c r="CE1145" s="241"/>
    </row>
    <row r="1146" spans="1:83" ht="14.4" x14ac:dyDescent="0.3">
      <c r="A1146" s="270"/>
      <c r="B1146" s="271"/>
      <c r="C1146" s="272"/>
      <c r="D1146" s="272"/>
      <c r="E1146" s="272"/>
      <c r="F1146" s="272"/>
      <c r="G1146" s="272"/>
      <c r="H1146" s="272"/>
      <c r="I1146" s="272"/>
      <c r="J1146" s="272"/>
      <c r="K1146" s="272"/>
      <c r="L1146" s="272"/>
      <c r="M1146" s="272"/>
      <c r="BE1146" s="269"/>
      <c r="BH1146" s="241"/>
      <c r="BI1146" s="241"/>
      <c r="BJ1146" s="241"/>
      <c r="BK1146" s="241"/>
      <c r="BL1146" s="241"/>
      <c r="BM1146" s="241"/>
      <c r="BN1146" s="241"/>
      <c r="BO1146" s="241"/>
      <c r="BP1146" s="241"/>
      <c r="BQ1146" s="241"/>
      <c r="BR1146" s="241"/>
      <c r="BS1146" s="241"/>
      <c r="BT1146" s="241"/>
      <c r="BU1146" s="241"/>
      <c r="BV1146" s="240"/>
      <c r="BW1146" s="241"/>
      <c r="BX1146" s="241"/>
      <c r="BY1146" s="241"/>
      <c r="BZ1146" s="241"/>
      <c r="CA1146" s="242"/>
      <c r="CB1146" s="242"/>
      <c r="CC1146" s="242"/>
      <c r="CD1146" s="242"/>
      <c r="CE1146" s="241"/>
    </row>
    <row r="1147" spans="1:83" ht="14.4" x14ac:dyDescent="0.3">
      <c r="A1147" s="270"/>
      <c r="B1147" s="271"/>
      <c r="C1147" s="272"/>
      <c r="D1147" s="272"/>
      <c r="E1147" s="272"/>
      <c r="F1147" s="272"/>
      <c r="G1147" s="272"/>
      <c r="H1147" s="272"/>
      <c r="I1147" s="272"/>
      <c r="J1147" s="272"/>
      <c r="K1147" s="272"/>
      <c r="L1147" s="272"/>
      <c r="M1147" s="272"/>
      <c r="BE1147" s="269"/>
      <c r="BH1147" s="241"/>
      <c r="BI1147" s="241"/>
      <c r="BJ1147" s="241"/>
      <c r="BK1147" s="241"/>
      <c r="BL1147" s="241"/>
      <c r="BM1147" s="241"/>
      <c r="BN1147" s="241"/>
      <c r="BO1147" s="241"/>
      <c r="BP1147" s="241"/>
      <c r="BQ1147" s="241"/>
      <c r="BR1147" s="241"/>
      <c r="BS1147" s="241"/>
      <c r="BT1147" s="241"/>
      <c r="BU1147" s="241"/>
      <c r="BV1147" s="240"/>
      <c r="BW1147" s="241"/>
      <c r="BX1147" s="241"/>
      <c r="BY1147" s="241"/>
      <c r="BZ1147" s="241"/>
      <c r="CA1147" s="242"/>
      <c r="CB1147" s="242"/>
      <c r="CC1147" s="242"/>
      <c r="CD1147" s="242"/>
      <c r="CE1147" s="241"/>
    </row>
    <row r="1148" spans="1:83" ht="14.4" x14ac:dyDescent="0.3">
      <c r="A1148" s="270"/>
      <c r="B1148" s="271"/>
      <c r="C1148" s="272"/>
      <c r="D1148" s="272"/>
      <c r="E1148" s="272"/>
      <c r="F1148" s="272"/>
      <c r="G1148" s="272"/>
      <c r="H1148" s="272"/>
      <c r="I1148" s="272"/>
      <c r="J1148" s="272"/>
      <c r="K1148" s="272"/>
      <c r="L1148" s="272"/>
      <c r="M1148" s="272"/>
      <c r="BE1148" s="269"/>
      <c r="BH1148" s="250"/>
      <c r="BI1148" s="250"/>
      <c r="BJ1148" s="250"/>
      <c r="BK1148" s="250"/>
      <c r="BL1148" s="250"/>
      <c r="BM1148" s="250"/>
      <c r="BN1148" s="250"/>
      <c r="BO1148" s="250"/>
      <c r="BP1148" s="250"/>
      <c r="BQ1148" s="250"/>
      <c r="BR1148" s="250"/>
      <c r="BS1148" s="250"/>
      <c r="BT1148" s="250"/>
      <c r="BU1148" s="250"/>
      <c r="BV1148" s="250"/>
      <c r="BW1148" s="250"/>
      <c r="BX1148" s="250"/>
      <c r="BY1148" s="250"/>
      <c r="BZ1148" s="250"/>
      <c r="CE1148" s="250"/>
    </row>
    <row r="1149" spans="1:83" ht="14.4" x14ac:dyDescent="0.3">
      <c r="A1149" s="270"/>
      <c r="B1149" s="271"/>
      <c r="C1149" s="272"/>
      <c r="D1149" s="272"/>
      <c r="E1149" s="272"/>
      <c r="F1149" s="272"/>
      <c r="G1149" s="272"/>
      <c r="H1149" s="272"/>
      <c r="I1149" s="272"/>
      <c r="J1149" s="272"/>
      <c r="K1149" s="272"/>
      <c r="L1149" s="272"/>
      <c r="M1149" s="272"/>
      <c r="BE1149" s="269"/>
      <c r="BH1149" s="250"/>
      <c r="BI1149" s="250"/>
      <c r="BJ1149" s="250"/>
      <c r="BK1149" s="250"/>
      <c r="BL1149" s="250"/>
      <c r="BM1149" s="250"/>
      <c r="BN1149" s="250"/>
      <c r="BO1149" s="250"/>
      <c r="BP1149" s="250"/>
      <c r="BQ1149" s="250"/>
      <c r="BR1149" s="250"/>
      <c r="BS1149" s="250"/>
      <c r="BT1149" s="250"/>
      <c r="BU1149" s="250"/>
      <c r="BV1149" s="250"/>
      <c r="BW1149" s="250"/>
      <c r="BX1149" s="250"/>
      <c r="BY1149" s="250"/>
      <c r="BZ1149" s="250"/>
      <c r="CA1149" s="250"/>
      <c r="CE1149" s="250"/>
    </row>
    <row r="1150" spans="1:83" ht="14.4" x14ac:dyDescent="0.3">
      <c r="A1150" s="270"/>
      <c r="B1150" s="271"/>
      <c r="C1150" s="272"/>
      <c r="D1150" s="272"/>
      <c r="E1150" s="272"/>
      <c r="F1150" s="272"/>
      <c r="G1150" s="272"/>
      <c r="H1150" s="272"/>
      <c r="I1150" s="272"/>
      <c r="J1150" s="272"/>
      <c r="K1150" s="272"/>
      <c r="L1150" s="272"/>
      <c r="M1150" s="272"/>
      <c r="BE1150" s="269"/>
      <c r="BH1150" s="250"/>
      <c r="BI1150" s="250"/>
      <c r="BJ1150" s="250"/>
      <c r="BK1150" s="250"/>
      <c r="BL1150" s="250"/>
      <c r="BM1150" s="250"/>
      <c r="BN1150" s="250"/>
      <c r="BO1150" s="250"/>
      <c r="BP1150" s="250"/>
      <c r="BQ1150" s="250"/>
      <c r="BR1150" s="250"/>
      <c r="BS1150" s="250"/>
      <c r="BT1150" s="250"/>
      <c r="BU1150" s="250"/>
      <c r="BV1150" s="250"/>
      <c r="BW1150" s="250"/>
      <c r="BX1150" s="250"/>
      <c r="BY1150" s="250"/>
      <c r="BZ1150" s="250"/>
      <c r="CE1150" s="250"/>
    </row>
    <row r="1151" spans="1:83" ht="14.4" x14ac:dyDescent="0.3">
      <c r="A1151" s="270"/>
      <c r="B1151" s="271"/>
      <c r="C1151" s="272"/>
      <c r="D1151" s="272"/>
      <c r="E1151" s="272"/>
      <c r="F1151" s="272"/>
      <c r="G1151" s="272"/>
      <c r="H1151" s="272"/>
      <c r="I1151" s="272"/>
      <c r="J1151" s="272"/>
      <c r="K1151" s="272"/>
      <c r="L1151" s="272"/>
      <c r="M1151" s="272"/>
      <c r="BE1151" s="269"/>
      <c r="BH1151" s="250"/>
      <c r="BI1151" s="250"/>
      <c r="BJ1151" s="250"/>
      <c r="BK1151" s="250"/>
      <c r="BL1151" s="250"/>
      <c r="BM1151" s="250"/>
      <c r="BN1151" s="250"/>
      <c r="BO1151" s="250"/>
      <c r="BP1151" s="250"/>
      <c r="BQ1151" s="250"/>
      <c r="BR1151" s="250"/>
      <c r="BS1151" s="250"/>
      <c r="BT1151" s="250"/>
      <c r="BU1151" s="250"/>
      <c r="BV1151" s="250"/>
      <c r="BW1151" s="250"/>
      <c r="BX1151" s="250"/>
      <c r="BY1151" s="250"/>
      <c r="BZ1151" s="250"/>
      <c r="CE1151" s="250"/>
    </row>
    <row r="1152" spans="1:83" ht="14.4" x14ac:dyDescent="0.3">
      <c r="A1152" s="270"/>
      <c r="B1152" s="271"/>
      <c r="C1152" s="272"/>
      <c r="D1152" s="272"/>
      <c r="E1152" s="272"/>
      <c r="F1152" s="272"/>
      <c r="G1152" s="272"/>
      <c r="H1152" s="272"/>
      <c r="I1152" s="272"/>
      <c r="J1152" s="272"/>
      <c r="K1152" s="272"/>
      <c r="L1152" s="272"/>
      <c r="M1152" s="272"/>
      <c r="BE1152" s="269"/>
      <c r="BH1152" s="250"/>
      <c r="BI1152" s="250"/>
      <c r="BJ1152" s="250"/>
      <c r="BK1152" s="250"/>
      <c r="BL1152" s="250"/>
      <c r="BM1152" s="250"/>
      <c r="BN1152" s="250"/>
      <c r="BO1152" s="250"/>
      <c r="BP1152" s="250"/>
      <c r="BQ1152" s="250"/>
      <c r="BR1152" s="250"/>
      <c r="BS1152" s="250"/>
      <c r="BT1152" s="250"/>
      <c r="BU1152" s="250"/>
      <c r="BV1152" s="250"/>
      <c r="BW1152" s="250"/>
      <c r="BX1152" s="250"/>
      <c r="BY1152" s="250"/>
      <c r="BZ1152" s="250"/>
      <c r="CE1152" s="250"/>
    </row>
    <row r="1153" spans="1:83" ht="14.4" x14ac:dyDescent="0.3">
      <c r="A1153" s="270"/>
      <c r="B1153" s="271"/>
      <c r="C1153" s="272"/>
      <c r="D1153" s="272"/>
      <c r="E1153" s="272"/>
      <c r="F1153" s="272"/>
      <c r="G1153" s="272"/>
      <c r="H1153" s="272"/>
      <c r="I1153" s="272"/>
      <c r="J1153" s="272"/>
      <c r="K1153" s="272"/>
      <c r="L1153" s="272"/>
      <c r="M1153" s="272"/>
      <c r="BE1153" s="269"/>
      <c r="BH1153" s="241"/>
      <c r="BI1153" s="241"/>
      <c r="BJ1153" s="241"/>
      <c r="BK1153" s="241"/>
      <c r="BL1153" s="241"/>
      <c r="BM1153" s="241"/>
      <c r="BN1153" s="241"/>
      <c r="BO1153" s="241"/>
      <c r="BP1153" s="241"/>
      <c r="BQ1153" s="241"/>
      <c r="BR1153" s="241"/>
      <c r="BS1153" s="241"/>
      <c r="BT1153" s="241"/>
      <c r="BU1153" s="241"/>
      <c r="BV1153" s="240"/>
      <c r="BW1153" s="241"/>
      <c r="BX1153" s="241"/>
      <c r="BY1153" s="241"/>
      <c r="BZ1153" s="241"/>
      <c r="CA1153" s="242"/>
      <c r="CB1153" s="242"/>
      <c r="CC1153" s="242"/>
      <c r="CD1153" s="242"/>
      <c r="CE1153" s="241"/>
    </row>
    <row r="1154" spans="1:83" ht="14.4" x14ac:dyDescent="0.3">
      <c r="A1154" s="270"/>
      <c r="B1154" s="271"/>
      <c r="C1154" s="272"/>
      <c r="D1154" s="272"/>
      <c r="E1154" s="272"/>
      <c r="F1154" s="272"/>
      <c r="G1154" s="272"/>
      <c r="H1154" s="272"/>
      <c r="I1154" s="272"/>
      <c r="J1154" s="272"/>
      <c r="K1154" s="272"/>
      <c r="L1154" s="272"/>
      <c r="M1154" s="272"/>
      <c r="BE1154" s="269"/>
      <c r="BH1154" s="250"/>
      <c r="BI1154" s="250"/>
      <c r="BJ1154" s="250"/>
      <c r="BK1154" s="250"/>
      <c r="BL1154" s="250"/>
      <c r="BM1154" s="250"/>
      <c r="BN1154" s="250"/>
      <c r="BO1154" s="250"/>
      <c r="BP1154" s="250"/>
      <c r="BQ1154" s="250"/>
      <c r="BR1154" s="250"/>
      <c r="BS1154" s="250"/>
      <c r="BT1154" s="250"/>
      <c r="BU1154" s="250"/>
      <c r="BV1154" s="250"/>
      <c r="BW1154" s="250"/>
      <c r="BX1154" s="250"/>
      <c r="BY1154" s="250"/>
      <c r="BZ1154" s="250"/>
      <c r="CE1154" s="250"/>
    </row>
    <row r="1155" spans="1:83" ht="14.4" x14ac:dyDescent="0.3">
      <c r="A1155" s="270"/>
      <c r="B1155" s="271"/>
      <c r="C1155" s="272"/>
      <c r="D1155" s="272"/>
      <c r="E1155" s="272"/>
      <c r="F1155" s="272"/>
      <c r="G1155" s="272"/>
      <c r="H1155" s="272"/>
      <c r="I1155" s="272"/>
      <c r="J1155" s="272"/>
      <c r="K1155" s="272"/>
      <c r="L1155" s="272"/>
      <c r="M1155" s="272"/>
      <c r="BE1155" s="269"/>
      <c r="BH1155" s="241"/>
      <c r="BI1155" s="241"/>
      <c r="BJ1155" s="241"/>
      <c r="BK1155" s="241"/>
      <c r="BL1155" s="241"/>
      <c r="BM1155" s="241"/>
      <c r="BN1155" s="241"/>
      <c r="BO1155" s="241"/>
      <c r="BP1155" s="241"/>
      <c r="BQ1155" s="241"/>
      <c r="BR1155" s="241"/>
      <c r="BS1155" s="241"/>
      <c r="BT1155" s="241"/>
      <c r="BU1155" s="241"/>
      <c r="BV1155" s="240"/>
      <c r="BW1155" s="241"/>
      <c r="BX1155" s="241"/>
      <c r="BY1155" s="241"/>
      <c r="BZ1155" s="241"/>
      <c r="CA1155" s="251"/>
      <c r="CB1155" s="251"/>
      <c r="CC1155" s="251"/>
      <c r="CD1155" s="251"/>
      <c r="CE1155" s="241"/>
    </row>
    <row r="1156" spans="1:83" ht="14.4" x14ac:dyDescent="0.3">
      <c r="A1156" s="270"/>
      <c r="B1156" s="271"/>
      <c r="C1156" s="272"/>
      <c r="D1156" s="272"/>
      <c r="E1156" s="272"/>
      <c r="F1156" s="272"/>
      <c r="G1156" s="272"/>
      <c r="H1156" s="272"/>
      <c r="I1156" s="272"/>
      <c r="J1156" s="272"/>
      <c r="K1156" s="272"/>
      <c r="L1156" s="272"/>
      <c r="M1156" s="272"/>
      <c r="BE1156" s="269"/>
      <c r="BH1156" s="250"/>
      <c r="BI1156" s="250"/>
      <c r="BJ1156" s="250"/>
      <c r="BK1156" s="250"/>
      <c r="BL1156" s="250"/>
      <c r="BM1156" s="250"/>
      <c r="BN1156" s="250"/>
      <c r="BO1156" s="250"/>
      <c r="BP1156" s="250"/>
      <c r="BQ1156" s="250"/>
      <c r="BR1156" s="250"/>
      <c r="BS1156" s="250"/>
      <c r="BT1156" s="250"/>
      <c r="BU1156" s="250"/>
      <c r="BV1156" s="250"/>
      <c r="BW1156" s="250"/>
      <c r="BX1156" s="250"/>
      <c r="BY1156" s="250"/>
      <c r="BZ1156" s="250"/>
      <c r="CE1156" s="250"/>
    </row>
    <row r="1157" spans="1:83" ht="14.4" x14ac:dyDescent="0.3">
      <c r="A1157" s="270"/>
      <c r="B1157" s="271"/>
      <c r="C1157" s="272"/>
      <c r="D1157" s="272"/>
      <c r="E1157" s="272"/>
      <c r="F1157" s="272"/>
      <c r="G1157" s="272"/>
      <c r="H1157" s="272"/>
      <c r="I1157" s="272"/>
      <c r="J1157" s="272"/>
      <c r="K1157" s="272"/>
      <c r="L1157" s="272"/>
      <c r="M1157" s="272"/>
      <c r="BE1157" s="269"/>
      <c r="BH1157" s="241"/>
      <c r="BI1157" s="241"/>
      <c r="BJ1157" s="241"/>
      <c r="BK1157" s="241"/>
      <c r="BL1157" s="241"/>
      <c r="BM1157" s="241"/>
      <c r="BN1157" s="241"/>
      <c r="BO1157" s="241"/>
      <c r="BP1157" s="241"/>
      <c r="BQ1157" s="241"/>
      <c r="BR1157" s="241"/>
      <c r="BS1157" s="241"/>
      <c r="BT1157" s="241"/>
      <c r="BU1157" s="241"/>
      <c r="BV1157" s="240"/>
      <c r="BW1157" s="241"/>
      <c r="BX1157" s="241"/>
      <c r="BY1157" s="241"/>
      <c r="BZ1157" s="241"/>
      <c r="CA1157" s="242"/>
      <c r="CB1157" s="242"/>
      <c r="CC1157" s="242"/>
      <c r="CD1157" s="242"/>
      <c r="CE1157" s="241"/>
    </row>
    <row r="1158" spans="1:83" ht="14.4" x14ac:dyDescent="0.3">
      <c r="A1158" s="270"/>
      <c r="B1158" s="271"/>
      <c r="C1158" s="272"/>
      <c r="D1158" s="272"/>
      <c r="E1158" s="272"/>
      <c r="F1158" s="272"/>
      <c r="G1158" s="272"/>
      <c r="H1158" s="272"/>
      <c r="I1158" s="272"/>
      <c r="J1158" s="272"/>
      <c r="K1158" s="272"/>
      <c r="L1158" s="272"/>
      <c r="M1158" s="272"/>
      <c r="BE1158" s="269"/>
      <c r="BH1158" s="241"/>
      <c r="BI1158" s="241"/>
      <c r="BJ1158" s="241"/>
      <c r="BK1158" s="241"/>
      <c r="BL1158" s="241"/>
      <c r="BM1158" s="241"/>
      <c r="BN1158" s="241"/>
      <c r="BO1158" s="241"/>
      <c r="BP1158" s="241"/>
      <c r="BQ1158" s="241"/>
      <c r="BR1158" s="241"/>
      <c r="BS1158" s="241"/>
      <c r="BT1158" s="241"/>
      <c r="BU1158" s="241"/>
      <c r="BV1158" s="240"/>
      <c r="BW1158" s="241"/>
      <c r="BX1158" s="241"/>
      <c r="BY1158" s="241"/>
      <c r="BZ1158" s="241"/>
      <c r="CA1158" s="242"/>
      <c r="CB1158" s="242"/>
      <c r="CC1158" s="242"/>
      <c r="CD1158" s="242"/>
      <c r="CE1158" s="241"/>
    </row>
    <row r="1159" spans="1:83" ht="14.4" x14ac:dyDescent="0.3">
      <c r="A1159" s="270"/>
      <c r="B1159" s="271"/>
      <c r="C1159" s="272"/>
      <c r="D1159" s="272"/>
      <c r="E1159" s="272"/>
      <c r="F1159" s="272"/>
      <c r="G1159" s="272"/>
      <c r="H1159" s="272"/>
      <c r="I1159" s="272"/>
      <c r="J1159" s="272"/>
      <c r="K1159" s="272"/>
      <c r="L1159" s="272"/>
      <c r="M1159" s="272"/>
      <c r="BE1159" s="269"/>
      <c r="BH1159" s="250"/>
      <c r="BI1159" s="250"/>
      <c r="BJ1159" s="250"/>
      <c r="BK1159" s="250"/>
      <c r="BL1159" s="250"/>
      <c r="BM1159" s="250"/>
      <c r="BN1159" s="250"/>
      <c r="BO1159" s="250"/>
      <c r="BP1159" s="250"/>
      <c r="BQ1159" s="250"/>
      <c r="BR1159" s="250"/>
      <c r="BS1159" s="250"/>
      <c r="BT1159" s="250"/>
      <c r="BU1159" s="250"/>
      <c r="BV1159" s="250"/>
      <c r="BW1159" s="250"/>
      <c r="BX1159" s="250"/>
      <c r="BY1159" s="250"/>
      <c r="BZ1159" s="250"/>
      <c r="CE1159" s="250"/>
    </row>
    <row r="1160" spans="1:83" ht="14.4" x14ac:dyDescent="0.3">
      <c r="A1160" s="270"/>
      <c r="B1160" s="271"/>
      <c r="C1160" s="272"/>
      <c r="D1160" s="272"/>
      <c r="E1160" s="272"/>
      <c r="F1160" s="272"/>
      <c r="G1160" s="272"/>
      <c r="H1160" s="272"/>
      <c r="I1160" s="272"/>
      <c r="J1160" s="272"/>
      <c r="K1160" s="272"/>
      <c r="L1160" s="272"/>
      <c r="M1160" s="272"/>
      <c r="BE1160" s="269"/>
      <c r="BH1160" s="250"/>
      <c r="BI1160" s="250"/>
      <c r="BJ1160" s="250"/>
      <c r="BK1160" s="250"/>
      <c r="BL1160" s="250"/>
      <c r="BM1160" s="250"/>
      <c r="BN1160" s="250"/>
      <c r="BO1160" s="250"/>
      <c r="BP1160" s="250"/>
      <c r="BQ1160" s="250"/>
      <c r="BR1160" s="250"/>
      <c r="BS1160" s="250"/>
      <c r="BT1160" s="250"/>
      <c r="BU1160" s="250"/>
      <c r="BV1160" s="250"/>
      <c r="BW1160" s="250"/>
      <c r="BX1160" s="250"/>
      <c r="BY1160" s="250"/>
      <c r="BZ1160" s="250"/>
      <c r="CE1160" s="250"/>
    </row>
    <row r="1161" spans="1:83" ht="14.4" x14ac:dyDescent="0.3">
      <c r="A1161" s="270"/>
      <c r="B1161" s="271"/>
      <c r="C1161" s="272"/>
      <c r="D1161" s="272"/>
      <c r="E1161" s="272"/>
      <c r="F1161" s="272"/>
      <c r="G1161" s="272"/>
      <c r="H1161" s="272"/>
      <c r="I1161" s="272"/>
      <c r="J1161" s="272"/>
      <c r="K1161" s="272"/>
      <c r="L1161" s="272"/>
      <c r="M1161" s="272"/>
      <c r="BE1161" s="269"/>
      <c r="BH1161" s="250"/>
      <c r="BI1161" s="250"/>
      <c r="BJ1161" s="250"/>
      <c r="BK1161" s="250"/>
      <c r="BL1161" s="250"/>
      <c r="BM1161" s="250"/>
      <c r="BN1161" s="250"/>
      <c r="BO1161" s="250"/>
      <c r="BP1161" s="250"/>
      <c r="BQ1161" s="250"/>
      <c r="BR1161" s="250"/>
      <c r="BS1161" s="250"/>
      <c r="BT1161" s="250"/>
      <c r="BU1161" s="250"/>
      <c r="BV1161" s="250"/>
      <c r="BW1161" s="250"/>
      <c r="BX1161" s="250"/>
      <c r="BY1161" s="250"/>
      <c r="BZ1161" s="250"/>
      <c r="CE1161" s="250"/>
    </row>
    <row r="1162" spans="1:83" ht="14.4" x14ac:dyDescent="0.3">
      <c r="A1162" s="270"/>
      <c r="B1162" s="271"/>
      <c r="C1162" s="272"/>
      <c r="D1162" s="272"/>
      <c r="E1162" s="272"/>
      <c r="F1162" s="272"/>
      <c r="G1162" s="272"/>
      <c r="H1162" s="272"/>
      <c r="I1162" s="272"/>
      <c r="J1162" s="272"/>
      <c r="K1162" s="272"/>
      <c r="L1162" s="272"/>
      <c r="M1162" s="272"/>
      <c r="BE1162" s="269"/>
      <c r="BH1162" s="250"/>
      <c r="BI1162" s="250"/>
      <c r="BJ1162" s="250"/>
      <c r="BK1162" s="250"/>
      <c r="BL1162" s="250"/>
      <c r="BM1162" s="250"/>
      <c r="BN1162" s="250"/>
      <c r="BO1162" s="250"/>
      <c r="BP1162" s="250"/>
      <c r="BQ1162" s="250"/>
      <c r="BR1162" s="250"/>
      <c r="BS1162" s="250"/>
      <c r="BT1162" s="250"/>
      <c r="BU1162" s="250"/>
      <c r="BV1162" s="250"/>
      <c r="BW1162" s="250"/>
      <c r="BX1162" s="250"/>
      <c r="BY1162" s="250"/>
      <c r="BZ1162" s="250"/>
      <c r="CE1162" s="250"/>
    </row>
    <row r="1163" spans="1:83" ht="14.4" x14ac:dyDescent="0.3">
      <c r="A1163" s="270"/>
      <c r="B1163" s="271"/>
      <c r="C1163" s="272"/>
      <c r="D1163" s="272"/>
      <c r="E1163" s="272"/>
      <c r="F1163" s="272"/>
      <c r="G1163" s="272"/>
      <c r="H1163" s="272"/>
      <c r="I1163" s="272"/>
      <c r="J1163" s="272"/>
      <c r="K1163" s="272"/>
      <c r="L1163" s="272"/>
      <c r="M1163" s="272"/>
      <c r="BE1163" s="269"/>
      <c r="BH1163" s="250"/>
      <c r="BI1163" s="250"/>
      <c r="BJ1163" s="250"/>
      <c r="BK1163" s="250"/>
      <c r="BL1163" s="250"/>
      <c r="BM1163" s="250"/>
      <c r="BN1163" s="250"/>
      <c r="BO1163" s="250"/>
      <c r="BP1163" s="250"/>
      <c r="BQ1163" s="250"/>
      <c r="BR1163" s="250"/>
      <c r="BS1163" s="250"/>
      <c r="BT1163" s="250"/>
      <c r="BU1163" s="250"/>
      <c r="BV1163" s="250"/>
      <c r="BW1163" s="250"/>
      <c r="BX1163" s="250"/>
      <c r="BY1163" s="250"/>
      <c r="BZ1163" s="250"/>
      <c r="CE1163" s="250"/>
    </row>
    <row r="1164" spans="1:83" ht="14.4" x14ac:dyDescent="0.3">
      <c r="A1164" s="270"/>
      <c r="B1164" s="271"/>
      <c r="C1164" s="272"/>
      <c r="D1164" s="272"/>
      <c r="E1164" s="272"/>
      <c r="F1164" s="272"/>
      <c r="G1164" s="272"/>
      <c r="H1164" s="272"/>
      <c r="I1164" s="272"/>
      <c r="J1164" s="272"/>
      <c r="K1164" s="272"/>
      <c r="L1164" s="272"/>
      <c r="M1164" s="272"/>
      <c r="BE1164" s="269"/>
      <c r="BH1164" s="250"/>
      <c r="BI1164" s="250"/>
      <c r="BJ1164" s="250"/>
      <c r="BK1164" s="250"/>
      <c r="BL1164" s="250"/>
      <c r="BM1164" s="250"/>
      <c r="BN1164" s="250"/>
      <c r="BO1164" s="250"/>
      <c r="BP1164" s="250"/>
      <c r="BQ1164" s="250"/>
      <c r="BR1164" s="250"/>
      <c r="BS1164" s="250"/>
      <c r="BT1164" s="250"/>
      <c r="BU1164" s="250"/>
      <c r="BV1164" s="250"/>
      <c r="BW1164" s="250"/>
      <c r="BX1164" s="250"/>
      <c r="BY1164" s="250"/>
      <c r="BZ1164" s="250"/>
      <c r="CE1164" s="250"/>
    </row>
    <row r="1165" spans="1:83" ht="14.4" x14ac:dyDescent="0.3">
      <c r="A1165" s="270"/>
      <c r="B1165" s="271"/>
      <c r="C1165" s="272"/>
      <c r="D1165" s="272"/>
      <c r="E1165" s="272"/>
      <c r="F1165" s="272"/>
      <c r="G1165" s="272"/>
      <c r="H1165" s="272"/>
      <c r="I1165" s="272"/>
      <c r="J1165" s="272"/>
      <c r="K1165" s="272"/>
      <c r="L1165" s="272"/>
      <c r="M1165" s="272"/>
      <c r="BE1165" s="269"/>
      <c r="BH1165" s="250"/>
      <c r="BI1165" s="250"/>
      <c r="BJ1165" s="250"/>
      <c r="BK1165" s="250"/>
      <c r="BL1165" s="250"/>
      <c r="BM1165" s="250"/>
      <c r="BN1165" s="250"/>
      <c r="BO1165" s="250"/>
      <c r="BP1165" s="250"/>
      <c r="BQ1165" s="250"/>
      <c r="BR1165" s="250"/>
      <c r="BS1165" s="250"/>
      <c r="BT1165" s="250"/>
      <c r="BU1165" s="250"/>
      <c r="BV1165" s="250"/>
      <c r="BW1165" s="250"/>
      <c r="BX1165" s="250"/>
      <c r="BY1165" s="250"/>
      <c r="BZ1165" s="250"/>
      <c r="CE1165" s="250"/>
    </row>
    <row r="1166" spans="1:83" ht="14.4" x14ac:dyDescent="0.3">
      <c r="A1166" s="270"/>
      <c r="B1166" s="271"/>
      <c r="C1166" s="272"/>
      <c r="D1166" s="272"/>
      <c r="E1166" s="272"/>
      <c r="F1166" s="272"/>
      <c r="G1166" s="272"/>
      <c r="H1166" s="272"/>
      <c r="I1166" s="272"/>
      <c r="J1166" s="272"/>
      <c r="K1166" s="272"/>
      <c r="L1166" s="272"/>
      <c r="M1166" s="272"/>
      <c r="BE1166" s="269"/>
      <c r="BH1166" s="241"/>
      <c r="BI1166" s="241"/>
      <c r="BJ1166" s="241"/>
      <c r="BK1166" s="241"/>
      <c r="BL1166" s="241"/>
      <c r="BM1166" s="241"/>
      <c r="BN1166" s="241"/>
      <c r="BO1166" s="241"/>
      <c r="BP1166" s="241"/>
      <c r="BQ1166" s="241"/>
      <c r="BR1166" s="241"/>
      <c r="BS1166" s="241"/>
      <c r="BT1166" s="241"/>
      <c r="BU1166" s="241"/>
      <c r="BV1166" s="240"/>
      <c r="BW1166" s="241"/>
      <c r="BX1166" s="241"/>
      <c r="BY1166" s="241"/>
      <c r="BZ1166" s="241"/>
      <c r="CA1166" s="242"/>
      <c r="CB1166" s="242"/>
      <c r="CC1166" s="242"/>
      <c r="CD1166" s="242"/>
      <c r="CE1166" s="241"/>
    </row>
    <row r="1167" spans="1:83" ht="14.4" x14ac:dyDescent="0.3">
      <c r="A1167" s="270"/>
      <c r="B1167" s="271"/>
      <c r="C1167" s="272"/>
      <c r="D1167" s="272"/>
      <c r="E1167" s="272"/>
      <c r="F1167" s="272"/>
      <c r="G1167" s="272"/>
      <c r="H1167" s="272"/>
      <c r="I1167" s="272"/>
      <c r="J1167" s="272"/>
      <c r="K1167" s="272"/>
      <c r="L1167" s="272"/>
      <c r="M1167" s="272"/>
      <c r="BE1167" s="269"/>
      <c r="BH1167" s="250"/>
      <c r="BI1167" s="250"/>
      <c r="BJ1167" s="250"/>
      <c r="BK1167" s="250"/>
      <c r="BL1167" s="250"/>
      <c r="BM1167" s="250"/>
      <c r="BN1167" s="250"/>
      <c r="BO1167" s="250"/>
      <c r="BP1167" s="250"/>
      <c r="BQ1167" s="250"/>
      <c r="BR1167" s="250"/>
      <c r="BS1167" s="250"/>
      <c r="BT1167" s="250"/>
      <c r="BU1167" s="250"/>
      <c r="BV1167" s="250"/>
      <c r="BW1167" s="250"/>
      <c r="BX1167" s="250"/>
      <c r="BY1167" s="250"/>
      <c r="BZ1167" s="250"/>
      <c r="CE1167" s="250"/>
    </row>
    <row r="1168" spans="1:83" ht="14.4" x14ac:dyDescent="0.3">
      <c r="A1168" s="270"/>
      <c r="B1168" s="271"/>
      <c r="C1168" s="272"/>
      <c r="D1168" s="272"/>
      <c r="E1168" s="272"/>
      <c r="F1168" s="272"/>
      <c r="G1168" s="272"/>
      <c r="H1168" s="272"/>
      <c r="I1168" s="272"/>
      <c r="J1168" s="272"/>
      <c r="K1168" s="272"/>
      <c r="L1168" s="272"/>
      <c r="M1168" s="272"/>
      <c r="BE1168" s="269"/>
      <c r="BH1168" s="250"/>
      <c r="BI1168" s="250"/>
      <c r="BJ1168" s="250"/>
      <c r="BK1168" s="250"/>
      <c r="BL1168" s="250"/>
      <c r="BM1168" s="250"/>
      <c r="BN1168" s="250"/>
      <c r="BO1168" s="250"/>
      <c r="BP1168" s="250"/>
      <c r="BQ1168" s="250"/>
      <c r="BR1168" s="250"/>
      <c r="BS1168" s="250"/>
      <c r="BT1168" s="250"/>
      <c r="BU1168" s="250"/>
      <c r="BV1168" s="250"/>
      <c r="BW1168" s="250"/>
      <c r="BX1168" s="250"/>
      <c r="BY1168" s="250"/>
      <c r="BZ1168" s="250"/>
      <c r="CE1168" s="250"/>
    </row>
    <row r="1169" spans="1:83" ht="14.4" x14ac:dyDescent="0.3">
      <c r="A1169" s="270"/>
      <c r="B1169" s="271"/>
      <c r="C1169" s="272"/>
      <c r="D1169" s="272"/>
      <c r="E1169" s="272"/>
      <c r="F1169" s="272"/>
      <c r="G1169" s="272"/>
      <c r="H1169" s="272"/>
      <c r="I1169" s="272"/>
      <c r="J1169" s="272"/>
      <c r="K1169" s="272"/>
      <c r="L1169" s="272"/>
      <c r="M1169" s="272"/>
      <c r="BE1169" s="269"/>
      <c r="BH1169" s="241"/>
      <c r="BI1169" s="241"/>
      <c r="BJ1169" s="241"/>
      <c r="BK1169" s="241"/>
      <c r="BL1169" s="241"/>
      <c r="BM1169" s="241"/>
      <c r="BN1169" s="241"/>
      <c r="BO1169" s="241"/>
      <c r="BP1169" s="241"/>
      <c r="BQ1169" s="241"/>
      <c r="BR1169" s="241"/>
      <c r="BS1169" s="241"/>
      <c r="BT1169" s="241"/>
      <c r="BU1169" s="241"/>
      <c r="BV1169" s="240"/>
      <c r="BW1169" s="241"/>
      <c r="BX1169" s="241"/>
      <c r="BY1169" s="241"/>
      <c r="BZ1169" s="241"/>
      <c r="CA1169" s="242"/>
      <c r="CB1169" s="242"/>
      <c r="CC1169" s="242"/>
      <c r="CD1169" s="242"/>
      <c r="CE1169" s="241"/>
    </row>
    <row r="1170" spans="1:83" ht="14.4" x14ac:dyDescent="0.3">
      <c r="A1170" s="270"/>
      <c r="B1170" s="271"/>
      <c r="C1170" s="272"/>
      <c r="D1170" s="272"/>
      <c r="E1170" s="272"/>
      <c r="F1170" s="272"/>
      <c r="G1170" s="272"/>
      <c r="H1170" s="272"/>
      <c r="I1170" s="272"/>
      <c r="J1170" s="272"/>
      <c r="K1170" s="272"/>
      <c r="L1170" s="272"/>
      <c r="M1170" s="272"/>
      <c r="BE1170" s="269"/>
      <c r="BH1170" s="241"/>
      <c r="BI1170" s="241"/>
      <c r="BJ1170" s="241"/>
      <c r="BK1170" s="241"/>
      <c r="BL1170" s="241"/>
      <c r="BM1170" s="241"/>
      <c r="BN1170" s="241"/>
      <c r="BO1170" s="241"/>
      <c r="BP1170" s="241"/>
      <c r="BQ1170" s="241"/>
      <c r="BR1170" s="241"/>
      <c r="BS1170" s="241"/>
      <c r="BT1170" s="241"/>
      <c r="BU1170" s="241"/>
      <c r="BV1170" s="240"/>
      <c r="BW1170" s="241"/>
      <c r="BX1170" s="241"/>
      <c r="BY1170" s="241"/>
      <c r="BZ1170" s="241"/>
      <c r="CA1170" s="242"/>
      <c r="CB1170" s="242"/>
      <c r="CC1170" s="242"/>
      <c r="CD1170" s="242"/>
      <c r="CE1170" s="241"/>
    </row>
    <row r="1171" spans="1:83" ht="14.4" x14ac:dyDescent="0.3">
      <c r="A1171" s="270"/>
      <c r="B1171" s="271"/>
      <c r="C1171" s="272"/>
      <c r="D1171" s="272"/>
      <c r="E1171" s="272"/>
      <c r="F1171" s="272"/>
      <c r="G1171" s="272"/>
      <c r="H1171" s="272"/>
      <c r="I1171" s="272"/>
      <c r="J1171" s="272"/>
      <c r="K1171" s="272"/>
      <c r="L1171" s="272"/>
      <c r="M1171" s="272"/>
      <c r="BE1171" s="269"/>
      <c r="BH1171" s="241"/>
      <c r="BI1171" s="241"/>
      <c r="BJ1171" s="241"/>
      <c r="BK1171" s="241"/>
      <c r="BL1171" s="241"/>
      <c r="BM1171" s="241"/>
      <c r="BN1171" s="241"/>
      <c r="BO1171" s="241"/>
      <c r="BP1171" s="241"/>
      <c r="BQ1171" s="241"/>
      <c r="BR1171" s="241"/>
      <c r="BS1171" s="241"/>
      <c r="BT1171" s="241"/>
      <c r="BU1171" s="241"/>
      <c r="BV1171" s="240"/>
      <c r="BW1171" s="241"/>
      <c r="BX1171" s="241"/>
      <c r="BY1171" s="241"/>
      <c r="BZ1171" s="241"/>
      <c r="CA1171" s="242"/>
      <c r="CB1171" s="242"/>
      <c r="CC1171" s="242"/>
      <c r="CD1171" s="242"/>
      <c r="CE1171" s="241"/>
    </row>
    <row r="1172" spans="1:83" ht="14.4" x14ac:dyDescent="0.3">
      <c r="A1172" s="270"/>
      <c r="B1172" s="271"/>
      <c r="C1172" s="272"/>
      <c r="D1172" s="272"/>
      <c r="E1172" s="272"/>
      <c r="F1172" s="272"/>
      <c r="G1172" s="272"/>
      <c r="H1172" s="272"/>
      <c r="I1172" s="272"/>
      <c r="J1172" s="272"/>
      <c r="K1172" s="272"/>
      <c r="L1172" s="272"/>
      <c r="M1172" s="272"/>
      <c r="BE1172" s="269"/>
      <c r="BH1172" s="241"/>
      <c r="BI1172" s="241"/>
      <c r="BJ1172" s="241"/>
      <c r="BK1172" s="241"/>
      <c r="BL1172" s="241"/>
      <c r="BM1172" s="241"/>
      <c r="BN1172" s="241"/>
      <c r="BO1172" s="241"/>
      <c r="BP1172" s="241"/>
      <c r="BQ1172" s="241"/>
      <c r="BR1172" s="241"/>
      <c r="BS1172" s="241"/>
      <c r="BT1172" s="241"/>
      <c r="BU1172" s="241"/>
      <c r="BV1172" s="240"/>
      <c r="BW1172" s="241"/>
      <c r="BX1172" s="241"/>
      <c r="BY1172" s="241"/>
      <c r="BZ1172" s="241"/>
      <c r="CA1172" s="242"/>
      <c r="CB1172" s="242"/>
      <c r="CC1172" s="242"/>
      <c r="CD1172" s="242"/>
      <c r="CE1172" s="241"/>
    </row>
    <row r="1173" spans="1:83" ht="14.4" x14ac:dyDescent="0.3">
      <c r="A1173" s="270"/>
      <c r="B1173" s="271"/>
      <c r="C1173" s="272"/>
      <c r="D1173" s="272"/>
      <c r="E1173" s="272"/>
      <c r="F1173" s="272"/>
      <c r="G1173" s="272"/>
      <c r="H1173" s="272"/>
      <c r="I1173" s="272"/>
      <c r="J1173" s="272"/>
      <c r="K1173" s="272"/>
      <c r="L1173" s="272"/>
      <c r="M1173" s="272"/>
      <c r="BE1173" s="269"/>
      <c r="BH1173" s="250"/>
      <c r="BI1173" s="250"/>
      <c r="BJ1173" s="250"/>
      <c r="BK1173" s="250"/>
      <c r="BL1173" s="250"/>
      <c r="BM1173" s="250"/>
      <c r="BN1173" s="250"/>
      <c r="BO1173" s="250"/>
      <c r="BP1173" s="250"/>
      <c r="BQ1173" s="250"/>
      <c r="BR1173" s="250"/>
      <c r="BS1173" s="250"/>
      <c r="BT1173" s="250"/>
      <c r="BU1173" s="250"/>
      <c r="BV1173" s="250"/>
      <c r="BW1173" s="250"/>
      <c r="BX1173" s="250"/>
      <c r="BY1173" s="250"/>
      <c r="BZ1173" s="250"/>
      <c r="CE1173" s="250"/>
    </row>
    <row r="1174" spans="1:83" ht="14.4" x14ac:dyDescent="0.3">
      <c r="A1174" s="270"/>
      <c r="B1174" s="271"/>
      <c r="C1174" s="272"/>
      <c r="D1174" s="272"/>
      <c r="E1174" s="272"/>
      <c r="F1174" s="272"/>
      <c r="G1174" s="272"/>
      <c r="H1174" s="272"/>
      <c r="I1174" s="272"/>
      <c r="J1174" s="272"/>
      <c r="K1174" s="272"/>
      <c r="L1174" s="272"/>
      <c r="M1174" s="272"/>
      <c r="BE1174" s="269"/>
      <c r="BH1174" s="250"/>
      <c r="BI1174" s="250"/>
      <c r="BJ1174" s="250"/>
      <c r="BK1174" s="250"/>
      <c r="BL1174" s="250"/>
      <c r="BM1174" s="250"/>
      <c r="BN1174" s="250"/>
      <c r="BO1174" s="250"/>
      <c r="BP1174" s="250"/>
      <c r="BQ1174" s="250"/>
      <c r="BR1174" s="250"/>
      <c r="BS1174" s="250"/>
      <c r="BT1174" s="250"/>
      <c r="BU1174" s="250"/>
      <c r="BV1174" s="250"/>
      <c r="BW1174" s="250"/>
      <c r="BX1174" s="250"/>
      <c r="BY1174" s="250"/>
      <c r="BZ1174" s="250"/>
      <c r="CE1174" s="250"/>
    </row>
    <row r="1175" spans="1:83" ht="14.4" x14ac:dyDescent="0.3">
      <c r="A1175" s="270"/>
      <c r="B1175" s="271"/>
      <c r="C1175" s="272"/>
      <c r="D1175" s="272"/>
      <c r="E1175" s="272"/>
      <c r="F1175" s="272"/>
      <c r="G1175" s="272"/>
      <c r="H1175" s="272"/>
      <c r="I1175" s="272"/>
      <c r="J1175" s="272"/>
      <c r="K1175" s="272"/>
      <c r="L1175" s="272"/>
      <c r="M1175" s="272"/>
      <c r="BE1175" s="269"/>
      <c r="BH1175" s="250"/>
      <c r="BI1175" s="250"/>
      <c r="BJ1175" s="250"/>
      <c r="BK1175" s="250"/>
      <c r="BL1175" s="250"/>
      <c r="BM1175" s="250"/>
      <c r="BN1175" s="250"/>
      <c r="BO1175" s="250"/>
      <c r="BP1175" s="250"/>
      <c r="BQ1175" s="250"/>
      <c r="BR1175" s="250"/>
      <c r="BS1175" s="250"/>
      <c r="BT1175" s="250"/>
      <c r="BU1175" s="250"/>
      <c r="BV1175" s="250"/>
      <c r="BW1175" s="250"/>
      <c r="BX1175" s="250"/>
      <c r="BY1175" s="250"/>
      <c r="BZ1175" s="250"/>
      <c r="CE1175" s="250"/>
    </row>
    <row r="1176" spans="1:83" ht="14.4" x14ac:dyDescent="0.3">
      <c r="A1176" s="270"/>
      <c r="B1176" s="271"/>
      <c r="C1176" s="272"/>
      <c r="D1176" s="272"/>
      <c r="E1176" s="272"/>
      <c r="F1176" s="272"/>
      <c r="G1176" s="272"/>
      <c r="H1176" s="272"/>
      <c r="I1176" s="272"/>
      <c r="J1176" s="272"/>
      <c r="K1176" s="272"/>
      <c r="L1176" s="272"/>
      <c r="M1176" s="272"/>
      <c r="BE1176" s="269"/>
      <c r="BH1176" s="250"/>
      <c r="BI1176" s="250"/>
      <c r="BJ1176" s="250"/>
      <c r="BK1176" s="250"/>
      <c r="BL1176" s="250"/>
      <c r="BM1176" s="250"/>
      <c r="BN1176" s="250"/>
      <c r="BO1176" s="250"/>
      <c r="BP1176" s="250"/>
      <c r="BQ1176" s="250"/>
      <c r="BR1176" s="250"/>
      <c r="BS1176" s="250"/>
      <c r="BT1176" s="250"/>
      <c r="BU1176" s="250"/>
      <c r="BV1176" s="250"/>
      <c r="BW1176" s="250"/>
      <c r="BX1176" s="250"/>
      <c r="BY1176" s="250"/>
      <c r="BZ1176" s="250"/>
      <c r="CE1176" s="250"/>
    </row>
    <row r="1177" spans="1:83" ht="14.4" x14ac:dyDescent="0.3">
      <c r="A1177" s="270"/>
      <c r="B1177" s="271"/>
      <c r="C1177" s="272"/>
      <c r="D1177" s="272"/>
      <c r="E1177" s="272"/>
      <c r="F1177" s="272"/>
      <c r="G1177" s="272"/>
      <c r="H1177" s="272"/>
      <c r="I1177" s="272"/>
      <c r="J1177" s="272"/>
      <c r="K1177" s="272"/>
      <c r="L1177" s="272"/>
      <c r="M1177" s="272"/>
      <c r="BE1177" s="269"/>
      <c r="BH1177" s="241"/>
      <c r="BI1177" s="241"/>
      <c r="BJ1177" s="241"/>
      <c r="BK1177" s="241"/>
      <c r="BL1177" s="241"/>
      <c r="BM1177" s="241"/>
      <c r="BN1177" s="241"/>
      <c r="BO1177" s="241"/>
      <c r="BP1177" s="241"/>
      <c r="BQ1177" s="241"/>
      <c r="BR1177" s="241"/>
      <c r="BS1177" s="241"/>
      <c r="BT1177" s="241"/>
      <c r="BU1177" s="241"/>
      <c r="BV1177" s="240"/>
      <c r="BW1177" s="241"/>
      <c r="BX1177" s="241"/>
      <c r="BY1177" s="241"/>
      <c r="BZ1177" s="241"/>
      <c r="CA1177" s="252"/>
      <c r="CB1177" s="252"/>
      <c r="CC1177" s="252"/>
      <c r="CD1177" s="252"/>
      <c r="CE1177" s="241"/>
    </row>
    <row r="1178" spans="1:83" ht="14.4" x14ac:dyDescent="0.3">
      <c r="A1178" s="270"/>
      <c r="B1178" s="271"/>
      <c r="C1178" s="272"/>
      <c r="D1178" s="272"/>
      <c r="E1178" s="272"/>
      <c r="F1178" s="272"/>
      <c r="G1178" s="272"/>
      <c r="H1178" s="272"/>
      <c r="I1178" s="272"/>
      <c r="J1178" s="272"/>
      <c r="K1178" s="272"/>
      <c r="L1178" s="272"/>
      <c r="M1178" s="272"/>
      <c r="BE1178" s="269"/>
      <c r="BH1178" s="241"/>
      <c r="BI1178" s="241"/>
      <c r="BJ1178" s="241"/>
      <c r="BK1178" s="241"/>
      <c r="BL1178" s="241"/>
      <c r="BM1178" s="241"/>
      <c r="BN1178" s="241"/>
      <c r="BO1178" s="241"/>
      <c r="BP1178" s="241"/>
      <c r="BQ1178" s="241"/>
      <c r="BR1178" s="241"/>
      <c r="BS1178" s="241"/>
      <c r="BT1178" s="241"/>
      <c r="BU1178" s="241"/>
      <c r="BV1178" s="240"/>
      <c r="BW1178" s="241"/>
      <c r="BX1178" s="241"/>
      <c r="BY1178" s="241"/>
      <c r="BZ1178" s="241"/>
      <c r="CA1178" s="242"/>
      <c r="CB1178" s="242"/>
      <c r="CC1178" s="242"/>
      <c r="CD1178" s="242"/>
      <c r="CE1178" s="241"/>
    </row>
    <row r="1179" spans="1:83" ht="14.4" x14ac:dyDescent="0.3">
      <c r="A1179" s="270"/>
      <c r="B1179" s="271"/>
      <c r="C1179" s="272"/>
      <c r="D1179" s="272"/>
      <c r="E1179" s="272"/>
      <c r="F1179" s="272"/>
      <c r="G1179" s="272"/>
      <c r="H1179" s="272"/>
      <c r="I1179" s="272"/>
      <c r="J1179" s="272"/>
      <c r="K1179" s="272"/>
      <c r="L1179" s="272"/>
      <c r="M1179" s="272"/>
      <c r="BE1179" s="269"/>
      <c r="BH1179" s="250"/>
      <c r="BI1179" s="250"/>
      <c r="BJ1179" s="250"/>
      <c r="BK1179" s="250"/>
      <c r="BL1179" s="250"/>
      <c r="BM1179" s="250"/>
      <c r="BN1179" s="250"/>
      <c r="BO1179" s="250"/>
      <c r="BP1179" s="250"/>
      <c r="BQ1179" s="250"/>
      <c r="BR1179" s="250"/>
      <c r="BS1179" s="250"/>
      <c r="BT1179" s="250"/>
      <c r="BU1179" s="250"/>
      <c r="BV1179" s="250"/>
      <c r="BW1179" s="250"/>
      <c r="BX1179" s="250"/>
      <c r="BY1179" s="250"/>
      <c r="BZ1179" s="250"/>
      <c r="CE1179" s="250"/>
    </row>
    <row r="1180" spans="1:83" ht="14.4" x14ac:dyDescent="0.3">
      <c r="A1180" s="270"/>
      <c r="B1180" s="271"/>
      <c r="C1180" s="272"/>
      <c r="D1180" s="272"/>
      <c r="E1180" s="272"/>
      <c r="F1180" s="272"/>
      <c r="G1180" s="272"/>
      <c r="H1180" s="272"/>
      <c r="I1180" s="272"/>
      <c r="J1180" s="272"/>
      <c r="K1180" s="272"/>
      <c r="L1180" s="272"/>
      <c r="M1180" s="272"/>
      <c r="BE1180" s="269"/>
      <c r="BH1180" s="241"/>
      <c r="BI1180" s="241"/>
      <c r="BJ1180" s="241"/>
      <c r="BK1180" s="241"/>
      <c r="BL1180" s="241"/>
      <c r="BM1180" s="241"/>
      <c r="BN1180" s="241"/>
      <c r="BO1180" s="241"/>
      <c r="BP1180" s="241"/>
      <c r="BQ1180" s="241"/>
      <c r="BR1180" s="241"/>
      <c r="BS1180" s="241"/>
      <c r="BT1180" s="241"/>
      <c r="BU1180" s="241"/>
      <c r="BV1180" s="240"/>
      <c r="BW1180" s="241"/>
      <c r="BX1180" s="241"/>
      <c r="BY1180" s="241"/>
      <c r="BZ1180" s="241"/>
      <c r="CA1180" s="242"/>
      <c r="CB1180" s="242"/>
      <c r="CC1180" s="242"/>
      <c r="CD1180" s="242"/>
      <c r="CE1180" s="241"/>
    </row>
    <row r="1181" spans="1:83" ht="14.4" x14ac:dyDescent="0.3">
      <c r="A1181" s="270"/>
      <c r="B1181" s="271"/>
      <c r="C1181" s="272"/>
      <c r="D1181" s="272"/>
      <c r="E1181" s="272"/>
      <c r="F1181" s="272"/>
      <c r="G1181" s="272"/>
      <c r="H1181" s="272"/>
      <c r="I1181" s="272"/>
      <c r="J1181" s="272"/>
      <c r="K1181" s="272"/>
      <c r="L1181" s="272"/>
      <c r="M1181" s="272"/>
      <c r="BE1181" s="269"/>
      <c r="BH1181" s="250"/>
      <c r="BI1181" s="250"/>
      <c r="BJ1181" s="250"/>
      <c r="BK1181" s="250"/>
      <c r="BL1181" s="250"/>
      <c r="BM1181" s="250"/>
      <c r="BN1181" s="250"/>
      <c r="BO1181" s="250"/>
      <c r="BP1181" s="250"/>
      <c r="BQ1181" s="250"/>
      <c r="BR1181" s="250"/>
      <c r="BS1181" s="250"/>
      <c r="BT1181" s="250"/>
      <c r="BU1181" s="250"/>
      <c r="BV1181" s="250"/>
      <c r="BW1181" s="250"/>
      <c r="BX1181" s="250"/>
      <c r="BY1181" s="250"/>
      <c r="BZ1181" s="250"/>
      <c r="CE1181" s="250"/>
    </row>
    <row r="1182" spans="1:83" ht="14.4" x14ac:dyDescent="0.3">
      <c r="A1182" s="270"/>
      <c r="B1182" s="271"/>
      <c r="C1182" s="272"/>
      <c r="D1182" s="272"/>
      <c r="E1182" s="272"/>
      <c r="F1182" s="272"/>
      <c r="G1182" s="272"/>
      <c r="H1182" s="272"/>
      <c r="I1182" s="272"/>
      <c r="J1182" s="272"/>
      <c r="K1182" s="272"/>
      <c r="L1182" s="272"/>
      <c r="M1182" s="272"/>
      <c r="BE1182" s="269"/>
      <c r="BH1182" s="250"/>
      <c r="BI1182" s="250"/>
      <c r="BJ1182" s="250"/>
      <c r="BK1182" s="250"/>
      <c r="BL1182" s="250"/>
      <c r="BM1182" s="250"/>
      <c r="BN1182" s="250"/>
      <c r="BO1182" s="250"/>
      <c r="BP1182" s="250"/>
      <c r="BQ1182" s="250"/>
      <c r="BR1182" s="250"/>
      <c r="BS1182" s="250"/>
      <c r="BT1182" s="250"/>
      <c r="BU1182" s="250"/>
      <c r="BV1182" s="250"/>
      <c r="BW1182" s="250"/>
      <c r="BX1182" s="250"/>
      <c r="BY1182" s="250"/>
      <c r="BZ1182" s="250"/>
      <c r="CE1182" s="250"/>
    </row>
    <row r="1183" spans="1:83" ht="14.4" x14ac:dyDescent="0.3">
      <c r="A1183" s="270"/>
      <c r="B1183" s="271"/>
      <c r="C1183" s="272"/>
      <c r="D1183" s="272"/>
      <c r="E1183" s="272"/>
      <c r="F1183" s="272"/>
      <c r="G1183" s="272"/>
      <c r="H1183" s="272"/>
      <c r="I1183" s="272"/>
      <c r="J1183" s="272"/>
      <c r="K1183" s="272"/>
      <c r="L1183" s="272"/>
      <c r="M1183" s="272"/>
      <c r="BE1183" s="269"/>
      <c r="BH1183" s="241"/>
      <c r="BI1183" s="241"/>
      <c r="BJ1183" s="241"/>
      <c r="BK1183" s="241"/>
      <c r="BL1183" s="241"/>
      <c r="BM1183" s="241"/>
      <c r="BN1183" s="241"/>
      <c r="BO1183" s="241"/>
      <c r="BP1183" s="241"/>
      <c r="BQ1183" s="241"/>
      <c r="BR1183" s="241"/>
      <c r="BS1183" s="241"/>
      <c r="BT1183" s="241"/>
      <c r="BU1183" s="241"/>
      <c r="BV1183" s="240"/>
      <c r="BW1183" s="241"/>
      <c r="BX1183" s="241"/>
      <c r="BY1183" s="241"/>
      <c r="BZ1183" s="241"/>
      <c r="CA1183" s="242"/>
      <c r="CB1183" s="242"/>
      <c r="CC1183" s="242"/>
      <c r="CD1183" s="242"/>
      <c r="CE1183" s="241"/>
    </row>
    <row r="1184" spans="1:83" ht="14.4" x14ac:dyDescent="0.3">
      <c r="A1184" s="270"/>
      <c r="B1184" s="271"/>
      <c r="C1184" s="272"/>
      <c r="D1184" s="272"/>
      <c r="E1184" s="272"/>
      <c r="F1184" s="272"/>
      <c r="G1184" s="272"/>
      <c r="H1184" s="272"/>
      <c r="I1184" s="272"/>
      <c r="J1184" s="272"/>
      <c r="K1184" s="272"/>
      <c r="L1184" s="272"/>
      <c r="M1184" s="272"/>
      <c r="BE1184" s="269"/>
      <c r="BH1184" s="250"/>
      <c r="BI1184" s="250"/>
      <c r="BJ1184" s="250"/>
      <c r="BK1184" s="250"/>
      <c r="BL1184" s="250"/>
      <c r="BM1184" s="250"/>
      <c r="BN1184" s="250"/>
      <c r="BO1184" s="250"/>
      <c r="BP1184" s="250"/>
      <c r="BQ1184" s="250"/>
      <c r="BR1184" s="250"/>
      <c r="BS1184" s="250"/>
      <c r="BT1184" s="250"/>
      <c r="BU1184" s="250"/>
      <c r="BV1184" s="250"/>
      <c r="BW1184" s="250"/>
      <c r="BX1184" s="250"/>
      <c r="BY1184" s="250"/>
      <c r="BZ1184" s="250"/>
      <c r="CE1184" s="250"/>
    </row>
    <row r="1185" spans="1:83" ht="14.4" x14ac:dyDescent="0.3">
      <c r="A1185" s="270"/>
      <c r="B1185" s="271"/>
      <c r="C1185" s="272"/>
      <c r="D1185" s="272"/>
      <c r="E1185" s="272"/>
      <c r="F1185" s="272"/>
      <c r="G1185" s="272"/>
      <c r="H1185" s="272"/>
      <c r="I1185" s="272"/>
      <c r="J1185" s="272"/>
      <c r="K1185" s="272"/>
      <c r="L1185" s="272"/>
      <c r="M1185" s="272"/>
      <c r="BE1185" s="269"/>
      <c r="BH1185" s="250"/>
      <c r="BI1185" s="250"/>
      <c r="BJ1185" s="250"/>
      <c r="BK1185" s="250"/>
      <c r="BL1185" s="250"/>
      <c r="BM1185" s="250"/>
      <c r="BN1185" s="250"/>
      <c r="BO1185" s="250"/>
      <c r="BP1185" s="250"/>
      <c r="BQ1185" s="250"/>
      <c r="BR1185" s="250"/>
      <c r="BS1185" s="250"/>
      <c r="BT1185" s="250"/>
      <c r="BU1185" s="250"/>
      <c r="BV1185" s="250"/>
      <c r="BW1185" s="250"/>
      <c r="BX1185" s="250"/>
      <c r="BY1185" s="250"/>
      <c r="BZ1185" s="250"/>
      <c r="CE1185" s="250"/>
    </row>
    <row r="1186" spans="1:83" ht="14.4" x14ac:dyDescent="0.3">
      <c r="A1186" s="270"/>
      <c r="B1186" s="271"/>
      <c r="C1186" s="272"/>
      <c r="D1186" s="272"/>
      <c r="E1186" s="272"/>
      <c r="F1186" s="272"/>
      <c r="G1186" s="272"/>
      <c r="H1186" s="272"/>
      <c r="I1186" s="272"/>
      <c r="J1186" s="272"/>
      <c r="K1186" s="272"/>
      <c r="L1186" s="272"/>
      <c r="M1186" s="272"/>
      <c r="BE1186" s="269"/>
      <c r="BH1186" s="250"/>
      <c r="BI1186" s="250"/>
      <c r="BJ1186" s="250"/>
      <c r="BK1186" s="250"/>
      <c r="BL1186" s="250"/>
      <c r="BM1186" s="250"/>
      <c r="BN1186" s="250"/>
      <c r="BO1186" s="250"/>
      <c r="BP1186" s="250"/>
      <c r="BQ1186" s="250"/>
      <c r="BR1186" s="250"/>
      <c r="BS1186" s="250"/>
      <c r="BT1186" s="250"/>
      <c r="BU1186" s="250"/>
      <c r="BV1186" s="250"/>
      <c r="BW1186" s="250"/>
      <c r="BX1186" s="250"/>
      <c r="BY1186" s="250"/>
      <c r="BZ1186" s="250"/>
      <c r="CE1186" s="250"/>
    </row>
    <row r="1187" spans="1:83" ht="14.4" x14ac:dyDescent="0.3">
      <c r="A1187" s="270"/>
      <c r="B1187" s="271"/>
      <c r="C1187" s="272"/>
      <c r="D1187" s="272"/>
      <c r="E1187" s="272"/>
      <c r="F1187" s="272"/>
      <c r="G1187" s="272"/>
      <c r="H1187" s="272"/>
      <c r="I1187" s="272"/>
      <c r="J1187" s="272"/>
      <c r="K1187" s="272"/>
      <c r="L1187" s="272"/>
      <c r="M1187" s="272"/>
      <c r="BE1187" s="269"/>
      <c r="BH1187" s="250"/>
      <c r="BI1187" s="250"/>
      <c r="BJ1187" s="250"/>
      <c r="BK1187" s="250"/>
      <c r="BL1187" s="250"/>
      <c r="BM1187" s="250"/>
      <c r="BN1187" s="250"/>
      <c r="BO1187" s="250"/>
      <c r="BP1187" s="250"/>
      <c r="BQ1187" s="250"/>
      <c r="BR1187" s="250"/>
      <c r="BS1187" s="250"/>
      <c r="BT1187" s="250"/>
      <c r="BU1187" s="250"/>
      <c r="BV1187" s="250"/>
      <c r="BW1187" s="250"/>
      <c r="BX1187" s="250"/>
      <c r="BY1187" s="250"/>
      <c r="BZ1187" s="250"/>
      <c r="CE1187" s="250"/>
    </row>
    <row r="1188" spans="1:83" ht="14.4" x14ac:dyDescent="0.3">
      <c r="A1188" s="270"/>
      <c r="B1188" s="271"/>
      <c r="C1188" s="272"/>
      <c r="D1188" s="272"/>
      <c r="E1188" s="272"/>
      <c r="F1188" s="272"/>
      <c r="G1188" s="272"/>
      <c r="H1188" s="272"/>
      <c r="I1188" s="272"/>
      <c r="J1188" s="272"/>
      <c r="K1188" s="272"/>
      <c r="L1188" s="272"/>
      <c r="M1188" s="272"/>
      <c r="BE1188" s="269"/>
      <c r="BH1188" s="241"/>
      <c r="BI1188" s="241"/>
      <c r="BJ1188" s="241"/>
      <c r="BK1188" s="241"/>
      <c r="BL1188" s="241"/>
      <c r="BM1188" s="241"/>
      <c r="BN1188" s="241"/>
      <c r="BO1188" s="241"/>
      <c r="BP1188" s="241"/>
      <c r="BQ1188" s="241"/>
      <c r="BR1188" s="241"/>
      <c r="BS1188" s="241"/>
      <c r="BT1188" s="241"/>
      <c r="BU1188" s="241"/>
      <c r="BV1188" s="240"/>
      <c r="BW1188" s="241"/>
      <c r="BX1188" s="241"/>
      <c r="BY1188" s="241"/>
      <c r="BZ1188" s="241"/>
      <c r="CA1188" s="242"/>
      <c r="CB1188" s="242"/>
      <c r="CC1188" s="242"/>
      <c r="CD1188" s="242"/>
      <c r="CE1188" s="241"/>
    </row>
    <row r="1189" spans="1:83" ht="14.4" x14ac:dyDescent="0.3">
      <c r="A1189" s="270"/>
      <c r="B1189" s="271"/>
      <c r="C1189" s="272"/>
      <c r="D1189" s="272"/>
      <c r="E1189" s="272"/>
      <c r="F1189" s="272"/>
      <c r="G1189" s="272"/>
      <c r="H1189" s="272"/>
      <c r="I1189" s="272"/>
      <c r="J1189" s="272"/>
      <c r="K1189" s="272"/>
      <c r="L1189" s="272"/>
      <c r="M1189" s="272"/>
      <c r="BE1189" s="269"/>
      <c r="BH1189" s="241"/>
      <c r="BI1189" s="241"/>
      <c r="BJ1189" s="241"/>
      <c r="BK1189" s="241"/>
      <c r="BL1189" s="241"/>
      <c r="BM1189" s="241"/>
      <c r="BN1189" s="241"/>
      <c r="BO1189" s="241"/>
      <c r="BP1189" s="241"/>
      <c r="BQ1189" s="241"/>
      <c r="BR1189" s="241"/>
      <c r="BS1189" s="241"/>
      <c r="BT1189" s="241"/>
      <c r="BU1189" s="241"/>
      <c r="BV1189" s="240"/>
      <c r="BW1189" s="241"/>
      <c r="BX1189" s="241"/>
      <c r="BY1189" s="241"/>
      <c r="BZ1189" s="241"/>
      <c r="CA1189" s="242"/>
      <c r="CB1189" s="242"/>
      <c r="CC1189" s="242"/>
      <c r="CD1189" s="242"/>
      <c r="CE1189" s="241"/>
    </row>
    <row r="1190" spans="1:83" ht="14.4" x14ac:dyDescent="0.3">
      <c r="A1190" s="270"/>
      <c r="B1190" s="271"/>
      <c r="C1190" s="272"/>
      <c r="D1190" s="272"/>
      <c r="E1190" s="272"/>
      <c r="F1190" s="272"/>
      <c r="G1190" s="272"/>
      <c r="H1190" s="272"/>
      <c r="I1190" s="272"/>
      <c r="J1190" s="272"/>
      <c r="K1190" s="272"/>
      <c r="L1190" s="272"/>
      <c r="M1190" s="272"/>
      <c r="BE1190" s="269"/>
      <c r="BH1190" s="250"/>
      <c r="BI1190" s="250"/>
      <c r="BJ1190" s="250"/>
      <c r="BK1190" s="250"/>
      <c r="BL1190" s="250"/>
      <c r="BM1190" s="250"/>
      <c r="BN1190" s="250"/>
      <c r="BO1190" s="250"/>
      <c r="BP1190" s="250"/>
      <c r="BQ1190" s="250"/>
      <c r="BR1190" s="250"/>
      <c r="BS1190" s="250"/>
      <c r="BT1190" s="250"/>
      <c r="BU1190" s="250"/>
      <c r="BV1190" s="250"/>
      <c r="BW1190" s="250"/>
      <c r="BX1190" s="250"/>
      <c r="BY1190" s="250"/>
      <c r="BZ1190" s="250"/>
      <c r="CE1190" s="250"/>
    </row>
    <row r="1191" spans="1:83" ht="14.4" x14ac:dyDescent="0.3">
      <c r="A1191" s="270"/>
      <c r="B1191" s="271"/>
      <c r="C1191" s="272"/>
      <c r="D1191" s="272"/>
      <c r="E1191" s="272"/>
      <c r="F1191" s="272"/>
      <c r="G1191" s="272"/>
      <c r="H1191" s="272"/>
      <c r="I1191" s="272"/>
      <c r="J1191" s="272"/>
      <c r="K1191" s="272"/>
      <c r="L1191" s="272"/>
      <c r="M1191" s="272"/>
      <c r="BE1191" s="269"/>
      <c r="BH1191" s="241"/>
      <c r="BI1191" s="241"/>
      <c r="BJ1191" s="241"/>
      <c r="BK1191" s="241"/>
      <c r="BL1191" s="241"/>
      <c r="BM1191" s="241"/>
      <c r="BN1191" s="241"/>
      <c r="BO1191" s="241"/>
      <c r="BP1191" s="241"/>
      <c r="BQ1191" s="241"/>
      <c r="BR1191" s="241"/>
      <c r="BS1191" s="241"/>
      <c r="BT1191" s="241"/>
      <c r="BU1191" s="241"/>
      <c r="BV1191" s="240"/>
      <c r="BW1191" s="241"/>
      <c r="BX1191" s="241"/>
      <c r="BY1191" s="241"/>
      <c r="BZ1191" s="241"/>
      <c r="CA1191" s="242"/>
      <c r="CB1191" s="242"/>
      <c r="CC1191" s="242"/>
      <c r="CD1191" s="242"/>
      <c r="CE1191" s="241"/>
    </row>
    <row r="1192" spans="1:83" ht="14.4" x14ac:dyDescent="0.3">
      <c r="A1192" s="270"/>
      <c r="B1192" s="271"/>
      <c r="C1192" s="272"/>
      <c r="D1192" s="272"/>
      <c r="E1192" s="272"/>
      <c r="F1192" s="272"/>
      <c r="G1192" s="272"/>
      <c r="H1192" s="272"/>
      <c r="I1192" s="272"/>
      <c r="J1192" s="272"/>
      <c r="K1192" s="272"/>
      <c r="L1192" s="272"/>
      <c r="M1192" s="272"/>
      <c r="BE1192" s="269"/>
      <c r="BH1192" s="250"/>
      <c r="BI1192" s="250"/>
      <c r="BJ1192" s="250"/>
      <c r="BK1192" s="250"/>
      <c r="BL1192" s="250"/>
      <c r="BM1192" s="250"/>
      <c r="BN1192" s="250"/>
      <c r="BO1192" s="250"/>
      <c r="BP1192" s="250"/>
      <c r="BQ1192" s="250"/>
      <c r="BR1192" s="250"/>
      <c r="BS1192" s="250"/>
      <c r="BT1192" s="250"/>
      <c r="BU1192" s="250"/>
      <c r="BV1192" s="250"/>
      <c r="BW1192" s="250"/>
      <c r="BX1192" s="250"/>
      <c r="BY1192" s="250"/>
      <c r="BZ1192" s="250"/>
      <c r="CE1192" s="250"/>
    </row>
    <row r="1193" spans="1:83" ht="14.4" x14ac:dyDescent="0.3">
      <c r="A1193" s="270"/>
      <c r="B1193" s="271"/>
      <c r="C1193" s="272"/>
      <c r="D1193" s="272"/>
      <c r="E1193" s="272"/>
      <c r="F1193" s="272"/>
      <c r="G1193" s="272"/>
      <c r="H1193" s="272"/>
      <c r="I1193" s="272"/>
      <c r="J1193" s="272"/>
      <c r="K1193" s="272"/>
      <c r="L1193" s="272"/>
      <c r="M1193" s="272"/>
      <c r="BE1193" s="269"/>
      <c r="BH1193" s="250"/>
      <c r="BI1193" s="250"/>
      <c r="BJ1193" s="250"/>
      <c r="BK1193" s="250"/>
      <c r="BL1193" s="250"/>
      <c r="BM1193" s="250"/>
      <c r="BN1193" s="250"/>
      <c r="BO1193" s="250"/>
      <c r="BP1193" s="250"/>
      <c r="BQ1193" s="250"/>
      <c r="BR1193" s="250"/>
      <c r="BS1193" s="250"/>
      <c r="BT1193" s="250"/>
      <c r="BU1193" s="250"/>
      <c r="BV1193" s="250"/>
      <c r="BW1193" s="250"/>
      <c r="BX1193" s="250"/>
      <c r="BY1193" s="250"/>
      <c r="BZ1193" s="250"/>
      <c r="CE1193" s="250"/>
    </row>
    <row r="1194" spans="1:83" ht="14.4" x14ac:dyDescent="0.3">
      <c r="A1194" s="270"/>
      <c r="B1194" s="271"/>
      <c r="C1194" s="272"/>
      <c r="D1194" s="272"/>
      <c r="E1194" s="272"/>
      <c r="F1194" s="272"/>
      <c r="G1194" s="272"/>
      <c r="H1194" s="272"/>
      <c r="I1194" s="272"/>
      <c r="J1194" s="272"/>
      <c r="K1194" s="272"/>
      <c r="L1194" s="272"/>
      <c r="M1194" s="272"/>
      <c r="BE1194" s="269"/>
      <c r="BH1194" s="250"/>
      <c r="BI1194" s="250"/>
      <c r="BJ1194" s="250"/>
      <c r="BK1194" s="250"/>
      <c r="BL1194" s="250"/>
      <c r="BM1194" s="250"/>
      <c r="BN1194" s="250"/>
      <c r="BO1194" s="250"/>
      <c r="BP1194" s="250"/>
      <c r="BQ1194" s="250"/>
      <c r="BR1194" s="250"/>
      <c r="BS1194" s="250"/>
      <c r="BT1194" s="250"/>
      <c r="BU1194" s="250"/>
      <c r="BV1194" s="250"/>
      <c r="BW1194" s="250"/>
      <c r="BX1194" s="250"/>
      <c r="BY1194" s="250"/>
      <c r="BZ1194" s="250"/>
      <c r="CE1194" s="250"/>
    </row>
    <row r="1195" spans="1:83" ht="14.4" x14ac:dyDescent="0.3">
      <c r="A1195" s="270"/>
      <c r="B1195" s="271"/>
      <c r="C1195" s="272"/>
      <c r="D1195" s="272"/>
      <c r="E1195" s="272"/>
      <c r="F1195" s="272"/>
      <c r="G1195" s="272"/>
      <c r="H1195" s="272"/>
      <c r="I1195" s="272"/>
      <c r="J1195" s="272"/>
      <c r="K1195" s="272"/>
      <c r="L1195" s="272"/>
      <c r="M1195" s="272"/>
      <c r="BE1195" s="269"/>
      <c r="BH1195" s="241"/>
      <c r="BI1195" s="241"/>
      <c r="BJ1195" s="241"/>
      <c r="BK1195" s="241"/>
      <c r="BL1195" s="241"/>
      <c r="BM1195" s="241"/>
      <c r="BN1195" s="241"/>
      <c r="BO1195" s="241"/>
      <c r="BP1195" s="241"/>
      <c r="BQ1195" s="241"/>
      <c r="BR1195" s="241"/>
      <c r="BS1195" s="241"/>
      <c r="BT1195" s="241"/>
      <c r="BU1195" s="241"/>
      <c r="BV1195" s="240"/>
      <c r="BW1195" s="241"/>
      <c r="BX1195" s="241"/>
      <c r="BY1195" s="241"/>
      <c r="BZ1195" s="241"/>
      <c r="CA1195" s="242"/>
      <c r="CB1195" s="242"/>
      <c r="CC1195" s="242"/>
      <c r="CD1195" s="242"/>
      <c r="CE1195" s="241"/>
    </row>
    <row r="1196" spans="1:83" ht="14.4" x14ac:dyDescent="0.3">
      <c r="A1196" s="270"/>
      <c r="B1196" s="271"/>
      <c r="C1196" s="272"/>
      <c r="D1196" s="272"/>
      <c r="E1196" s="272"/>
      <c r="F1196" s="272"/>
      <c r="G1196" s="272"/>
      <c r="H1196" s="272"/>
      <c r="I1196" s="272"/>
      <c r="J1196" s="272"/>
      <c r="K1196" s="272"/>
      <c r="L1196" s="272"/>
      <c r="M1196" s="272"/>
      <c r="BE1196" s="269"/>
      <c r="BH1196" s="250"/>
      <c r="BI1196" s="250"/>
      <c r="BJ1196" s="250"/>
      <c r="BK1196" s="250"/>
      <c r="BL1196" s="250"/>
      <c r="BM1196" s="250"/>
      <c r="BN1196" s="250"/>
      <c r="BO1196" s="250"/>
      <c r="BP1196" s="250"/>
      <c r="BQ1196" s="250"/>
      <c r="BR1196" s="250"/>
      <c r="BS1196" s="250"/>
      <c r="BT1196" s="250"/>
      <c r="BU1196" s="250"/>
      <c r="BV1196" s="250"/>
      <c r="BW1196" s="250"/>
      <c r="BX1196" s="250"/>
      <c r="BY1196" s="250"/>
      <c r="BZ1196" s="250"/>
      <c r="CE1196" s="250"/>
    </row>
    <row r="1197" spans="1:83" ht="14.4" x14ac:dyDescent="0.3">
      <c r="A1197" s="270"/>
      <c r="B1197" s="271"/>
      <c r="C1197" s="272"/>
      <c r="D1197" s="272"/>
      <c r="E1197" s="272"/>
      <c r="F1197" s="272"/>
      <c r="G1197" s="272"/>
      <c r="H1197" s="272"/>
      <c r="I1197" s="272"/>
      <c r="J1197" s="272"/>
      <c r="K1197" s="272"/>
      <c r="L1197" s="272"/>
      <c r="M1197" s="272"/>
      <c r="BE1197" s="269"/>
      <c r="BH1197" s="250"/>
      <c r="BI1197" s="250"/>
      <c r="BJ1197" s="250"/>
      <c r="BK1197" s="250"/>
      <c r="BL1197" s="250"/>
      <c r="BM1197" s="250"/>
      <c r="BN1197" s="250"/>
      <c r="BO1197" s="250"/>
      <c r="BP1197" s="250"/>
      <c r="BQ1197" s="250"/>
      <c r="BR1197" s="250"/>
      <c r="BS1197" s="250"/>
      <c r="BT1197" s="250"/>
      <c r="BU1197" s="250"/>
      <c r="BV1197" s="250"/>
      <c r="BW1197" s="250"/>
      <c r="BX1197" s="250"/>
      <c r="BY1197" s="250"/>
      <c r="BZ1197" s="250"/>
      <c r="CE1197" s="250"/>
    </row>
    <row r="1198" spans="1:83" ht="14.4" x14ac:dyDescent="0.3">
      <c r="A1198" s="270"/>
      <c r="B1198" s="271"/>
      <c r="C1198" s="272"/>
      <c r="D1198" s="272"/>
      <c r="E1198" s="272"/>
      <c r="F1198" s="272"/>
      <c r="G1198" s="272"/>
      <c r="H1198" s="272"/>
      <c r="I1198" s="272"/>
      <c r="J1198" s="272"/>
      <c r="K1198" s="272"/>
      <c r="L1198" s="272"/>
      <c r="M1198" s="272"/>
      <c r="BE1198" s="269"/>
      <c r="BH1198" s="250"/>
      <c r="BI1198" s="250"/>
      <c r="BJ1198" s="250"/>
      <c r="BK1198" s="250"/>
      <c r="BL1198" s="250"/>
      <c r="BM1198" s="250"/>
      <c r="BN1198" s="250"/>
      <c r="BO1198" s="250"/>
      <c r="BP1198" s="250"/>
      <c r="BQ1198" s="250"/>
      <c r="BR1198" s="250"/>
      <c r="BS1198" s="250"/>
      <c r="BT1198" s="250"/>
      <c r="BU1198" s="250"/>
      <c r="BV1198" s="250"/>
      <c r="BW1198" s="250"/>
      <c r="BX1198" s="250"/>
      <c r="BY1198" s="250"/>
      <c r="BZ1198" s="250"/>
      <c r="CE1198" s="250"/>
    </row>
    <row r="1199" spans="1:83" ht="14.4" x14ac:dyDescent="0.3">
      <c r="A1199" s="270"/>
      <c r="B1199" s="271"/>
      <c r="C1199" s="272"/>
      <c r="D1199" s="272"/>
      <c r="E1199" s="272"/>
      <c r="F1199" s="272"/>
      <c r="G1199" s="272"/>
      <c r="H1199" s="272"/>
      <c r="I1199" s="272"/>
      <c r="J1199" s="272"/>
      <c r="K1199" s="272"/>
      <c r="L1199" s="272"/>
      <c r="M1199" s="272"/>
      <c r="BE1199" s="269"/>
      <c r="BH1199" s="250"/>
      <c r="BI1199" s="250"/>
      <c r="BJ1199" s="250"/>
      <c r="BK1199" s="250"/>
      <c r="BL1199" s="250"/>
      <c r="BM1199" s="250"/>
      <c r="BN1199" s="250"/>
      <c r="BO1199" s="250"/>
      <c r="BP1199" s="250"/>
      <c r="BQ1199" s="250"/>
      <c r="BR1199" s="250"/>
      <c r="BS1199" s="250"/>
      <c r="BT1199" s="250"/>
      <c r="BU1199" s="250"/>
      <c r="BV1199" s="250"/>
      <c r="BW1199" s="250"/>
      <c r="BX1199" s="250"/>
      <c r="BY1199" s="250"/>
      <c r="BZ1199" s="250"/>
      <c r="CE1199" s="250"/>
    </row>
    <row r="1200" spans="1:83" ht="14.4" x14ac:dyDescent="0.3">
      <c r="A1200" s="270"/>
      <c r="B1200" s="271"/>
      <c r="C1200" s="272"/>
      <c r="D1200" s="272"/>
      <c r="E1200" s="272"/>
      <c r="F1200" s="272"/>
      <c r="G1200" s="272"/>
      <c r="H1200" s="272"/>
      <c r="I1200" s="272"/>
      <c r="J1200" s="272"/>
      <c r="K1200" s="272"/>
      <c r="L1200" s="272"/>
      <c r="M1200" s="272"/>
      <c r="N1200" s="265"/>
      <c r="O1200" s="265"/>
      <c r="P1200" s="265"/>
      <c r="Q1200" s="265"/>
      <c r="R1200" s="265"/>
      <c r="S1200" s="265"/>
      <c r="T1200" s="265"/>
      <c r="U1200" s="265"/>
      <c r="V1200" s="265"/>
      <c r="W1200" s="265"/>
      <c r="X1200" s="265"/>
      <c r="Y1200" s="265"/>
      <c r="Z1200" s="265"/>
      <c r="AA1200" s="265"/>
      <c r="BE1200" s="269"/>
      <c r="BH1200" s="250"/>
      <c r="BI1200" s="250"/>
      <c r="BJ1200" s="250"/>
      <c r="BK1200" s="250"/>
      <c r="BL1200" s="250"/>
      <c r="BM1200" s="250"/>
      <c r="BN1200" s="250"/>
      <c r="BO1200" s="250"/>
      <c r="BP1200" s="250"/>
      <c r="BQ1200" s="250"/>
      <c r="BR1200" s="250"/>
      <c r="BS1200" s="250"/>
      <c r="BT1200" s="250"/>
      <c r="BU1200" s="250"/>
      <c r="BV1200" s="250"/>
      <c r="BW1200" s="250"/>
      <c r="BX1200" s="250"/>
      <c r="BY1200" s="250"/>
      <c r="BZ1200" s="250"/>
      <c r="CE1200" s="250"/>
    </row>
    <row r="1201" spans="1:83" ht="14.4" x14ac:dyDescent="0.3">
      <c r="A1201" s="270"/>
      <c r="B1201" s="271"/>
      <c r="C1201" s="272"/>
      <c r="D1201" s="272"/>
      <c r="E1201" s="272"/>
      <c r="F1201" s="272"/>
      <c r="G1201" s="272"/>
      <c r="H1201" s="272"/>
      <c r="I1201" s="272"/>
      <c r="J1201" s="272"/>
      <c r="K1201" s="272"/>
      <c r="L1201" s="272"/>
      <c r="M1201" s="272"/>
      <c r="N1201" s="265"/>
      <c r="O1201" s="265"/>
      <c r="P1201" s="265"/>
      <c r="Q1201" s="265"/>
      <c r="R1201" s="265"/>
      <c r="S1201" s="265"/>
      <c r="T1201" s="265"/>
      <c r="U1201" s="265"/>
      <c r="V1201" s="265"/>
      <c r="W1201" s="265"/>
      <c r="X1201" s="265"/>
      <c r="Y1201" s="265"/>
      <c r="Z1201" s="265"/>
      <c r="AA1201" s="265"/>
      <c r="BE1201" s="269"/>
      <c r="BH1201" s="250"/>
      <c r="BI1201" s="250"/>
      <c r="BJ1201" s="250"/>
      <c r="BK1201" s="250"/>
      <c r="BL1201" s="250"/>
      <c r="BM1201" s="250"/>
      <c r="BN1201" s="250"/>
      <c r="BO1201" s="250"/>
      <c r="BP1201" s="250"/>
      <c r="BQ1201" s="250"/>
      <c r="BR1201" s="250"/>
      <c r="BS1201" s="250"/>
      <c r="BT1201" s="250"/>
      <c r="BU1201" s="250"/>
      <c r="BV1201" s="250"/>
      <c r="BW1201" s="250"/>
      <c r="BX1201" s="250"/>
      <c r="BY1201" s="250"/>
      <c r="BZ1201" s="250"/>
      <c r="CE1201" s="250"/>
    </row>
    <row r="1202" spans="1:83" ht="14.4" x14ac:dyDescent="0.3">
      <c r="A1202" s="270"/>
      <c r="B1202" s="271"/>
      <c r="C1202" s="272"/>
      <c r="D1202" s="272"/>
      <c r="E1202" s="272"/>
      <c r="F1202" s="272"/>
      <c r="G1202" s="272"/>
      <c r="H1202" s="272"/>
      <c r="I1202" s="272"/>
      <c r="J1202" s="272"/>
      <c r="K1202" s="272"/>
      <c r="L1202" s="272"/>
      <c r="M1202" s="272"/>
      <c r="N1202" s="265"/>
      <c r="O1202" s="265"/>
      <c r="P1202" s="265"/>
      <c r="Q1202" s="265"/>
      <c r="R1202" s="265"/>
      <c r="S1202" s="265"/>
      <c r="T1202" s="265"/>
      <c r="U1202" s="265"/>
      <c r="V1202" s="265"/>
      <c r="W1202" s="265"/>
      <c r="X1202" s="265"/>
      <c r="Y1202" s="265"/>
      <c r="Z1202" s="265"/>
      <c r="AA1202" s="265"/>
      <c r="BE1202" s="269"/>
      <c r="BH1202" s="250"/>
      <c r="BI1202" s="250"/>
      <c r="BJ1202" s="250"/>
      <c r="BK1202" s="250"/>
      <c r="BL1202" s="250"/>
      <c r="BM1202" s="250"/>
      <c r="BN1202" s="250"/>
      <c r="BO1202" s="250"/>
      <c r="BP1202" s="250"/>
      <c r="BQ1202" s="250"/>
      <c r="BR1202" s="250"/>
      <c r="BS1202" s="250"/>
      <c r="BT1202" s="250"/>
      <c r="BU1202" s="250"/>
      <c r="BV1202" s="250"/>
      <c r="BW1202" s="250"/>
      <c r="BX1202" s="250"/>
      <c r="BY1202" s="250"/>
      <c r="BZ1202" s="250"/>
      <c r="CE1202" s="250"/>
    </row>
    <row r="1203" spans="1:83" ht="14.4" x14ac:dyDescent="0.3">
      <c r="A1203" s="270"/>
      <c r="B1203" s="271"/>
      <c r="C1203" s="272"/>
      <c r="D1203" s="272"/>
      <c r="E1203" s="272"/>
      <c r="F1203" s="272"/>
      <c r="G1203" s="272"/>
      <c r="H1203" s="272"/>
      <c r="I1203" s="272"/>
      <c r="J1203" s="272"/>
      <c r="K1203" s="272"/>
      <c r="L1203" s="272"/>
      <c r="M1203" s="272"/>
      <c r="N1203" s="265"/>
      <c r="O1203" s="265"/>
      <c r="P1203" s="265"/>
      <c r="Q1203" s="265"/>
      <c r="R1203" s="265"/>
      <c r="S1203" s="265"/>
      <c r="T1203" s="265"/>
      <c r="U1203" s="265"/>
      <c r="V1203" s="265"/>
      <c r="W1203" s="265"/>
      <c r="X1203" s="265"/>
      <c r="Y1203" s="265"/>
      <c r="Z1203" s="265"/>
      <c r="AA1203" s="265"/>
      <c r="BE1203" s="269"/>
      <c r="BH1203" s="250"/>
      <c r="BI1203" s="250"/>
      <c r="BJ1203" s="250"/>
      <c r="BK1203" s="250"/>
      <c r="BL1203" s="250"/>
      <c r="BM1203" s="250"/>
      <c r="BN1203" s="250"/>
      <c r="BO1203" s="250"/>
      <c r="BP1203" s="250"/>
      <c r="BQ1203" s="250"/>
      <c r="BR1203" s="250"/>
      <c r="BS1203" s="250"/>
      <c r="BT1203" s="250"/>
      <c r="BU1203" s="250"/>
      <c r="BV1203" s="250"/>
      <c r="BW1203" s="250"/>
      <c r="BX1203" s="250"/>
      <c r="BY1203" s="250"/>
      <c r="BZ1203" s="250"/>
      <c r="CE1203" s="250"/>
    </row>
    <row r="1204" spans="1:83" ht="14.4" x14ac:dyDescent="0.3">
      <c r="A1204" s="270"/>
      <c r="B1204" s="271"/>
      <c r="C1204" s="272"/>
      <c r="D1204" s="272"/>
      <c r="E1204" s="272"/>
      <c r="F1204" s="272"/>
      <c r="G1204" s="272"/>
      <c r="H1204" s="272"/>
      <c r="I1204" s="272"/>
      <c r="J1204" s="272"/>
      <c r="K1204" s="272"/>
      <c r="L1204" s="272"/>
      <c r="M1204" s="272"/>
      <c r="N1204" s="265"/>
      <c r="O1204" s="265"/>
      <c r="P1204" s="265"/>
      <c r="Q1204" s="265"/>
      <c r="R1204" s="265"/>
      <c r="S1204" s="265"/>
      <c r="T1204" s="265"/>
      <c r="U1204" s="265"/>
      <c r="V1204" s="265"/>
      <c r="W1204" s="265"/>
      <c r="X1204" s="265"/>
      <c r="Y1204" s="265"/>
      <c r="Z1204" s="265"/>
      <c r="AA1204" s="265"/>
      <c r="BE1204" s="269"/>
      <c r="BH1204" s="250"/>
      <c r="BI1204" s="250"/>
      <c r="BJ1204" s="250"/>
      <c r="BK1204" s="250"/>
      <c r="BL1204" s="250"/>
      <c r="BM1204" s="250"/>
      <c r="BN1204" s="250"/>
      <c r="BO1204" s="250"/>
      <c r="BP1204" s="250"/>
      <c r="BQ1204" s="250"/>
      <c r="BR1204" s="250"/>
      <c r="BS1204" s="250"/>
      <c r="BT1204" s="250"/>
      <c r="BU1204" s="250"/>
      <c r="BV1204" s="250"/>
      <c r="BW1204" s="250"/>
      <c r="BX1204" s="250"/>
      <c r="BY1204" s="250"/>
      <c r="BZ1204" s="250"/>
      <c r="CE1204" s="250"/>
    </row>
    <row r="1205" spans="1:83" ht="14.4" x14ac:dyDescent="0.3">
      <c r="A1205" s="270"/>
      <c r="B1205" s="271"/>
      <c r="C1205" s="272"/>
      <c r="D1205" s="272"/>
      <c r="E1205" s="272"/>
      <c r="F1205" s="272"/>
      <c r="G1205" s="272"/>
      <c r="H1205" s="272"/>
      <c r="I1205" s="272"/>
      <c r="J1205" s="272"/>
      <c r="K1205" s="272"/>
      <c r="L1205" s="272"/>
      <c r="M1205" s="272"/>
      <c r="N1205" s="265"/>
      <c r="O1205" s="265"/>
      <c r="P1205" s="265"/>
      <c r="Q1205" s="265"/>
      <c r="R1205" s="265"/>
      <c r="S1205" s="265"/>
      <c r="T1205" s="265"/>
      <c r="U1205" s="265"/>
      <c r="V1205" s="265"/>
      <c r="W1205" s="265"/>
      <c r="X1205" s="265"/>
      <c r="Y1205" s="265"/>
      <c r="Z1205" s="265"/>
      <c r="AA1205" s="265"/>
      <c r="BE1205" s="269"/>
      <c r="BH1205" s="241"/>
      <c r="BI1205" s="241"/>
      <c r="BJ1205" s="241"/>
      <c r="BK1205" s="241"/>
      <c r="BL1205" s="241"/>
      <c r="BM1205" s="241"/>
      <c r="BN1205" s="241"/>
      <c r="BO1205" s="241"/>
      <c r="BP1205" s="241"/>
      <c r="BQ1205" s="241"/>
      <c r="BR1205" s="241"/>
      <c r="BS1205" s="241"/>
      <c r="BT1205" s="241"/>
      <c r="BU1205" s="241"/>
      <c r="BV1205" s="240"/>
      <c r="BW1205" s="241"/>
      <c r="BX1205" s="241"/>
      <c r="BY1205" s="241"/>
      <c r="BZ1205" s="241"/>
      <c r="CA1205" s="242"/>
      <c r="CB1205" s="242"/>
      <c r="CC1205" s="242"/>
      <c r="CD1205" s="242"/>
      <c r="CE1205" s="241"/>
    </row>
    <row r="1206" spans="1:83" ht="14.4" x14ac:dyDescent="0.3">
      <c r="A1206" s="270"/>
      <c r="B1206" s="271"/>
      <c r="C1206" s="272"/>
      <c r="D1206" s="272"/>
      <c r="E1206" s="272"/>
      <c r="F1206" s="272"/>
      <c r="G1206" s="272"/>
      <c r="H1206" s="272"/>
      <c r="I1206" s="272"/>
      <c r="J1206" s="272"/>
      <c r="K1206" s="272"/>
      <c r="L1206" s="272"/>
      <c r="M1206" s="272"/>
      <c r="N1206" s="265"/>
      <c r="O1206" s="265"/>
      <c r="P1206" s="265"/>
      <c r="Q1206" s="265"/>
      <c r="R1206" s="265"/>
      <c r="S1206" s="265"/>
      <c r="T1206" s="265"/>
      <c r="U1206" s="265"/>
      <c r="V1206" s="265"/>
      <c r="W1206" s="265"/>
      <c r="X1206" s="265"/>
      <c r="Y1206" s="265"/>
      <c r="Z1206" s="265"/>
      <c r="AA1206" s="265"/>
      <c r="BE1206" s="269"/>
      <c r="BH1206" s="250"/>
      <c r="BI1206" s="250"/>
      <c r="BJ1206" s="250"/>
      <c r="BK1206" s="250"/>
      <c r="BL1206" s="250"/>
      <c r="BM1206" s="250"/>
      <c r="BN1206" s="250"/>
      <c r="BO1206" s="250"/>
      <c r="BP1206" s="250"/>
      <c r="BQ1206" s="250"/>
      <c r="BR1206" s="250"/>
      <c r="BS1206" s="250"/>
      <c r="BT1206" s="250"/>
      <c r="BU1206" s="250"/>
      <c r="BV1206" s="250"/>
      <c r="BW1206" s="250"/>
      <c r="BX1206" s="250"/>
      <c r="BY1206" s="250"/>
      <c r="BZ1206" s="250"/>
      <c r="CE1206" s="250"/>
    </row>
    <row r="1207" spans="1:83" ht="14.4" x14ac:dyDescent="0.3">
      <c r="A1207" s="270"/>
      <c r="B1207" s="271"/>
      <c r="C1207" s="272"/>
      <c r="D1207" s="272"/>
      <c r="E1207" s="272"/>
      <c r="F1207" s="272"/>
      <c r="G1207" s="272"/>
      <c r="H1207" s="272"/>
      <c r="I1207" s="272"/>
      <c r="J1207" s="272"/>
      <c r="K1207" s="272"/>
      <c r="L1207" s="272"/>
      <c r="M1207" s="272"/>
      <c r="N1207" s="265"/>
      <c r="O1207" s="265"/>
      <c r="P1207" s="265"/>
      <c r="Q1207" s="265"/>
      <c r="R1207" s="265"/>
      <c r="S1207" s="265"/>
      <c r="T1207" s="265"/>
      <c r="U1207" s="265"/>
      <c r="V1207" s="265"/>
      <c r="W1207" s="265"/>
      <c r="X1207" s="265"/>
      <c r="Y1207" s="265"/>
      <c r="Z1207" s="265"/>
      <c r="AA1207" s="265"/>
      <c r="BE1207" s="269"/>
      <c r="BH1207" s="250"/>
      <c r="BI1207" s="250"/>
      <c r="BJ1207" s="250"/>
      <c r="BK1207" s="250"/>
      <c r="BL1207" s="250"/>
      <c r="BM1207" s="250"/>
      <c r="BN1207" s="250"/>
      <c r="BO1207" s="250"/>
      <c r="BP1207" s="250"/>
      <c r="BQ1207" s="250"/>
      <c r="BR1207" s="250"/>
      <c r="BS1207" s="250"/>
      <c r="BT1207" s="250"/>
      <c r="BU1207" s="250"/>
      <c r="BV1207" s="250"/>
      <c r="BW1207" s="250"/>
      <c r="BX1207" s="250"/>
      <c r="BY1207" s="250"/>
      <c r="BZ1207" s="250"/>
      <c r="CE1207" s="250"/>
    </row>
    <row r="1208" spans="1:83" ht="14.4" x14ac:dyDescent="0.3">
      <c r="A1208" s="270"/>
      <c r="B1208" s="271"/>
      <c r="C1208" s="272"/>
      <c r="D1208" s="272"/>
      <c r="E1208" s="272"/>
      <c r="F1208" s="272"/>
      <c r="G1208" s="272"/>
      <c r="H1208" s="272"/>
      <c r="I1208" s="272"/>
      <c r="J1208" s="272"/>
      <c r="K1208" s="272"/>
      <c r="L1208" s="272"/>
      <c r="M1208" s="272"/>
      <c r="N1208" s="265"/>
      <c r="O1208" s="265"/>
      <c r="P1208" s="265"/>
      <c r="Q1208" s="265"/>
      <c r="R1208" s="265"/>
      <c r="S1208" s="265"/>
      <c r="T1208" s="265"/>
      <c r="U1208" s="265"/>
      <c r="V1208" s="265"/>
      <c r="W1208" s="265"/>
      <c r="X1208" s="265"/>
      <c r="Y1208" s="265"/>
      <c r="Z1208" s="265"/>
      <c r="AA1208" s="265"/>
      <c r="BE1208" s="269"/>
      <c r="BH1208" s="250"/>
      <c r="BI1208" s="250"/>
      <c r="BJ1208" s="250"/>
      <c r="BK1208" s="250"/>
      <c r="BL1208" s="250"/>
      <c r="BM1208" s="250"/>
      <c r="BN1208" s="250"/>
      <c r="BO1208" s="250"/>
      <c r="BP1208" s="250"/>
      <c r="BQ1208" s="250"/>
      <c r="BR1208" s="250"/>
      <c r="BS1208" s="250"/>
      <c r="BT1208" s="250"/>
      <c r="BU1208" s="250"/>
      <c r="BV1208" s="250"/>
      <c r="BW1208" s="250"/>
      <c r="BX1208" s="250"/>
      <c r="BY1208" s="250"/>
      <c r="BZ1208" s="250"/>
      <c r="CE1208" s="250"/>
    </row>
    <row r="1209" spans="1:83" ht="14.4" x14ac:dyDescent="0.3">
      <c r="A1209" s="270"/>
      <c r="B1209" s="271"/>
      <c r="C1209" s="272"/>
      <c r="D1209" s="272"/>
      <c r="E1209" s="272"/>
      <c r="F1209" s="272"/>
      <c r="G1209" s="272"/>
      <c r="H1209" s="272"/>
      <c r="I1209" s="272"/>
      <c r="J1209" s="272"/>
      <c r="K1209" s="272"/>
      <c r="L1209" s="272"/>
      <c r="M1209" s="272"/>
      <c r="N1209" s="265"/>
      <c r="O1209" s="265"/>
      <c r="P1209" s="265"/>
      <c r="Q1209" s="265"/>
      <c r="R1209" s="265"/>
      <c r="S1209" s="265"/>
      <c r="T1209" s="265"/>
      <c r="U1209" s="265"/>
      <c r="V1209" s="265"/>
      <c r="W1209" s="265"/>
      <c r="X1209" s="265"/>
      <c r="Y1209" s="265"/>
      <c r="Z1209" s="265"/>
      <c r="AA1209" s="265"/>
      <c r="BE1209" s="269"/>
      <c r="BH1209" s="241"/>
      <c r="BI1209" s="241"/>
      <c r="BJ1209" s="241"/>
      <c r="BK1209" s="241"/>
      <c r="BL1209" s="241"/>
      <c r="BM1209" s="241"/>
      <c r="BN1209" s="241"/>
      <c r="BO1209" s="241"/>
      <c r="BP1209" s="241"/>
      <c r="BQ1209" s="241"/>
      <c r="BR1209" s="241"/>
      <c r="BS1209" s="241"/>
      <c r="BT1209" s="241"/>
      <c r="BU1209" s="241"/>
      <c r="BV1209" s="240"/>
      <c r="BW1209" s="241"/>
      <c r="BX1209" s="241"/>
      <c r="BY1209" s="241"/>
      <c r="BZ1209" s="241"/>
      <c r="CA1209" s="242"/>
      <c r="CB1209" s="242"/>
      <c r="CC1209" s="242"/>
      <c r="CD1209" s="242"/>
      <c r="CE1209" s="241"/>
    </row>
    <row r="1210" spans="1:83" ht="14.4" x14ac:dyDescent="0.3">
      <c r="A1210" s="270"/>
      <c r="B1210" s="271"/>
      <c r="C1210" s="272"/>
      <c r="D1210" s="272"/>
      <c r="E1210" s="272"/>
      <c r="F1210" s="272"/>
      <c r="G1210" s="272"/>
      <c r="H1210" s="272"/>
      <c r="I1210" s="272"/>
      <c r="J1210" s="272"/>
      <c r="K1210" s="272"/>
      <c r="L1210" s="272"/>
      <c r="M1210" s="272"/>
      <c r="N1210" s="265"/>
      <c r="O1210" s="265"/>
      <c r="P1210" s="265"/>
      <c r="Q1210" s="265"/>
      <c r="R1210" s="265"/>
      <c r="S1210" s="265"/>
      <c r="T1210" s="265"/>
      <c r="U1210" s="265"/>
      <c r="V1210" s="265"/>
      <c r="W1210" s="265"/>
      <c r="X1210" s="265"/>
      <c r="Y1210" s="265"/>
      <c r="Z1210" s="265"/>
      <c r="AA1210" s="265"/>
      <c r="BE1210" s="269"/>
      <c r="BH1210" s="241"/>
      <c r="BI1210" s="241"/>
      <c r="BJ1210" s="241"/>
      <c r="BK1210" s="241"/>
      <c r="BL1210" s="241"/>
      <c r="BM1210" s="241"/>
      <c r="BN1210" s="241"/>
      <c r="BO1210" s="241"/>
      <c r="BP1210" s="241"/>
      <c r="BQ1210" s="241"/>
      <c r="BR1210" s="241"/>
      <c r="BS1210" s="241"/>
      <c r="BT1210" s="241"/>
      <c r="BU1210" s="241"/>
      <c r="BV1210" s="240"/>
      <c r="BW1210" s="241"/>
      <c r="BX1210" s="241"/>
      <c r="BY1210" s="241"/>
      <c r="BZ1210" s="241"/>
      <c r="CA1210" s="242"/>
      <c r="CB1210" s="242"/>
      <c r="CC1210" s="242"/>
      <c r="CD1210" s="242"/>
      <c r="CE1210" s="241"/>
    </row>
    <row r="1211" spans="1:83" ht="14.4" x14ac:dyDescent="0.3">
      <c r="A1211" s="270"/>
      <c r="B1211" s="271"/>
      <c r="C1211" s="272"/>
      <c r="D1211" s="272"/>
      <c r="E1211" s="272"/>
      <c r="F1211" s="272"/>
      <c r="G1211" s="272"/>
      <c r="H1211" s="272"/>
      <c r="I1211" s="272"/>
      <c r="J1211" s="272"/>
      <c r="K1211" s="272"/>
      <c r="L1211" s="272"/>
      <c r="M1211" s="272"/>
      <c r="N1211" s="265"/>
      <c r="O1211" s="265"/>
      <c r="P1211" s="265"/>
      <c r="Q1211" s="265"/>
      <c r="R1211" s="265"/>
      <c r="S1211" s="265"/>
      <c r="T1211" s="265"/>
      <c r="U1211" s="265"/>
      <c r="V1211" s="265"/>
      <c r="W1211" s="265"/>
      <c r="X1211" s="265"/>
      <c r="Y1211" s="265"/>
      <c r="Z1211" s="265"/>
      <c r="AA1211" s="265"/>
      <c r="BE1211" s="269"/>
      <c r="BH1211" s="250"/>
      <c r="BI1211" s="250"/>
      <c r="BJ1211" s="250"/>
      <c r="BK1211" s="250"/>
      <c r="BL1211" s="250"/>
      <c r="BM1211" s="250"/>
      <c r="BN1211" s="250"/>
      <c r="BO1211" s="250"/>
      <c r="BP1211" s="250"/>
      <c r="BQ1211" s="250"/>
      <c r="BR1211" s="250"/>
      <c r="BS1211" s="250"/>
      <c r="BT1211" s="250"/>
      <c r="BU1211" s="250"/>
      <c r="BV1211" s="250"/>
      <c r="BW1211" s="250"/>
      <c r="BX1211" s="250"/>
      <c r="BY1211" s="250"/>
      <c r="BZ1211" s="250"/>
      <c r="CE1211" s="250"/>
    </row>
    <row r="1212" spans="1:83" ht="14.4" x14ac:dyDescent="0.3">
      <c r="A1212" s="270"/>
      <c r="B1212" s="271"/>
      <c r="C1212" s="272"/>
      <c r="D1212" s="272"/>
      <c r="E1212" s="272"/>
      <c r="F1212" s="272"/>
      <c r="G1212" s="272"/>
      <c r="H1212" s="272"/>
      <c r="I1212" s="272"/>
      <c r="J1212" s="272"/>
      <c r="K1212" s="272"/>
      <c r="L1212" s="272"/>
      <c r="M1212" s="272"/>
      <c r="N1212" s="265"/>
      <c r="O1212" s="265"/>
      <c r="P1212" s="265"/>
      <c r="Q1212" s="265"/>
      <c r="R1212" s="265"/>
      <c r="S1212" s="265"/>
      <c r="T1212" s="265"/>
      <c r="U1212" s="265"/>
      <c r="V1212" s="265"/>
      <c r="W1212" s="265"/>
      <c r="X1212" s="265"/>
      <c r="Y1212" s="265"/>
      <c r="Z1212" s="265"/>
      <c r="AA1212" s="265"/>
      <c r="BE1212" s="269"/>
      <c r="BH1212" s="241"/>
      <c r="BI1212" s="241"/>
      <c r="BJ1212" s="241"/>
      <c r="BK1212" s="241"/>
      <c r="BL1212" s="241"/>
      <c r="BM1212" s="241"/>
      <c r="BN1212" s="241"/>
      <c r="BO1212" s="241"/>
      <c r="BP1212" s="241"/>
      <c r="BQ1212" s="241"/>
      <c r="BR1212" s="241"/>
      <c r="BS1212" s="241"/>
      <c r="BT1212" s="241"/>
      <c r="BU1212" s="241"/>
      <c r="BV1212" s="240"/>
      <c r="BW1212" s="241"/>
      <c r="BX1212" s="241"/>
      <c r="BY1212" s="241"/>
      <c r="BZ1212" s="241"/>
      <c r="CA1212" s="242"/>
      <c r="CB1212" s="242"/>
      <c r="CC1212" s="242"/>
      <c r="CD1212" s="242"/>
      <c r="CE1212" s="241"/>
    </row>
    <row r="1213" spans="1:83" ht="14.4" x14ac:dyDescent="0.3">
      <c r="A1213" s="270"/>
      <c r="B1213" s="271"/>
      <c r="C1213" s="272"/>
      <c r="D1213" s="272"/>
      <c r="E1213" s="272"/>
      <c r="F1213" s="272"/>
      <c r="G1213" s="272"/>
      <c r="H1213" s="272"/>
      <c r="I1213" s="272"/>
      <c r="J1213" s="272"/>
      <c r="K1213" s="272"/>
      <c r="L1213" s="272"/>
      <c r="M1213" s="272"/>
      <c r="N1213" s="265"/>
      <c r="O1213" s="265"/>
      <c r="P1213" s="265"/>
      <c r="Q1213" s="265"/>
      <c r="R1213" s="265"/>
      <c r="S1213" s="265"/>
      <c r="T1213" s="265"/>
      <c r="U1213" s="265"/>
      <c r="V1213" s="265"/>
      <c r="W1213" s="265"/>
      <c r="X1213" s="265"/>
      <c r="Y1213" s="265"/>
      <c r="Z1213" s="265"/>
      <c r="AA1213" s="265"/>
      <c r="BE1213" s="269"/>
      <c r="BH1213" s="241"/>
      <c r="BI1213" s="241"/>
      <c r="BJ1213" s="241"/>
      <c r="BK1213" s="241"/>
      <c r="BL1213" s="241"/>
      <c r="BM1213" s="241"/>
      <c r="BN1213" s="241"/>
      <c r="BO1213" s="241"/>
      <c r="BP1213" s="241"/>
      <c r="BQ1213" s="241"/>
      <c r="BR1213" s="241"/>
      <c r="BS1213" s="241"/>
      <c r="BT1213" s="241"/>
      <c r="BU1213" s="241"/>
      <c r="BV1213" s="240"/>
      <c r="BW1213" s="241"/>
      <c r="BX1213" s="241"/>
      <c r="BY1213" s="241"/>
      <c r="BZ1213" s="241"/>
      <c r="CA1213" s="242"/>
      <c r="CB1213" s="242"/>
      <c r="CC1213" s="242"/>
      <c r="CD1213" s="242"/>
      <c r="CE1213" s="241"/>
    </row>
    <row r="1214" spans="1:83" ht="14.4" x14ac:dyDescent="0.3">
      <c r="A1214" s="270"/>
      <c r="B1214" s="271"/>
      <c r="C1214" s="272"/>
      <c r="D1214" s="272"/>
      <c r="E1214" s="272"/>
      <c r="F1214" s="272"/>
      <c r="G1214" s="272"/>
      <c r="H1214" s="272"/>
      <c r="I1214" s="272"/>
      <c r="J1214" s="272"/>
      <c r="K1214" s="272"/>
      <c r="L1214" s="272"/>
      <c r="M1214" s="272"/>
      <c r="N1214" s="265"/>
      <c r="O1214" s="265"/>
      <c r="P1214" s="265"/>
      <c r="Q1214" s="265"/>
      <c r="R1214" s="265"/>
      <c r="S1214" s="265"/>
      <c r="T1214" s="265"/>
      <c r="U1214" s="265"/>
      <c r="V1214" s="265"/>
      <c r="W1214" s="265"/>
      <c r="X1214" s="265"/>
      <c r="Y1214" s="265"/>
      <c r="Z1214" s="265"/>
      <c r="AA1214" s="265"/>
      <c r="BE1214" s="269"/>
      <c r="BH1214" s="250"/>
      <c r="BI1214" s="250"/>
      <c r="BJ1214" s="250"/>
      <c r="BK1214" s="250"/>
      <c r="BL1214" s="250"/>
      <c r="BM1214" s="250"/>
      <c r="BN1214" s="250"/>
      <c r="BO1214" s="250"/>
      <c r="BP1214" s="250"/>
      <c r="BQ1214" s="250"/>
      <c r="BR1214" s="250"/>
      <c r="BS1214" s="250"/>
      <c r="BT1214" s="250"/>
      <c r="BU1214" s="250"/>
      <c r="BV1214" s="250"/>
      <c r="BW1214" s="250"/>
      <c r="BX1214" s="250"/>
      <c r="BY1214" s="250"/>
      <c r="BZ1214" s="250"/>
      <c r="CE1214" s="250"/>
    </row>
    <row r="1215" spans="1:83" ht="14.4" x14ac:dyDescent="0.3">
      <c r="A1215" s="270"/>
      <c r="B1215" s="271"/>
      <c r="C1215" s="272"/>
      <c r="D1215" s="272"/>
      <c r="E1215" s="272"/>
      <c r="F1215" s="272"/>
      <c r="G1215" s="272"/>
      <c r="H1215" s="272"/>
      <c r="I1215" s="272"/>
      <c r="J1215" s="272"/>
      <c r="K1215" s="272"/>
      <c r="L1215" s="272"/>
      <c r="M1215" s="272"/>
      <c r="N1215" s="265"/>
      <c r="O1215" s="265"/>
      <c r="P1215" s="265"/>
      <c r="Q1215" s="265"/>
      <c r="R1215" s="265"/>
      <c r="S1215" s="265"/>
      <c r="T1215" s="265"/>
      <c r="U1215" s="265"/>
      <c r="V1215" s="265"/>
      <c r="W1215" s="265"/>
      <c r="X1215" s="265"/>
      <c r="Y1215" s="265"/>
      <c r="Z1215" s="265"/>
      <c r="AA1215" s="265"/>
      <c r="BE1215" s="269"/>
      <c r="BH1215" s="250"/>
      <c r="BI1215" s="250"/>
      <c r="BJ1215" s="250"/>
      <c r="BK1215" s="250"/>
      <c r="BL1215" s="250"/>
      <c r="BM1215" s="250"/>
      <c r="BN1215" s="250"/>
      <c r="BO1215" s="250"/>
      <c r="BP1215" s="250"/>
      <c r="BQ1215" s="250"/>
      <c r="BR1215" s="250"/>
      <c r="BS1215" s="250"/>
      <c r="BT1215" s="250"/>
      <c r="BU1215" s="250"/>
      <c r="BV1215" s="250"/>
      <c r="BW1215" s="250"/>
      <c r="BX1215" s="250"/>
      <c r="BY1215" s="250"/>
      <c r="BZ1215" s="250"/>
      <c r="CE1215" s="250"/>
    </row>
    <row r="1216" spans="1:83" ht="14.4" x14ac:dyDescent="0.3">
      <c r="A1216" s="270"/>
      <c r="B1216" s="271"/>
      <c r="C1216" s="272"/>
      <c r="D1216" s="272"/>
      <c r="E1216" s="272"/>
      <c r="F1216" s="272"/>
      <c r="G1216" s="272"/>
      <c r="H1216" s="272"/>
      <c r="I1216" s="272"/>
      <c r="J1216" s="272"/>
      <c r="K1216" s="272"/>
      <c r="L1216" s="272"/>
      <c r="M1216" s="272"/>
      <c r="N1216" s="265"/>
      <c r="O1216" s="265"/>
      <c r="P1216" s="265"/>
      <c r="Q1216" s="265"/>
      <c r="R1216" s="265"/>
      <c r="S1216" s="265"/>
      <c r="T1216" s="265"/>
      <c r="U1216" s="265"/>
      <c r="V1216" s="265"/>
      <c r="W1216" s="265"/>
      <c r="X1216" s="265"/>
      <c r="Y1216" s="265"/>
      <c r="Z1216" s="265"/>
      <c r="AA1216" s="265"/>
      <c r="BE1216" s="269"/>
      <c r="BH1216" s="250"/>
      <c r="BI1216" s="250"/>
      <c r="BJ1216" s="250"/>
      <c r="BK1216" s="250"/>
      <c r="BL1216" s="250"/>
      <c r="BM1216" s="250"/>
      <c r="BN1216" s="250"/>
      <c r="BO1216" s="250"/>
      <c r="BP1216" s="250"/>
      <c r="BQ1216" s="250"/>
      <c r="BR1216" s="250"/>
      <c r="BS1216" s="250"/>
      <c r="BT1216" s="250"/>
      <c r="BU1216" s="250"/>
      <c r="BV1216" s="250"/>
      <c r="BW1216" s="250"/>
      <c r="BX1216" s="250"/>
      <c r="BY1216" s="250"/>
      <c r="BZ1216" s="250"/>
      <c r="CE1216" s="250"/>
    </row>
    <row r="1217" spans="1:83" ht="14.4" x14ac:dyDescent="0.3">
      <c r="A1217" s="270"/>
      <c r="B1217" s="271"/>
      <c r="C1217" s="272"/>
      <c r="D1217" s="272"/>
      <c r="E1217" s="272"/>
      <c r="F1217" s="272"/>
      <c r="G1217" s="272"/>
      <c r="H1217" s="272"/>
      <c r="I1217" s="272"/>
      <c r="J1217" s="272"/>
      <c r="K1217" s="272"/>
      <c r="L1217" s="272"/>
      <c r="M1217" s="272"/>
      <c r="N1217" s="265"/>
      <c r="O1217" s="265"/>
      <c r="P1217" s="265"/>
      <c r="Q1217" s="265"/>
      <c r="R1217" s="265"/>
      <c r="S1217" s="265"/>
      <c r="T1217" s="265"/>
      <c r="U1217" s="265"/>
      <c r="V1217" s="265"/>
      <c r="W1217" s="265"/>
      <c r="X1217" s="265"/>
      <c r="Y1217" s="265"/>
      <c r="Z1217" s="265"/>
      <c r="AA1217" s="265"/>
      <c r="BE1217" s="269"/>
      <c r="BH1217" s="250"/>
      <c r="BI1217" s="250"/>
      <c r="BJ1217" s="250"/>
      <c r="BK1217" s="250"/>
      <c r="BL1217" s="250"/>
      <c r="BM1217" s="250"/>
      <c r="BN1217" s="250"/>
      <c r="BO1217" s="250"/>
      <c r="BP1217" s="250"/>
      <c r="BQ1217" s="250"/>
      <c r="BR1217" s="250"/>
      <c r="BS1217" s="250"/>
      <c r="BT1217" s="250"/>
      <c r="BU1217" s="250"/>
      <c r="BV1217" s="250"/>
      <c r="BW1217" s="250"/>
      <c r="BX1217" s="250"/>
      <c r="BY1217" s="250"/>
      <c r="BZ1217" s="250"/>
      <c r="CE1217" s="250"/>
    </row>
    <row r="1218" spans="1:83" ht="14.4" x14ac:dyDescent="0.3">
      <c r="A1218" s="270"/>
      <c r="B1218" s="271"/>
      <c r="C1218" s="272"/>
      <c r="D1218" s="272"/>
      <c r="E1218" s="272"/>
      <c r="F1218" s="272"/>
      <c r="G1218" s="272"/>
      <c r="H1218" s="272"/>
      <c r="I1218" s="272"/>
      <c r="J1218" s="272"/>
      <c r="K1218" s="272"/>
      <c r="L1218" s="272"/>
      <c r="M1218" s="272"/>
      <c r="N1218" s="265"/>
      <c r="O1218" s="265"/>
      <c r="P1218" s="265"/>
      <c r="Q1218" s="265"/>
      <c r="R1218" s="265"/>
      <c r="S1218" s="265"/>
      <c r="T1218" s="265"/>
      <c r="U1218" s="265"/>
      <c r="V1218" s="265"/>
      <c r="W1218" s="265"/>
      <c r="X1218" s="265"/>
      <c r="Y1218" s="265"/>
      <c r="Z1218" s="265"/>
      <c r="AA1218" s="265"/>
      <c r="BE1218" s="269"/>
      <c r="BH1218" s="250"/>
      <c r="BI1218" s="250"/>
      <c r="BJ1218" s="250"/>
      <c r="BK1218" s="250"/>
      <c r="BL1218" s="250"/>
      <c r="BM1218" s="250"/>
      <c r="BN1218" s="250"/>
      <c r="BO1218" s="250"/>
      <c r="BP1218" s="250"/>
      <c r="BQ1218" s="250"/>
      <c r="BR1218" s="250"/>
      <c r="BS1218" s="250"/>
      <c r="BT1218" s="250"/>
      <c r="BU1218" s="250"/>
      <c r="BV1218" s="250"/>
      <c r="BW1218" s="250"/>
      <c r="BX1218" s="250"/>
      <c r="BY1218" s="250"/>
      <c r="BZ1218" s="250"/>
      <c r="CE1218" s="250"/>
    </row>
    <row r="1219" spans="1:83" ht="14.4" x14ac:dyDescent="0.3">
      <c r="A1219" s="270"/>
      <c r="B1219" s="271"/>
      <c r="C1219" s="272"/>
      <c r="D1219" s="272"/>
      <c r="E1219" s="272"/>
      <c r="F1219" s="272"/>
      <c r="G1219" s="272"/>
      <c r="H1219" s="272"/>
      <c r="I1219" s="272"/>
      <c r="J1219" s="272"/>
      <c r="K1219" s="272"/>
      <c r="L1219" s="272"/>
      <c r="M1219" s="272"/>
      <c r="N1219" s="265"/>
      <c r="O1219" s="265"/>
      <c r="P1219" s="265"/>
      <c r="Q1219" s="265"/>
      <c r="R1219" s="265"/>
      <c r="S1219" s="265"/>
      <c r="T1219" s="265"/>
      <c r="U1219" s="265"/>
      <c r="V1219" s="265"/>
      <c r="W1219" s="265"/>
      <c r="X1219" s="265"/>
      <c r="Y1219" s="265"/>
      <c r="Z1219" s="265"/>
      <c r="AA1219" s="265"/>
      <c r="BE1219" s="269"/>
      <c r="BH1219" s="250"/>
      <c r="BI1219" s="250"/>
      <c r="BJ1219" s="250"/>
      <c r="BK1219" s="250"/>
      <c r="BL1219" s="250"/>
      <c r="BM1219" s="250"/>
      <c r="BN1219" s="250"/>
      <c r="BO1219" s="250"/>
      <c r="BP1219" s="250"/>
      <c r="BQ1219" s="250"/>
      <c r="BR1219" s="250"/>
      <c r="BS1219" s="250"/>
      <c r="BT1219" s="250"/>
      <c r="BU1219" s="250"/>
      <c r="BV1219" s="250"/>
      <c r="BW1219" s="250"/>
      <c r="BX1219" s="250"/>
      <c r="BY1219" s="250"/>
      <c r="BZ1219" s="250"/>
      <c r="CE1219" s="250"/>
    </row>
    <row r="1220" spans="1:83" ht="14.4" x14ac:dyDescent="0.3">
      <c r="A1220" s="270"/>
      <c r="B1220" s="271"/>
      <c r="C1220" s="272"/>
      <c r="D1220" s="272"/>
      <c r="E1220" s="272"/>
      <c r="F1220" s="272"/>
      <c r="G1220" s="272"/>
      <c r="H1220" s="272"/>
      <c r="I1220" s="272"/>
      <c r="J1220" s="272"/>
      <c r="K1220" s="272"/>
      <c r="L1220" s="272"/>
      <c r="M1220" s="272"/>
      <c r="N1220" s="265"/>
      <c r="O1220" s="265"/>
      <c r="P1220" s="265"/>
      <c r="Q1220" s="265"/>
      <c r="R1220" s="265"/>
      <c r="S1220" s="265"/>
      <c r="T1220" s="265"/>
      <c r="U1220" s="265"/>
      <c r="V1220" s="265"/>
      <c r="W1220" s="265"/>
      <c r="X1220" s="265"/>
      <c r="Y1220" s="265"/>
      <c r="Z1220" s="265"/>
      <c r="AA1220" s="265"/>
      <c r="BE1220" s="269"/>
      <c r="BH1220" s="250"/>
      <c r="BI1220" s="250"/>
      <c r="BJ1220" s="250"/>
      <c r="BK1220" s="250"/>
      <c r="BL1220" s="250"/>
      <c r="BM1220" s="250"/>
      <c r="BN1220" s="250"/>
      <c r="BO1220" s="250"/>
      <c r="BP1220" s="250"/>
      <c r="BQ1220" s="250"/>
      <c r="BR1220" s="250"/>
      <c r="BS1220" s="250"/>
      <c r="BT1220" s="250"/>
      <c r="BU1220" s="250"/>
      <c r="BV1220" s="250"/>
      <c r="BW1220" s="250"/>
      <c r="BX1220" s="250"/>
      <c r="BY1220" s="250"/>
      <c r="BZ1220" s="250"/>
      <c r="CE1220" s="250"/>
    </row>
    <row r="1221" spans="1:83" ht="14.4" x14ac:dyDescent="0.3">
      <c r="A1221" s="270"/>
      <c r="B1221" s="271"/>
      <c r="C1221" s="272"/>
      <c r="D1221" s="272"/>
      <c r="E1221" s="272"/>
      <c r="F1221" s="272"/>
      <c r="G1221" s="272"/>
      <c r="H1221" s="272"/>
      <c r="I1221" s="272"/>
      <c r="J1221" s="272"/>
      <c r="K1221" s="272"/>
      <c r="L1221" s="272"/>
      <c r="M1221" s="272"/>
      <c r="N1221" s="265"/>
      <c r="O1221" s="265"/>
      <c r="P1221" s="265"/>
      <c r="Q1221" s="265"/>
      <c r="R1221" s="265"/>
      <c r="S1221" s="265"/>
      <c r="T1221" s="265"/>
      <c r="U1221" s="265"/>
      <c r="V1221" s="265"/>
      <c r="W1221" s="265"/>
      <c r="X1221" s="265"/>
      <c r="Y1221" s="265"/>
      <c r="Z1221" s="265"/>
      <c r="AA1221" s="265"/>
      <c r="BE1221" s="269"/>
      <c r="BH1221" s="241"/>
      <c r="BI1221" s="241"/>
      <c r="BJ1221" s="241"/>
      <c r="BK1221" s="241"/>
      <c r="BL1221" s="241"/>
      <c r="BM1221" s="241"/>
      <c r="BN1221" s="241"/>
      <c r="BO1221" s="241"/>
      <c r="BP1221" s="241"/>
      <c r="BQ1221" s="241"/>
      <c r="BR1221" s="241"/>
      <c r="BS1221" s="241"/>
      <c r="BT1221" s="241"/>
      <c r="BU1221" s="241"/>
      <c r="BV1221" s="240"/>
      <c r="BW1221" s="241"/>
      <c r="BX1221" s="241"/>
      <c r="BY1221" s="241"/>
      <c r="BZ1221" s="241"/>
      <c r="CA1221" s="242"/>
      <c r="CB1221" s="242"/>
      <c r="CC1221" s="242"/>
      <c r="CD1221" s="242"/>
      <c r="CE1221" s="241"/>
    </row>
    <row r="1222" spans="1:83" ht="14.4" x14ac:dyDescent="0.3">
      <c r="A1222" s="270"/>
      <c r="B1222" s="271"/>
      <c r="C1222" s="272"/>
      <c r="D1222" s="272"/>
      <c r="E1222" s="272"/>
      <c r="F1222" s="272"/>
      <c r="G1222" s="272"/>
      <c r="H1222" s="272"/>
      <c r="I1222" s="272"/>
      <c r="J1222" s="272"/>
      <c r="K1222" s="272"/>
      <c r="L1222" s="272"/>
      <c r="M1222" s="272"/>
      <c r="N1222" s="265"/>
      <c r="O1222" s="265"/>
      <c r="P1222" s="265"/>
      <c r="Q1222" s="265"/>
      <c r="R1222" s="265"/>
      <c r="S1222" s="265"/>
      <c r="T1222" s="265"/>
      <c r="U1222" s="265"/>
      <c r="V1222" s="265"/>
      <c r="W1222" s="265"/>
      <c r="X1222" s="265"/>
      <c r="Y1222" s="265"/>
      <c r="Z1222" s="265"/>
      <c r="AA1222" s="265"/>
      <c r="BE1222" s="269"/>
      <c r="BH1222" s="250"/>
      <c r="BI1222" s="250"/>
      <c r="BJ1222" s="250"/>
      <c r="BK1222" s="250"/>
      <c r="BL1222" s="250"/>
      <c r="BM1222" s="250"/>
      <c r="BN1222" s="250"/>
      <c r="BO1222" s="250"/>
      <c r="BP1222" s="250"/>
      <c r="BQ1222" s="250"/>
      <c r="BR1222" s="250"/>
      <c r="BS1222" s="250"/>
      <c r="BT1222" s="250"/>
      <c r="BU1222" s="250"/>
      <c r="BV1222" s="250"/>
      <c r="BW1222" s="250"/>
      <c r="BX1222" s="250"/>
      <c r="BY1222" s="250"/>
      <c r="BZ1222" s="250"/>
      <c r="CE1222" s="250"/>
    </row>
    <row r="1223" spans="1:83" ht="14.4" x14ac:dyDescent="0.3">
      <c r="A1223" s="270"/>
      <c r="B1223" s="271"/>
      <c r="C1223" s="272"/>
      <c r="D1223" s="272"/>
      <c r="E1223" s="272"/>
      <c r="F1223" s="272"/>
      <c r="G1223" s="272"/>
      <c r="H1223" s="272"/>
      <c r="I1223" s="272"/>
      <c r="J1223" s="272"/>
      <c r="K1223" s="272"/>
      <c r="L1223" s="272"/>
      <c r="M1223" s="272"/>
      <c r="N1223" s="265"/>
      <c r="O1223" s="265"/>
      <c r="P1223" s="265"/>
      <c r="Q1223" s="265"/>
      <c r="R1223" s="265"/>
      <c r="S1223" s="265"/>
      <c r="T1223" s="265"/>
      <c r="U1223" s="265"/>
      <c r="V1223" s="265"/>
      <c r="W1223" s="265"/>
      <c r="X1223" s="265"/>
      <c r="Y1223" s="265"/>
      <c r="Z1223" s="265"/>
      <c r="AA1223" s="265"/>
      <c r="BE1223" s="269"/>
      <c r="BH1223" s="250"/>
      <c r="BI1223" s="250"/>
      <c r="BJ1223" s="250"/>
      <c r="BK1223" s="250"/>
      <c r="BL1223" s="250"/>
      <c r="BM1223" s="250"/>
      <c r="BN1223" s="250"/>
      <c r="BO1223" s="250"/>
      <c r="BP1223" s="250"/>
      <c r="BQ1223" s="250"/>
      <c r="BR1223" s="250"/>
      <c r="BS1223" s="250"/>
      <c r="BT1223" s="250"/>
      <c r="BU1223" s="250"/>
      <c r="BV1223" s="250"/>
      <c r="BW1223" s="250"/>
      <c r="BX1223" s="250"/>
      <c r="BY1223" s="250"/>
      <c r="BZ1223" s="250"/>
      <c r="CE1223" s="250"/>
    </row>
    <row r="1224" spans="1:83" ht="14.4" x14ac:dyDescent="0.3">
      <c r="A1224" s="270"/>
      <c r="B1224" s="271"/>
      <c r="C1224" s="272"/>
      <c r="D1224" s="272"/>
      <c r="E1224" s="272"/>
      <c r="F1224" s="272"/>
      <c r="G1224" s="272"/>
      <c r="H1224" s="272"/>
      <c r="I1224" s="272"/>
      <c r="J1224" s="272"/>
      <c r="K1224" s="272"/>
      <c r="L1224" s="272"/>
      <c r="M1224" s="272"/>
      <c r="N1224" s="265"/>
      <c r="O1224" s="265"/>
      <c r="P1224" s="265"/>
      <c r="Q1224" s="265"/>
      <c r="R1224" s="265"/>
      <c r="S1224" s="265"/>
      <c r="T1224" s="265"/>
      <c r="U1224" s="265"/>
      <c r="V1224" s="265"/>
      <c r="W1224" s="265"/>
      <c r="X1224" s="265"/>
      <c r="Y1224" s="265"/>
      <c r="Z1224" s="265"/>
      <c r="AA1224" s="265"/>
      <c r="BE1224" s="269"/>
      <c r="BH1224" s="250"/>
      <c r="BI1224" s="250"/>
      <c r="BJ1224" s="250"/>
      <c r="BK1224" s="250"/>
      <c r="BL1224" s="250"/>
      <c r="BM1224" s="250"/>
      <c r="BN1224" s="250"/>
      <c r="BO1224" s="250"/>
      <c r="BP1224" s="250"/>
      <c r="BQ1224" s="250"/>
      <c r="BR1224" s="250"/>
      <c r="BS1224" s="250"/>
      <c r="BT1224" s="250"/>
      <c r="BU1224" s="250"/>
      <c r="BV1224" s="250"/>
      <c r="BW1224" s="250"/>
      <c r="BX1224" s="250"/>
      <c r="BY1224" s="250"/>
      <c r="BZ1224" s="250"/>
      <c r="CE1224" s="250"/>
    </row>
    <row r="1225" spans="1:83" ht="14.4" x14ac:dyDescent="0.3">
      <c r="A1225" s="270"/>
      <c r="B1225" s="271"/>
      <c r="C1225" s="272"/>
      <c r="D1225" s="272"/>
      <c r="E1225" s="272"/>
      <c r="F1225" s="272"/>
      <c r="G1225" s="272"/>
      <c r="H1225" s="272"/>
      <c r="I1225" s="272"/>
      <c r="J1225" s="272"/>
      <c r="K1225" s="272"/>
      <c r="L1225" s="272"/>
      <c r="M1225" s="272"/>
      <c r="N1225" s="265"/>
      <c r="O1225" s="265"/>
      <c r="P1225" s="265"/>
      <c r="Q1225" s="265"/>
      <c r="R1225" s="265"/>
      <c r="S1225" s="265"/>
      <c r="T1225" s="265"/>
      <c r="U1225" s="265"/>
      <c r="V1225" s="265"/>
      <c r="W1225" s="265"/>
      <c r="X1225" s="265"/>
      <c r="Y1225" s="265"/>
      <c r="Z1225" s="265"/>
      <c r="AA1225" s="265"/>
      <c r="BE1225" s="269"/>
      <c r="BH1225" s="250"/>
      <c r="BI1225" s="250"/>
      <c r="BJ1225" s="250"/>
      <c r="BK1225" s="250"/>
      <c r="BL1225" s="250"/>
      <c r="BM1225" s="250"/>
      <c r="BN1225" s="250"/>
      <c r="BO1225" s="250"/>
      <c r="BP1225" s="250"/>
      <c r="BQ1225" s="250"/>
      <c r="BR1225" s="250"/>
      <c r="BS1225" s="250"/>
      <c r="BT1225" s="250"/>
      <c r="BU1225" s="250"/>
      <c r="BV1225" s="250"/>
      <c r="BW1225" s="250"/>
      <c r="BX1225" s="250"/>
      <c r="BY1225" s="250"/>
      <c r="BZ1225" s="250"/>
      <c r="CE1225" s="250"/>
    </row>
    <row r="1226" spans="1:83" ht="14.4" x14ac:dyDescent="0.3">
      <c r="A1226" s="270"/>
      <c r="B1226" s="271"/>
      <c r="C1226" s="272"/>
      <c r="D1226" s="272"/>
      <c r="E1226" s="272"/>
      <c r="F1226" s="272"/>
      <c r="G1226" s="272"/>
      <c r="H1226" s="272"/>
      <c r="I1226" s="272"/>
      <c r="J1226" s="272"/>
      <c r="K1226" s="272"/>
      <c r="L1226" s="272"/>
      <c r="M1226" s="272"/>
      <c r="N1226" s="265"/>
      <c r="O1226" s="265"/>
      <c r="P1226" s="265"/>
      <c r="Q1226" s="265"/>
      <c r="R1226" s="265"/>
      <c r="S1226" s="265"/>
      <c r="T1226" s="265"/>
      <c r="U1226" s="265"/>
      <c r="V1226" s="265"/>
      <c r="W1226" s="265"/>
      <c r="X1226" s="265"/>
      <c r="Y1226" s="265"/>
      <c r="Z1226" s="265"/>
      <c r="AA1226" s="265"/>
      <c r="BE1226" s="269"/>
      <c r="BH1226" s="250"/>
      <c r="BI1226" s="250"/>
      <c r="BJ1226" s="250"/>
      <c r="BK1226" s="250"/>
      <c r="BL1226" s="250"/>
      <c r="BM1226" s="250"/>
      <c r="BN1226" s="250"/>
      <c r="BO1226" s="250"/>
      <c r="BP1226" s="250"/>
      <c r="BQ1226" s="250"/>
      <c r="BR1226" s="250"/>
      <c r="BS1226" s="250"/>
      <c r="BT1226" s="250"/>
      <c r="BU1226" s="250"/>
      <c r="BV1226" s="250"/>
      <c r="BW1226" s="250"/>
      <c r="BX1226" s="250"/>
      <c r="BY1226" s="250"/>
      <c r="BZ1226" s="250"/>
      <c r="CE1226" s="250"/>
    </row>
    <row r="1227" spans="1:83" ht="14.4" x14ac:dyDescent="0.3">
      <c r="A1227" s="270"/>
      <c r="B1227" s="271"/>
      <c r="C1227" s="272"/>
      <c r="D1227" s="272"/>
      <c r="E1227" s="272"/>
      <c r="F1227" s="272"/>
      <c r="G1227" s="272"/>
      <c r="H1227" s="272"/>
      <c r="I1227" s="272"/>
      <c r="J1227" s="272"/>
      <c r="K1227" s="272"/>
      <c r="L1227" s="272"/>
      <c r="M1227" s="272"/>
      <c r="N1227" s="265"/>
      <c r="O1227" s="265"/>
      <c r="P1227" s="265"/>
      <c r="Q1227" s="265"/>
      <c r="R1227" s="265"/>
      <c r="S1227" s="265"/>
      <c r="T1227" s="265"/>
      <c r="U1227" s="265"/>
      <c r="V1227" s="265"/>
      <c r="W1227" s="265"/>
      <c r="X1227" s="265"/>
      <c r="Y1227" s="265"/>
      <c r="Z1227" s="265"/>
      <c r="AA1227" s="265"/>
      <c r="BE1227" s="269"/>
      <c r="BH1227" s="250"/>
      <c r="BI1227" s="250"/>
      <c r="BJ1227" s="250"/>
      <c r="BK1227" s="250"/>
      <c r="BL1227" s="250"/>
      <c r="BM1227" s="250"/>
      <c r="BN1227" s="250"/>
      <c r="BO1227" s="250"/>
      <c r="BP1227" s="250"/>
      <c r="BQ1227" s="250"/>
      <c r="BR1227" s="250"/>
      <c r="BS1227" s="250"/>
      <c r="BT1227" s="250"/>
      <c r="BU1227" s="250"/>
      <c r="BV1227" s="250"/>
      <c r="BW1227" s="250"/>
      <c r="BX1227" s="250"/>
      <c r="BY1227" s="250"/>
      <c r="BZ1227" s="250"/>
      <c r="CE1227" s="250"/>
    </row>
    <row r="1228" spans="1:83" ht="14.4" x14ac:dyDescent="0.3">
      <c r="A1228" s="270"/>
      <c r="B1228" s="271"/>
      <c r="C1228" s="272"/>
      <c r="D1228" s="272"/>
      <c r="E1228" s="272"/>
      <c r="F1228" s="272"/>
      <c r="G1228" s="272"/>
      <c r="H1228" s="272"/>
      <c r="I1228" s="272"/>
      <c r="J1228" s="272"/>
      <c r="K1228" s="272"/>
      <c r="L1228" s="272"/>
      <c r="M1228" s="272"/>
      <c r="N1228" s="265"/>
      <c r="O1228" s="265"/>
      <c r="P1228" s="265"/>
      <c r="Q1228" s="265"/>
      <c r="R1228" s="265"/>
      <c r="S1228" s="265"/>
      <c r="T1228" s="265"/>
      <c r="U1228" s="265"/>
      <c r="V1228" s="265"/>
      <c r="W1228" s="265"/>
      <c r="X1228" s="265"/>
      <c r="Y1228" s="265"/>
      <c r="Z1228" s="265"/>
      <c r="AA1228" s="265"/>
      <c r="BE1228" s="269"/>
      <c r="BH1228" s="250"/>
      <c r="BI1228" s="250"/>
      <c r="BJ1228" s="250"/>
      <c r="BK1228" s="250"/>
      <c r="BL1228" s="250"/>
      <c r="BM1228" s="250"/>
      <c r="BN1228" s="250"/>
      <c r="BO1228" s="250"/>
      <c r="BP1228" s="250"/>
      <c r="BQ1228" s="250"/>
      <c r="BR1228" s="250"/>
      <c r="BS1228" s="250"/>
      <c r="BT1228" s="250"/>
      <c r="BU1228" s="250"/>
      <c r="BV1228" s="250"/>
      <c r="BW1228" s="250"/>
      <c r="BX1228" s="250"/>
      <c r="BY1228" s="250"/>
      <c r="BZ1228" s="250"/>
      <c r="CE1228" s="250"/>
    </row>
    <row r="1229" spans="1:83" ht="14.4" x14ac:dyDescent="0.3">
      <c r="A1229" s="270"/>
      <c r="B1229" s="271"/>
      <c r="C1229" s="272"/>
      <c r="D1229" s="272"/>
      <c r="E1229" s="272"/>
      <c r="F1229" s="272"/>
      <c r="G1229" s="272"/>
      <c r="H1229" s="272"/>
      <c r="I1229" s="272"/>
      <c r="J1229" s="272"/>
      <c r="K1229" s="272"/>
      <c r="L1229" s="272"/>
      <c r="M1229" s="272"/>
      <c r="N1229" s="265"/>
      <c r="O1229" s="265"/>
      <c r="P1229" s="265"/>
      <c r="Q1229" s="265"/>
      <c r="R1229" s="265"/>
      <c r="S1229" s="265"/>
      <c r="T1229" s="265"/>
      <c r="U1229" s="265"/>
      <c r="V1229" s="265"/>
      <c r="W1229" s="265"/>
      <c r="X1229" s="265"/>
      <c r="Y1229" s="265"/>
      <c r="Z1229" s="265"/>
      <c r="AA1229" s="265"/>
      <c r="BE1229" s="269"/>
      <c r="BH1229" s="250"/>
      <c r="BI1229" s="250"/>
      <c r="BJ1229" s="250"/>
      <c r="BK1229" s="250"/>
      <c r="BL1229" s="250"/>
      <c r="BM1229" s="250"/>
      <c r="BN1229" s="250"/>
      <c r="BO1229" s="250"/>
      <c r="BP1229" s="250"/>
      <c r="BQ1229" s="250"/>
      <c r="BR1229" s="250"/>
      <c r="BS1229" s="250"/>
      <c r="BT1229" s="250"/>
      <c r="BU1229" s="250"/>
      <c r="BV1229" s="250"/>
      <c r="BW1229" s="250"/>
      <c r="BX1229" s="250"/>
      <c r="BY1229" s="250"/>
      <c r="BZ1229" s="250"/>
      <c r="CE1229" s="250"/>
    </row>
    <row r="1230" spans="1:83" ht="14.4" x14ac:dyDescent="0.3">
      <c r="A1230" s="270"/>
      <c r="B1230" s="271"/>
      <c r="C1230" s="272"/>
      <c r="D1230" s="272"/>
      <c r="E1230" s="272"/>
      <c r="F1230" s="272"/>
      <c r="G1230" s="272"/>
      <c r="H1230" s="272"/>
      <c r="I1230" s="272"/>
      <c r="J1230" s="272"/>
      <c r="K1230" s="272"/>
      <c r="L1230" s="272"/>
      <c r="M1230" s="272"/>
      <c r="N1230" s="265"/>
      <c r="O1230" s="265"/>
      <c r="P1230" s="265"/>
      <c r="Q1230" s="265"/>
      <c r="R1230" s="265"/>
      <c r="S1230" s="265"/>
      <c r="T1230" s="265"/>
      <c r="U1230" s="265"/>
      <c r="V1230" s="265"/>
      <c r="W1230" s="265"/>
      <c r="X1230" s="265"/>
      <c r="Y1230" s="265"/>
      <c r="Z1230" s="265"/>
      <c r="AA1230" s="265"/>
      <c r="BE1230" s="269"/>
      <c r="BH1230" s="241"/>
      <c r="BI1230" s="241"/>
      <c r="BJ1230" s="241"/>
      <c r="BK1230" s="241"/>
      <c r="BL1230" s="241"/>
      <c r="BM1230" s="241"/>
      <c r="BN1230" s="241"/>
      <c r="BO1230" s="241"/>
      <c r="BP1230" s="241"/>
      <c r="BQ1230" s="241"/>
      <c r="BR1230" s="241"/>
      <c r="BS1230" s="241"/>
      <c r="BT1230" s="241"/>
      <c r="BU1230" s="241"/>
      <c r="BV1230" s="240"/>
      <c r="BW1230" s="241"/>
      <c r="BX1230" s="241"/>
      <c r="BY1230" s="241"/>
      <c r="BZ1230" s="241"/>
      <c r="CA1230" s="242"/>
      <c r="CB1230" s="242"/>
      <c r="CC1230" s="242"/>
      <c r="CD1230" s="242"/>
      <c r="CE1230" s="241"/>
    </row>
    <row r="1231" spans="1:83" ht="14.4" x14ac:dyDescent="0.3">
      <c r="A1231" s="270"/>
      <c r="B1231" s="271"/>
      <c r="C1231" s="272"/>
      <c r="D1231" s="272"/>
      <c r="E1231" s="272"/>
      <c r="F1231" s="272"/>
      <c r="G1231" s="272"/>
      <c r="H1231" s="272"/>
      <c r="I1231" s="272"/>
      <c r="J1231" s="272"/>
      <c r="K1231" s="272"/>
      <c r="L1231" s="272"/>
      <c r="M1231" s="272"/>
      <c r="N1231" s="265"/>
      <c r="O1231" s="265"/>
      <c r="P1231" s="265"/>
      <c r="Q1231" s="265"/>
      <c r="R1231" s="265"/>
      <c r="S1231" s="265"/>
      <c r="T1231" s="265"/>
      <c r="U1231" s="265"/>
      <c r="V1231" s="265"/>
      <c r="W1231" s="265"/>
      <c r="X1231" s="265"/>
      <c r="Y1231" s="265"/>
      <c r="Z1231" s="265"/>
      <c r="AA1231" s="265"/>
      <c r="BE1231" s="269"/>
      <c r="BH1231" s="250"/>
      <c r="BI1231" s="250"/>
      <c r="BJ1231" s="250"/>
      <c r="BK1231" s="250"/>
      <c r="BL1231" s="250"/>
      <c r="BM1231" s="250"/>
      <c r="BN1231" s="250"/>
      <c r="BO1231" s="250"/>
      <c r="BP1231" s="250"/>
      <c r="BQ1231" s="250"/>
      <c r="BR1231" s="250"/>
      <c r="BS1231" s="250"/>
      <c r="BT1231" s="250"/>
      <c r="BU1231" s="250"/>
      <c r="BV1231" s="250"/>
      <c r="BW1231" s="250"/>
      <c r="BX1231" s="250"/>
      <c r="BY1231" s="250"/>
      <c r="BZ1231" s="250"/>
      <c r="CE1231" s="250"/>
    </row>
    <row r="1232" spans="1:83" ht="14.4" x14ac:dyDescent="0.3">
      <c r="A1232" s="270"/>
      <c r="B1232" s="271"/>
      <c r="C1232" s="272"/>
      <c r="D1232" s="272"/>
      <c r="E1232" s="272"/>
      <c r="F1232" s="272"/>
      <c r="G1232" s="272"/>
      <c r="H1232" s="272"/>
      <c r="I1232" s="272"/>
      <c r="J1232" s="272"/>
      <c r="K1232" s="272"/>
      <c r="L1232" s="272"/>
      <c r="M1232" s="272"/>
      <c r="N1232" s="265"/>
      <c r="O1232" s="265"/>
      <c r="P1232" s="265"/>
      <c r="Q1232" s="265"/>
      <c r="R1232" s="265"/>
      <c r="S1232" s="265"/>
      <c r="T1232" s="265"/>
      <c r="U1232" s="265"/>
      <c r="V1232" s="265"/>
      <c r="W1232" s="265"/>
      <c r="X1232" s="265"/>
      <c r="Y1232" s="265"/>
      <c r="Z1232" s="265"/>
      <c r="AA1232" s="265"/>
      <c r="BE1232" s="269"/>
      <c r="BH1232" s="250"/>
      <c r="BI1232" s="250"/>
      <c r="BJ1232" s="250"/>
      <c r="BK1232" s="250"/>
      <c r="BL1232" s="250"/>
      <c r="BM1232" s="250"/>
      <c r="BN1232" s="250"/>
      <c r="BO1232" s="250"/>
      <c r="BP1232" s="250"/>
      <c r="BQ1232" s="250"/>
      <c r="BR1232" s="250"/>
      <c r="BS1232" s="250"/>
      <c r="BT1232" s="250"/>
      <c r="BU1232" s="250"/>
      <c r="BV1232" s="250"/>
      <c r="BW1232" s="250"/>
      <c r="BX1232" s="250"/>
      <c r="BY1232" s="250"/>
      <c r="BZ1232" s="250"/>
      <c r="CE1232" s="250"/>
    </row>
    <row r="1233" spans="1:83" ht="14.4" x14ac:dyDescent="0.3">
      <c r="A1233" s="270"/>
      <c r="B1233" s="271"/>
      <c r="C1233" s="272"/>
      <c r="D1233" s="272"/>
      <c r="E1233" s="272"/>
      <c r="F1233" s="272"/>
      <c r="G1233" s="272"/>
      <c r="H1233" s="272"/>
      <c r="I1233" s="272"/>
      <c r="J1233" s="272"/>
      <c r="K1233" s="272"/>
      <c r="L1233" s="272"/>
      <c r="M1233" s="272"/>
      <c r="N1233" s="265"/>
      <c r="O1233" s="265"/>
      <c r="P1233" s="265"/>
      <c r="Q1233" s="265"/>
      <c r="R1233" s="265"/>
      <c r="S1233" s="265"/>
      <c r="T1233" s="265"/>
      <c r="U1233" s="265"/>
      <c r="V1233" s="265"/>
      <c r="W1233" s="265"/>
      <c r="X1233" s="265"/>
      <c r="Y1233" s="265"/>
      <c r="Z1233" s="265"/>
      <c r="AA1233" s="265"/>
      <c r="BE1233" s="269"/>
      <c r="BH1233" s="250"/>
      <c r="BI1233" s="250"/>
      <c r="BJ1233" s="250"/>
      <c r="BK1233" s="250"/>
      <c r="BL1233" s="250"/>
      <c r="BM1233" s="250"/>
      <c r="BN1233" s="250"/>
      <c r="BO1233" s="250"/>
      <c r="BP1233" s="250"/>
      <c r="BQ1233" s="250"/>
      <c r="BR1233" s="250"/>
      <c r="BS1233" s="250"/>
      <c r="BT1233" s="250"/>
      <c r="BU1233" s="250"/>
      <c r="BV1233" s="250"/>
      <c r="BW1233" s="250"/>
      <c r="BX1233" s="250"/>
      <c r="BY1233" s="250"/>
      <c r="BZ1233" s="250"/>
      <c r="CE1233" s="250"/>
    </row>
    <row r="1234" spans="1:83" ht="14.4" x14ac:dyDescent="0.3">
      <c r="A1234" s="270"/>
      <c r="B1234" s="269"/>
      <c r="C1234" s="272"/>
      <c r="D1234" s="272"/>
      <c r="E1234" s="272"/>
      <c r="F1234" s="272"/>
      <c r="G1234" s="272"/>
      <c r="H1234" s="272"/>
      <c r="I1234" s="272"/>
      <c r="J1234" s="272"/>
      <c r="K1234" s="272"/>
      <c r="L1234" s="272"/>
      <c r="M1234" s="272"/>
      <c r="N1234" s="272"/>
      <c r="O1234" s="272"/>
      <c r="P1234" s="272"/>
      <c r="Q1234" s="272"/>
      <c r="R1234" s="272"/>
      <c r="S1234" s="272"/>
      <c r="T1234" s="272"/>
      <c r="U1234" s="272"/>
      <c r="V1234" s="272"/>
      <c r="W1234" s="272"/>
      <c r="X1234" s="272"/>
      <c r="Y1234" s="272"/>
      <c r="Z1234" s="272"/>
      <c r="AA1234" s="272"/>
      <c r="BE1234" s="269"/>
      <c r="BH1234" s="250"/>
      <c r="BI1234" s="250"/>
      <c r="BJ1234" s="250"/>
      <c r="BK1234" s="250"/>
      <c r="BL1234" s="250"/>
      <c r="BM1234" s="250"/>
      <c r="BN1234" s="250"/>
      <c r="BO1234" s="250"/>
      <c r="BP1234" s="250"/>
      <c r="BQ1234" s="250"/>
      <c r="BR1234" s="250"/>
      <c r="BS1234" s="250"/>
      <c r="BT1234" s="250"/>
      <c r="BU1234" s="250"/>
      <c r="BV1234" s="250"/>
      <c r="BW1234" s="250"/>
      <c r="BX1234" s="250"/>
      <c r="BY1234" s="250"/>
      <c r="BZ1234" s="250"/>
      <c r="CE1234" s="250"/>
    </row>
    <row r="1235" spans="1:83" ht="14.4" x14ac:dyDescent="0.3">
      <c r="A1235" s="270"/>
      <c r="B1235" s="271"/>
      <c r="C1235" s="272"/>
      <c r="D1235" s="272"/>
      <c r="E1235" s="272"/>
      <c r="F1235" s="272"/>
      <c r="G1235" s="272"/>
      <c r="H1235" s="272"/>
      <c r="I1235" s="272"/>
      <c r="J1235" s="272"/>
      <c r="K1235" s="272"/>
      <c r="L1235" s="272"/>
      <c r="M1235" s="272"/>
      <c r="N1235" s="265"/>
      <c r="O1235" s="265"/>
      <c r="P1235" s="265"/>
      <c r="Q1235" s="265"/>
      <c r="R1235" s="265"/>
      <c r="S1235" s="265"/>
      <c r="T1235" s="265"/>
      <c r="U1235" s="265"/>
      <c r="V1235" s="265"/>
      <c r="W1235" s="265"/>
      <c r="X1235" s="265"/>
      <c r="Y1235" s="265"/>
      <c r="Z1235" s="265"/>
      <c r="AA1235" s="265"/>
      <c r="BE1235" s="269"/>
      <c r="BH1235" s="250"/>
      <c r="BI1235" s="250"/>
      <c r="BJ1235" s="250"/>
      <c r="BK1235" s="250"/>
      <c r="BL1235" s="250"/>
      <c r="BM1235" s="250"/>
      <c r="BN1235" s="250"/>
      <c r="BO1235" s="250"/>
      <c r="BP1235" s="250"/>
      <c r="BQ1235" s="250"/>
      <c r="BR1235" s="250"/>
      <c r="BS1235" s="250"/>
      <c r="BT1235" s="250"/>
      <c r="BU1235" s="250"/>
      <c r="BV1235" s="250"/>
      <c r="BW1235" s="250"/>
      <c r="BX1235" s="250"/>
      <c r="BY1235" s="250"/>
      <c r="BZ1235" s="250"/>
      <c r="CE1235" s="250"/>
    </row>
    <row r="1236" spans="1:83" ht="14.4" x14ac:dyDescent="0.3">
      <c r="A1236" s="270"/>
      <c r="B1236" s="271"/>
      <c r="C1236" s="272"/>
      <c r="D1236" s="272"/>
      <c r="E1236" s="272"/>
      <c r="F1236" s="272"/>
      <c r="G1236" s="272"/>
      <c r="H1236" s="272"/>
      <c r="I1236" s="272"/>
      <c r="J1236" s="272"/>
      <c r="K1236" s="272"/>
      <c r="L1236" s="272"/>
      <c r="M1236" s="272"/>
      <c r="N1236" s="265"/>
      <c r="O1236" s="265"/>
      <c r="P1236" s="265"/>
      <c r="Q1236" s="265"/>
      <c r="R1236" s="265"/>
      <c r="S1236" s="265"/>
      <c r="T1236" s="265"/>
      <c r="U1236" s="265"/>
      <c r="V1236" s="265"/>
      <c r="W1236" s="265"/>
      <c r="X1236" s="265"/>
      <c r="Y1236" s="265"/>
      <c r="Z1236" s="265"/>
      <c r="AA1236" s="265"/>
      <c r="BE1236" s="269"/>
      <c r="BH1236" s="241"/>
      <c r="BI1236" s="241"/>
      <c r="BJ1236" s="241"/>
      <c r="BK1236" s="241"/>
      <c r="BL1236" s="241"/>
      <c r="BM1236" s="241"/>
      <c r="BN1236" s="241"/>
      <c r="BO1236" s="241"/>
      <c r="BP1236" s="241"/>
      <c r="BQ1236" s="241"/>
      <c r="BR1236" s="241"/>
      <c r="BS1236" s="241"/>
      <c r="BT1236" s="241"/>
      <c r="BU1236" s="241"/>
      <c r="BV1236" s="240"/>
      <c r="BW1236" s="241"/>
      <c r="BX1236" s="241"/>
      <c r="BY1236" s="241"/>
      <c r="BZ1236" s="241"/>
      <c r="CA1236" s="242"/>
      <c r="CB1236" s="242"/>
      <c r="CC1236" s="242"/>
      <c r="CD1236" s="242"/>
      <c r="CE1236" s="241"/>
    </row>
    <row r="1237" spans="1:83" ht="14.4" x14ac:dyDescent="0.3">
      <c r="A1237" s="270"/>
      <c r="B1237" s="271"/>
      <c r="C1237" s="272"/>
      <c r="D1237" s="272"/>
      <c r="E1237" s="272"/>
      <c r="F1237" s="272"/>
      <c r="G1237" s="272"/>
      <c r="H1237" s="272"/>
      <c r="I1237" s="272"/>
      <c r="J1237" s="272"/>
      <c r="K1237" s="272"/>
      <c r="L1237" s="272"/>
      <c r="M1237" s="272"/>
      <c r="N1237" s="265"/>
      <c r="O1237" s="265"/>
      <c r="P1237" s="265"/>
      <c r="Q1237" s="265"/>
      <c r="R1237" s="265"/>
      <c r="S1237" s="265"/>
      <c r="T1237" s="265"/>
      <c r="U1237" s="265"/>
      <c r="V1237" s="265"/>
      <c r="W1237" s="265"/>
      <c r="X1237" s="265"/>
      <c r="Y1237" s="265"/>
      <c r="Z1237" s="265"/>
      <c r="AA1237" s="265"/>
      <c r="BE1237" s="269"/>
      <c r="BH1237" s="241"/>
      <c r="BI1237" s="241"/>
      <c r="BJ1237" s="241"/>
      <c r="BK1237" s="241"/>
      <c r="BL1237" s="241"/>
      <c r="BM1237" s="241"/>
      <c r="BN1237" s="241"/>
      <c r="BO1237" s="241"/>
      <c r="BP1237" s="241"/>
      <c r="BQ1237" s="241"/>
      <c r="BR1237" s="241"/>
      <c r="BS1237" s="241"/>
      <c r="BT1237" s="241"/>
      <c r="BU1237" s="241"/>
      <c r="BV1237" s="240"/>
      <c r="BW1237" s="241"/>
      <c r="BX1237" s="241"/>
      <c r="BY1237" s="241"/>
      <c r="BZ1237" s="241"/>
      <c r="CA1237" s="242"/>
      <c r="CB1237" s="242"/>
      <c r="CC1237" s="242"/>
      <c r="CD1237" s="242"/>
      <c r="CE1237" s="241"/>
    </row>
    <row r="1238" spans="1:83" ht="14.4" x14ac:dyDescent="0.3">
      <c r="A1238" s="270"/>
      <c r="B1238" s="271"/>
      <c r="C1238" s="272"/>
      <c r="D1238" s="272"/>
      <c r="E1238" s="272"/>
      <c r="F1238" s="272"/>
      <c r="G1238" s="272"/>
      <c r="H1238" s="272"/>
      <c r="I1238" s="272"/>
      <c r="J1238" s="272"/>
      <c r="K1238" s="272"/>
      <c r="L1238" s="272"/>
      <c r="M1238" s="272"/>
      <c r="N1238" s="265"/>
      <c r="O1238" s="265"/>
      <c r="P1238" s="265"/>
      <c r="Q1238" s="265"/>
      <c r="R1238" s="265"/>
      <c r="S1238" s="265"/>
      <c r="T1238" s="265"/>
      <c r="U1238" s="265"/>
      <c r="V1238" s="265"/>
      <c r="W1238" s="265"/>
      <c r="X1238" s="265"/>
      <c r="Y1238" s="265"/>
      <c r="Z1238" s="265"/>
      <c r="AA1238" s="265"/>
      <c r="BE1238" s="269"/>
      <c r="BH1238" s="241"/>
      <c r="BI1238" s="241"/>
      <c r="BJ1238" s="241"/>
      <c r="BK1238" s="241"/>
      <c r="BL1238" s="241"/>
      <c r="BM1238" s="241"/>
      <c r="BN1238" s="241"/>
      <c r="BO1238" s="241"/>
      <c r="BP1238" s="241"/>
      <c r="BQ1238" s="241"/>
      <c r="BR1238" s="241"/>
      <c r="BS1238" s="241"/>
      <c r="BT1238" s="241"/>
      <c r="BU1238" s="241"/>
      <c r="BV1238" s="240"/>
      <c r="BW1238" s="241"/>
      <c r="BX1238" s="241"/>
      <c r="BY1238" s="241"/>
      <c r="BZ1238" s="241"/>
      <c r="CA1238" s="242"/>
      <c r="CB1238" s="242"/>
      <c r="CC1238" s="242"/>
      <c r="CD1238" s="242"/>
      <c r="CE1238" s="241"/>
    </row>
    <row r="1239" spans="1:83" ht="14.4" x14ac:dyDescent="0.3">
      <c r="A1239" s="270"/>
      <c r="B1239" s="271"/>
      <c r="C1239" s="272"/>
      <c r="D1239" s="272"/>
      <c r="E1239" s="272"/>
      <c r="F1239" s="272"/>
      <c r="G1239" s="272"/>
      <c r="H1239" s="272"/>
      <c r="I1239" s="272"/>
      <c r="J1239" s="272"/>
      <c r="K1239" s="272"/>
      <c r="L1239" s="272"/>
      <c r="M1239" s="272"/>
      <c r="N1239" s="265"/>
      <c r="O1239" s="265"/>
      <c r="P1239" s="265"/>
      <c r="Q1239" s="265"/>
      <c r="R1239" s="265"/>
      <c r="S1239" s="265"/>
      <c r="T1239" s="265"/>
      <c r="U1239" s="265"/>
      <c r="V1239" s="265"/>
      <c r="W1239" s="265"/>
      <c r="X1239" s="265"/>
      <c r="Y1239" s="265"/>
      <c r="Z1239" s="265"/>
      <c r="AA1239" s="265"/>
      <c r="BE1239" s="269"/>
      <c r="BH1239" s="241"/>
      <c r="BI1239" s="241"/>
      <c r="BJ1239" s="241"/>
      <c r="BK1239" s="241"/>
      <c r="BL1239" s="241"/>
      <c r="BM1239" s="241"/>
      <c r="BN1239" s="241"/>
      <c r="BO1239" s="241"/>
      <c r="BP1239" s="241"/>
      <c r="BQ1239" s="241"/>
      <c r="BR1239" s="241"/>
      <c r="BS1239" s="241"/>
      <c r="BT1239" s="241"/>
      <c r="BU1239" s="241"/>
      <c r="BV1239" s="240"/>
      <c r="BW1239" s="241"/>
      <c r="BX1239" s="241"/>
      <c r="BY1239" s="241"/>
      <c r="BZ1239" s="241"/>
      <c r="CA1239" s="242"/>
      <c r="CB1239" s="242"/>
      <c r="CC1239" s="242"/>
      <c r="CD1239" s="242"/>
      <c r="CE1239" s="241"/>
    </row>
    <row r="1240" spans="1:83" ht="14.4" x14ac:dyDescent="0.3">
      <c r="A1240" s="270"/>
      <c r="B1240" s="271"/>
      <c r="C1240" s="272"/>
      <c r="D1240" s="272"/>
      <c r="E1240" s="272"/>
      <c r="F1240" s="272"/>
      <c r="G1240" s="272"/>
      <c r="H1240" s="272"/>
      <c r="I1240" s="272"/>
      <c r="J1240" s="272"/>
      <c r="K1240" s="272"/>
      <c r="L1240" s="272"/>
      <c r="M1240" s="272"/>
      <c r="N1240" s="265"/>
      <c r="O1240" s="265"/>
      <c r="P1240" s="265"/>
      <c r="Q1240" s="265"/>
      <c r="R1240" s="265"/>
      <c r="S1240" s="265"/>
      <c r="T1240" s="265"/>
      <c r="U1240" s="265"/>
      <c r="V1240" s="265"/>
      <c r="W1240" s="265"/>
      <c r="X1240" s="265"/>
      <c r="Y1240" s="265"/>
      <c r="Z1240" s="265"/>
      <c r="AA1240" s="265"/>
      <c r="BE1240" s="269"/>
      <c r="BH1240" s="250"/>
      <c r="BI1240" s="250"/>
      <c r="BJ1240" s="250"/>
      <c r="BK1240" s="250"/>
      <c r="BL1240" s="250"/>
      <c r="BM1240" s="250"/>
      <c r="BN1240" s="250"/>
      <c r="BO1240" s="250"/>
      <c r="BP1240" s="250"/>
      <c r="BQ1240" s="250"/>
      <c r="BR1240" s="250"/>
      <c r="BS1240" s="250"/>
      <c r="BT1240" s="250"/>
      <c r="BU1240" s="250"/>
      <c r="BV1240" s="250"/>
      <c r="BW1240" s="250"/>
      <c r="BX1240" s="250"/>
      <c r="BY1240" s="250"/>
      <c r="BZ1240" s="250"/>
      <c r="CE1240" s="250"/>
    </row>
    <row r="1241" spans="1:83" ht="14.4" x14ac:dyDescent="0.3">
      <c r="A1241" s="270"/>
      <c r="B1241" s="271"/>
      <c r="C1241" s="272"/>
      <c r="D1241" s="272"/>
      <c r="E1241" s="272"/>
      <c r="F1241" s="272"/>
      <c r="G1241" s="272"/>
      <c r="H1241" s="272"/>
      <c r="I1241" s="272"/>
      <c r="J1241" s="272"/>
      <c r="K1241" s="272"/>
      <c r="L1241" s="272"/>
      <c r="M1241" s="272"/>
      <c r="N1241" s="265"/>
      <c r="O1241" s="265"/>
      <c r="P1241" s="265"/>
      <c r="Q1241" s="265"/>
      <c r="R1241" s="265"/>
      <c r="S1241" s="265"/>
      <c r="T1241" s="265"/>
      <c r="U1241" s="265"/>
      <c r="V1241" s="265"/>
      <c r="W1241" s="265"/>
      <c r="X1241" s="265"/>
      <c r="Y1241" s="265"/>
      <c r="Z1241" s="265"/>
      <c r="AA1241" s="265"/>
      <c r="BE1241" s="269"/>
      <c r="BH1241" s="250"/>
      <c r="BI1241" s="250"/>
      <c r="BJ1241" s="250"/>
      <c r="BK1241" s="250"/>
      <c r="BL1241" s="250"/>
      <c r="BM1241" s="250"/>
      <c r="BN1241" s="250"/>
      <c r="BO1241" s="250"/>
      <c r="BP1241" s="250"/>
      <c r="BQ1241" s="250"/>
      <c r="BR1241" s="250"/>
      <c r="BS1241" s="250"/>
      <c r="BT1241" s="250"/>
      <c r="BU1241" s="250"/>
      <c r="BV1241" s="250"/>
      <c r="BW1241" s="250"/>
      <c r="BX1241" s="250"/>
      <c r="BY1241" s="250"/>
      <c r="BZ1241" s="250"/>
      <c r="CE1241" s="250"/>
    </row>
    <row r="1242" spans="1:83" ht="14.4" x14ac:dyDescent="0.3">
      <c r="A1242" s="270"/>
      <c r="B1242" s="271"/>
      <c r="C1242" s="272"/>
      <c r="D1242" s="272"/>
      <c r="E1242" s="272"/>
      <c r="F1242" s="272"/>
      <c r="G1242" s="272"/>
      <c r="H1242" s="272"/>
      <c r="I1242" s="272"/>
      <c r="J1242" s="272"/>
      <c r="K1242" s="272"/>
      <c r="L1242" s="272"/>
      <c r="M1242" s="272"/>
      <c r="N1242" s="265"/>
      <c r="O1242" s="265"/>
      <c r="P1242" s="265"/>
      <c r="Q1242" s="265"/>
      <c r="R1242" s="265"/>
      <c r="S1242" s="265"/>
      <c r="T1242" s="265"/>
      <c r="U1242" s="265"/>
      <c r="V1242" s="265"/>
      <c r="W1242" s="265"/>
      <c r="X1242" s="265"/>
      <c r="Y1242" s="265"/>
      <c r="Z1242" s="265"/>
      <c r="AA1242" s="265"/>
      <c r="BE1242" s="269"/>
      <c r="BH1242" s="250"/>
      <c r="BI1242" s="250"/>
      <c r="BJ1242" s="250"/>
      <c r="BK1242" s="250"/>
      <c r="BL1242" s="250"/>
      <c r="BM1242" s="250"/>
      <c r="BN1242" s="250"/>
      <c r="BO1242" s="250"/>
      <c r="BP1242" s="250"/>
      <c r="BQ1242" s="250"/>
      <c r="BR1242" s="250"/>
      <c r="BS1242" s="250"/>
      <c r="BT1242" s="250"/>
      <c r="BU1242" s="250"/>
      <c r="BV1242" s="250"/>
      <c r="BW1242" s="250"/>
      <c r="BX1242" s="250"/>
      <c r="BY1242" s="250"/>
      <c r="BZ1242" s="250"/>
      <c r="CE1242" s="250"/>
    </row>
    <row r="1243" spans="1:83" ht="14.4" x14ac:dyDescent="0.3">
      <c r="A1243" s="270"/>
      <c r="B1243" s="271"/>
      <c r="C1243" s="272"/>
      <c r="D1243" s="272"/>
      <c r="E1243" s="272"/>
      <c r="F1243" s="272"/>
      <c r="G1243" s="272"/>
      <c r="H1243" s="272"/>
      <c r="I1243" s="272"/>
      <c r="J1243" s="272"/>
      <c r="K1243" s="272"/>
      <c r="L1243" s="272"/>
      <c r="M1243" s="272"/>
      <c r="N1243" s="265"/>
      <c r="O1243" s="265"/>
      <c r="P1243" s="265"/>
      <c r="Q1243" s="265"/>
      <c r="R1243" s="265"/>
      <c r="S1243" s="265"/>
      <c r="T1243" s="265"/>
      <c r="U1243" s="265"/>
      <c r="V1243" s="265"/>
      <c r="W1243" s="265"/>
      <c r="X1243" s="265"/>
      <c r="Y1243" s="265"/>
      <c r="Z1243" s="265"/>
      <c r="AA1243" s="265"/>
      <c r="BE1243" s="269"/>
      <c r="BH1243" s="241"/>
      <c r="BI1243" s="241"/>
      <c r="BJ1243" s="241"/>
      <c r="BK1243" s="241"/>
      <c r="BL1243" s="241"/>
      <c r="BM1243" s="241"/>
      <c r="BN1243" s="241"/>
      <c r="BO1243" s="241"/>
      <c r="BP1243" s="241"/>
      <c r="BQ1243" s="241"/>
      <c r="BR1243" s="241"/>
      <c r="BS1243" s="241"/>
      <c r="BT1243" s="241"/>
      <c r="BU1243" s="241"/>
      <c r="BV1243" s="240"/>
      <c r="BW1243" s="241"/>
      <c r="BX1243" s="241"/>
      <c r="BY1243" s="241"/>
      <c r="BZ1243" s="241"/>
      <c r="CA1243" s="242"/>
      <c r="CB1243" s="242"/>
      <c r="CC1243" s="242"/>
      <c r="CD1243" s="242"/>
      <c r="CE1243" s="241"/>
    </row>
    <row r="1244" spans="1:83" ht="14.4" x14ac:dyDescent="0.3">
      <c r="A1244" s="270"/>
      <c r="B1244" s="271"/>
      <c r="C1244" s="272"/>
      <c r="D1244" s="272"/>
      <c r="E1244" s="272"/>
      <c r="F1244" s="272"/>
      <c r="G1244" s="272"/>
      <c r="H1244" s="272"/>
      <c r="I1244" s="272"/>
      <c r="J1244" s="272"/>
      <c r="K1244" s="272"/>
      <c r="L1244" s="272"/>
      <c r="M1244" s="272"/>
      <c r="N1244" s="265"/>
      <c r="O1244" s="265"/>
      <c r="P1244" s="265"/>
      <c r="Q1244" s="265"/>
      <c r="R1244" s="265"/>
      <c r="S1244" s="265"/>
      <c r="T1244" s="265"/>
      <c r="U1244" s="265"/>
      <c r="V1244" s="265"/>
      <c r="W1244" s="265"/>
      <c r="X1244" s="265"/>
      <c r="Y1244" s="265"/>
      <c r="Z1244" s="265"/>
      <c r="AA1244" s="265"/>
      <c r="BE1244" s="269"/>
      <c r="BH1244" s="241"/>
      <c r="BI1244" s="241"/>
      <c r="BJ1244" s="241"/>
      <c r="BK1244" s="241"/>
      <c r="BL1244" s="241"/>
      <c r="BM1244" s="241"/>
      <c r="BN1244" s="241"/>
      <c r="BO1244" s="241"/>
      <c r="BP1244" s="241"/>
      <c r="BQ1244" s="241"/>
      <c r="BR1244" s="241"/>
      <c r="BS1244" s="241"/>
      <c r="BT1244" s="241"/>
      <c r="BU1244" s="241"/>
      <c r="BV1244" s="240"/>
      <c r="BW1244" s="241"/>
      <c r="BX1244" s="241"/>
      <c r="BY1244" s="241"/>
      <c r="BZ1244" s="241"/>
      <c r="CA1244" s="242"/>
      <c r="CB1244" s="242"/>
      <c r="CC1244" s="242"/>
      <c r="CD1244" s="242"/>
      <c r="CE1244" s="241"/>
    </row>
    <row r="1245" spans="1:83" ht="14.4" x14ac:dyDescent="0.3">
      <c r="A1245" s="270"/>
      <c r="B1245" s="271"/>
      <c r="C1245" s="272"/>
      <c r="D1245" s="272"/>
      <c r="E1245" s="272"/>
      <c r="F1245" s="272"/>
      <c r="G1245" s="272"/>
      <c r="H1245" s="272"/>
      <c r="I1245" s="272"/>
      <c r="J1245" s="272"/>
      <c r="K1245" s="272"/>
      <c r="L1245" s="272"/>
      <c r="M1245" s="272"/>
      <c r="N1245" s="265"/>
      <c r="O1245" s="265"/>
      <c r="P1245" s="265"/>
      <c r="Q1245" s="265"/>
      <c r="R1245" s="265"/>
      <c r="S1245" s="265"/>
      <c r="T1245" s="265"/>
      <c r="U1245" s="265"/>
      <c r="V1245" s="265"/>
      <c r="W1245" s="265"/>
      <c r="X1245" s="265"/>
      <c r="Y1245" s="265"/>
      <c r="Z1245" s="265"/>
      <c r="AA1245" s="265"/>
      <c r="BE1245" s="269"/>
      <c r="BH1245" s="241"/>
      <c r="BI1245" s="241"/>
      <c r="BJ1245" s="241"/>
      <c r="BK1245" s="241"/>
      <c r="BL1245" s="241"/>
      <c r="BM1245" s="241"/>
      <c r="BN1245" s="241"/>
      <c r="BO1245" s="241"/>
      <c r="BP1245" s="241"/>
      <c r="BQ1245" s="241"/>
      <c r="BR1245" s="241"/>
      <c r="BS1245" s="241"/>
      <c r="BT1245" s="241"/>
      <c r="BU1245" s="241"/>
      <c r="BV1245" s="240"/>
      <c r="BW1245" s="241"/>
      <c r="BX1245" s="241"/>
      <c r="BY1245" s="241"/>
      <c r="BZ1245" s="241"/>
      <c r="CA1245" s="242"/>
      <c r="CB1245" s="242"/>
      <c r="CC1245" s="242"/>
      <c r="CD1245" s="242"/>
      <c r="CE1245" s="241"/>
    </row>
    <row r="1246" spans="1:83" ht="14.4" x14ac:dyDescent="0.3">
      <c r="A1246" s="270"/>
      <c r="B1246" s="271"/>
      <c r="C1246" s="272"/>
      <c r="D1246" s="272"/>
      <c r="E1246" s="272"/>
      <c r="F1246" s="272"/>
      <c r="G1246" s="272"/>
      <c r="H1246" s="272"/>
      <c r="I1246" s="272"/>
      <c r="J1246" s="272"/>
      <c r="K1246" s="272"/>
      <c r="L1246" s="272"/>
      <c r="M1246" s="272"/>
      <c r="N1246" s="265"/>
      <c r="O1246" s="265"/>
      <c r="P1246" s="265"/>
      <c r="Q1246" s="265"/>
      <c r="R1246" s="265"/>
      <c r="S1246" s="265"/>
      <c r="T1246" s="265"/>
      <c r="U1246" s="265"/>
      <c r="V1246" s="265"/>
      <c r="W1246" s="265"/>
      <c r="X1246" s="265"/>
      <c r="Y1246" s="265"/>
      <c r="Z1246" s="265"/>
      <c r="AA1246" s="265"/>
      <c r="BE1246" s="269"/>
      <c r="BH1246" s="250"/>
      <c r="BI1246" s="250"/>
      <c r="BJ1246" s="250"/>
      <c r="BK1246" s="250"/>
      <c r="BL1246" s="250"/>
      <c r="BM1246" s="250"/>
      <c r="BN1246" s="250"/>
      <c r="BO1246" s="250"/>
      <c r="BP1246" s="250"/>
      <c r="BQ1246" s="250"/>
      <c r="BR1246" s="250"/>
      <c r="BS1246" s="250"/>
      <c r="BT1246" s="250"/>
      <c r="BU1246" s="250"/>
      <c r="BV1246" s="250"/>
      <c r="BW1246" s="250"/>
      <c r="BX1246" s="250"/>
      <c r="BY1246" s="250"/>
      <c r="BZ1246" s="250"/>
      <c r="CE1246" s="250"/>
    </row>
    <row r="1247" spans="1:83" ht="14.4" x14ac:dyDescent="0.3">
      <c r="A1247" s="270"/>
      <c r="B1247" s="271"/>
      <c r="C1247" s="272"/>
      <c r="D1247" s="272"/>
      <c r="E1247" s="272"/>
      <c r="F1247" s="272"/>
      <c r="G1247" s="272"/>
      <c r="H1247" s="272"/>
      <c r="I1247" s="272"/>
      <c r="J1247" s="272"/>
      <c r="K1247" s="272"/>
      <c r="L1247" s="272"/>
      <c r="M1247" s="272"/>
      <c r="N1247" s="265"/>
      <c r="O1247" s="265"/>
      <c r="P1247" s="265"/>
      <c r="Q1247" s="265"/>
      <c r="R1247" s="265"/>
      <c r="S1247" s="265"/>
      <c r="T1247" s="265"/>
      <c r="U1247" s="265"/>
      <c r="V1247" s="265"/>
      <c r="W1247" s="265"/>
      <c r="X1247" s="265"/>
      <c r="Y1247" s="265"/>
      <c r="Z1247" s="265"/>
      <c r="AA1247" s="265"/>
      <c r="BE1247" s="269"/>
      <c r="BH1247" s="250"/>
      <c r="BI1247" s="250"/>
      <c r="BJ1247" s="250"/>
      <c r="BK1247" s="250"/>
      <c r="BL1247" s="250"/>
      <c r="BM1247" s="250"/>
      <c r="BN1247" s="250"/>
      <c r="BO1247" s="250"/>
      <c r="BP1247" s="250"/>
      <c r="BQ1247" s="250"/>
      <c r="BR1247" s="250"/>
      <c r="BS1247" s="250"/>
      <c r="BT1247" s="250"/>
      <c r="BU1247" s="250"/>
      <c r="BV1247" s="250"/>
      <c r="BW1247" s="250"/>
      <c r="BX1247" s="250"/>
      <c r="BY1247" s="250"/>
      <c r="BZ1247" s="250"/>
      <c r="CE1247" s="250"/>
    </row>
    <row r="1248" spans="1:83" ht="14.4" x14ac:dyDescent="0.3">
      <c r="A1248" s="270"/>
      <c r="B1248" s="271"/>
      <c r="C1248" s="272"/>
      <c r="D1248" s="272"/>
      <c r="E1248" s="272"/>
      <c r="F1248" s="272"/>
      <c r="G1248" s="272"/>
      <c r="H1248" s="272"/>
      <c r="I1248" s="272"/>
      <c r="J1248" s="272"/>
      <c r="K1248" s="272"/>
      <c r="L1248" s="272"/>
      <c r="M1248" s="272"/>
      <c r="N1248" s="265"/>
      <c r="O1248" s="265"/>
      <c r="P1248" s="265"/>
      <c r="Q1248" s="265"/>
      <c r="R1248" s="265"/>
      <c r="S1248" s="265"/>
      <c r="T1248" s="265"/>
      <c r="U1248" s="265"/>
      <c r="V1248" s="265"/>
      <c r="W1248" s="265"/>
      <c r="X1248" s="265"/>
      <c r="Y1248" s="265"/>
      <c r="Z1248" s="265"/>
      <c r="AA1248" s="265"/>
      <c r="BE1248" s="269"/>
      <c r="BH1248" s="250"/>
      <c r="BI1248" s="250"/>
      <c r="BJ1248" s="250"/>
      <c r="BK1248" s="250"/>
      <c r="BL1248" s="250"/>
      <c r="BM1248" s="250"/>
      <c r="BN1248" s="250"/>
      <c r="BO1248" s="250"/>
      <c r="BP1248" s="250"/>
      <c r="BQ1248" s="250"/>
      <c r="BR1248" s="250"/>
      <c r="BS1248" s="250"/>
      <c r="BT1248" s="250"/>
      <c r="BU1248" s="250"/>
      <c r="BV1248" s="250"/>
      <c r="BW1248" s="250"/>
      <c r="BX1248" s="250"/>
      <c r="BY1248" s="250"/>
      <c r="BZ1248" s="250"/>
      <c r="CE1248" s="250"/>
    </row>
    <row r="1249" spans="1:83" ht="14.4" x14ac:dyDescent="0.3">
      <c r="A1249" s="270"/>
      <c r="B1249" s="271"/>
      <c r="C1249" s="272"/>
      <c r="D1249" s="272"/>
      <c r="E1249" s="272"/>
      <c r="F1249" s="272"/>
      <c r="G1249" s="272"/>
      <c r="H1249" s="272"/>
      <c r="I1249" s="272"/>
      <c r="J1249" s="272"/>
      <c r="K1249" s="272"/>
      <c r="L1249" s="272"/>
      <c r="M1249" s="272"/>
      <c r="N1249" s="265"/>
      <c r="O1249" s="265"/>
      <c r="P1249" s="265"/>
      <c r="Q1249" s="265"/>
      <c r="R1249" s="265"/>
      <c r="S1249" s="265"/>
      <c r="T1249" s="265"/>
      <c r="U1249" s="265"/>
      <c r="V1249" s="265"/>
      <c r="W1249" s="265"/>
      <c r="X1249" s="265"/>
      <c r="Y1249" s="265"/>
      <c r="Z1249" s="265"/>
      <c r="AA1249" s="265"/>
      <c r="BE1249" s="269"/>
      <c r="BH1249" s="250"/>
      <c r="BI1249" s="250"/>
      <c r="BJ1249" s="250"/>
      <c r="BK1249" s="250"/>
      <c r="BL1249" s="250"/>
      <c r="BM1249" s="250"/>
      <c r="BN1249" s="250"/>
      <c r="BO1249" s="250"/>
      <c r="BP1249" s="250"/>
      <c r="BQ1249" s="250"/>
      <c r="BR1249" s="250"/>
      <c r="BS1249" s="250"/>
      <c r="BT1249" s="250"/>
      <c r="BU1249" s="250"/>
      <c r="BV1249" s="250"/>
      <c r="BW1249" s="250"/>
      <c r="BX1249" s="250"/>
      <c r="BY1249" s="250"/>
      <c r="BZ1249" s="250"/>
      <c r="CE1249" s="250"/>
    </row>
    <row r="1250" spans="1:83" ht="14.4" x14ac:dyDescent="0.3">
      <c r="A1250" s="270"/>
      <c r="B1250" s="271"/>
      <c r="C1250" s="272"/>
      <c r="D1250" s="272"/>
      <c r="E1250" s="272"/>
      <c r="F1250" s="272"/>
      <c r="G1250" s="272"/>
      <c r="H1250" s="272"/>
      <c r="I1250" s="272"/>
      <c r="J1250" s="272"/>
      <c r="K1250" s="272"/>
      <c r="L1250" s="272"/>
      <c r="M1250" s="272"/>
      <c r="N1250" s="265"/>
      <c r="O1250" s="265"/>
      <c r="P1250" s="265"/>
      <c r="Q1250" s="265"/>
      <c r="R1250" s="265"/>
      <c r="S1250" s="265"/>
      <c r="T1250" s="265"/>
      <c r="U1250" s="265"/>
      <c r="V1250" s="265"/>
      <c r="W1250" s="265"/>
      <c r="X1250" s="265"/>
      <c r="Y1250" s="265"/>
      <c r="Z1250" s="265"/>
      <c r="AA1250" s="265"/>
      <c r="BE1250" s="269"/>
      <c r="BH1250" s="250"/>
      <c r="BI1250" s="250"/>
      <c r="BJ1250" s="250"/>
      <c r="BK1250" s="250"/>
      <c r="BL1250" s="250"/>
      <c r="BM1250" s="250"/>
      <c r="BN1250" s="250"/>
      <c r="BO1250" s="250"/>
      <c r="BP1250" s="250"/>
      <c r="BQ1250" s="250"/>
      <c r="BR1250" s="250"/>
      <c r="BS1250" s="250"/>
      <c r="BT1250" s="250"/>
      <c r="BU1250" s="250"/>
      <c r="BV1250" s="250"/>
      <c r="BW1250" s="250"/>
      <c r="BX1250" s="250"/>
      <c r="BY1250" s="250"/>
      <c r="BZ1250" s="250"/>
      <c r="CE1250" s="250"/>
    </row>
    <row r="1251" spans="1:83" ht="14.4" x14ac:dyDescent="0.3">
      <c r="A1251" s="270"/>
      <c r="B1251" s="271"/>
      <c r="C1251" s="272"/>
      <c r="D1251" s="272"/>
      <c r="E1251" s="272"/>
      <c r="F1251" s="272"/>
      <c r="G1251" s="272"/>
      <c r="H1251" s="272"/>
      <c r="I1251" s="272"/>
      <c r="J1251" s="272"/>
      <c r="K1251" s="272"/>
      <c r="L1251" s="272"/>
      <c r="M1251" s="272"/>
      <c r="N1251" s="265"/>
      <c r="O1251" s="265"/>
      <c r="P1251" s="265"/>
      <c r="Q1251" s="265"/>
      <c r="R1251" s="265"/>
      <c r="S1251" s="265"/>
      <c r="T1251" s="265"/>
      <c r="U1251" s="265"/>
      <c r="V1251" s="265"/>
      <c r="W1251" s="265"/>
      <c r="X1251" s="265"/>
      <c r="Y1251" s="265"/>
      <c r="Z1251" s="265"/>
      <c r="AA1251" s="265"/>
      <c r="BE1251" s="269"/>
      <c r="BH1251" s="250"/>
      <c r="BI1251" s="250"/>
      <c r="BJ1251" s="250"/>
      <c r="BK1251" s="250"/>
      <c r="BL1251" s="250"/>
      <c r="BM1251" s="250"/>
      <c r="BN1251" s="250"/>
      <c r="BO1251" s="250"/>
      <c r="BP1251" s="250"/>
      <c r="BQ1251" s="250"/>
      <c r="BR1251" s="250"/>
      <c r="BS1251" s="250"/>
      <c r="BT1251" s="250"/>
      <c r="BU1251" s="250"/>
      <c r="BV1251" s="250"/>
      <c r="BW1251" s="250"/>
      <c r="BX1251" s="250"/>
      <c r="BY1251" s="250"/>
      <c r="BZ1251" s="250"/>
      <c r="CE1251" s="250"/>
    </row>
    <row r="1252" spans="1:83" ht="14.4" x14ac:dyDescent="0.3">
      <c r="A1252" s="270"/>
      <c r="B1252" s="271"/>
      <c r="C1252" s="272"/>
      <c r="D1252" s="272"/>
      <c r="E1252" s="272"/>
      <c r="F1252" s="272"/>
      <c r="G1252" s="272"/>
      <c r="H1252" s="272"/>
      <c r="I1252" s="272"/>
      <c r="J1252" s="272"/>
      <c r="K1252" s="272"/>
      <c r="L1252" s="272"/>
      <c r="M1252" s="272"/>
      <c r="N1252" s="265"/>
      <c r="O1252" s="265"/>
      <c r="P1252" s="265"/>
      <c r="Q1252" s="265"/>
      <c r="R1252" s="265"/>
      <c r="S1252" s="265"/>
      <c r="T1252" s="265"/>
      <c r="U1252" s="265"/>
      <c r="V1252" s="265"/>
      <c r="W1252" s="265"/>
      <c r="X1252" s="265"/>
      <c r="Y1252" s="265"/>
      <c r="Z1252" s="265"/>
      <c r="AA1252" s="265"/>
      <c r="BE1252" s="269"/>
      <c r="BH1252" s="250"/>
      <c r="BI1252" s="250"/>
      <c r="BJ1252" s="250"/>
      <c r="BK1252" s="250"/>
      <c r="BL1252" s="250"/>
      <c r="BM1252" s="250"/>
      <c r="BN1252" s="250"/>
      <c r="BO1252" s="250"/>
      <c r="BP1252" s="250"/>
      <c r="BQ1252" s="250"/>
      <c r="BR1252" s="250"/>
      <c r="BS1252" s="250"/>
      <c r="BT1252" s="250"/>
      <c r="BU1252" s="250"/>
      <c r="BV1252" s="250"/>
      <c r="BW1252" s="250"/>
      <c r="BX1252" s="250"/>
      <c r="BY1252" s="250"/>
      <c r="BZ1252" s="250"/>
      <c r="CE1252" s="250"/>
    </row>
    <row r="1253" spans="1:83" ht="14.4" x14ac:dyDescent="0.3">
      <c r="A1253" s="270"/>
      <c r="B1253" s="271"/>
      <c r="C1253" s="272"/>
      <c r="D1253" s="272"/>
      <c r="E1253" s="272"/>
      <c r="F1253" s="272"/>
      <c r="G1253" s="272"/>
      <c r="H1253" s="272"/>
      <c r="I1253" s="272"/>
      <c r="J1253" s="272"/>
      <c r="K1253" s="272"/>
      <c r="L1253" s="272"/>
      <c r="M1253" s="272"/>
      <c r="N1253" s="265"/>
      <c r="O1253" s="265"/>
      <c r="P1253" s="265"/>
      <c r="Q1253" s="265"/>
      <c r="R1253" s="265"/>
      <c r="S1253" s="265"/>
      <c r="T1253" s="265"/>
      <c r="U1253" s="265"/>
      <c r="V1253" s="265"/>
      <c r="W1253" s="265"/>
      <c r="X1253" s="265"/>
      <c r="Y1253" s="265"/>
      <c r="Z1253" s="265"/>
      <c r="AA1253" s="265"/>
      <c r="BE1253" s="269"/>
      <c r="BH1253" s="241"/>
      <c r="BI1253" s="241"/>
      <c r="BJ1253" s="241"/>
      <c r="BK1253" s="241"/>
      <c r="BL1253" s="241"/>
      <c r="BM1253" s="241"/>
      <c r="BN1253" s="241"/>
      <c r="BO1253" s="241"/>
      <c r="BP1253" s="241"/>
      <c r="BQ1253" s="241"/>
      <c r="BR1253" s="241"/>
      <c r="BS1253" s="241"/>
      <c r="BT1253" s="241"/>
      <c r="BU1253" s="241"/>
      <c r="BV1253" s="240"/>
      <c r="BW1253" s="241"/>
      <c r="BX1253" s="241"/>
      <c r="BY1253" s="241"/>
      <c r="BZ1253" s="241"/>
      <c r="CA1253" s="242"/>
      <c r="CB1253" s="242"/>
      <c r="CC1253" s="242"/>
      <c r="CD1253" s="242"/>
      <c r="CE1253" s="241"/>
    </row>
    <row r="1254" spans="1:83" ht="14.4" x14ac:dyDescent="0.3">
      <c r="A1254" s="270"/>
      <c r="B1254" s="271"/>
      <c r="C1254" s="272"/>
      <c r="D1254" s="272"/>
      <c r="E1254" s="272"/>
      <c r="F1254" s="272"/>
      <c r="G1254" s="272"/>
      <c r="H1254" s="272"/>
      <c r="I1254" s="272"/>
      <c r="J1254" s="272"/>
      <c r="K1254" s="272"/>
      <c r="L1254" s="272"/>
      <c r="M1254" s="272"/>
      <c r="N1254" s="265"/>
      <c r="O1254" s="265"/>
      <c r="P1254" s="265"/>
      <c r="Q1254" s="265"/>
      <c r="R1254" s="265"/>
      <c r="S1254" s="265"/>
      <c r="T1254" s="265"/>
      <c r="U1254" s="265"/>
      <c r="V1254" s="265"/>
      <c r="W1254" s="265"/>
      <c r="X1254" s="265"/>
      <c r="Y1254" s="265"/>
      <c r="Z1254" s="265"/>
      <c r="AA1254" s="265"/>
      <c r="BE1254" s="269"/>
      <c r="BH1254" s="241"/>
      <c r="BI1254" s="241"/>
      <c r="BJ1254" s="241"/>
      <c r="BK1254" s="241"/>
      <c r="BL1254" s="241"/>
      <c r="BM1254" s="241"/>
      <c r="BN1254" s="241"/>
      <c r="BO1254" s="241"/>
      <c r="BP1254" s="241"/>
      <c r="BQ1254" s="241"/>
      <c r="BR1254" s="241"/>
      <c r="BS1254" s="241"/>
      <c r="BT1254" s="241"/>
      <c r="BU1254" s="241"/>
      <c r="BV1254" s="240"/>
      <c r="BW1254" s="241"/>
      <c r="BX1254" s="241"/>
      <c r="BY1254" s="241"/>
      <c r="BZ1254" s="241"/>
      <c r="CA1254" s="242"/>
      <c r="CB1254" s="242"/>
      <c r="CC1254" s="242"/>
      <c r="CD1254" s="242"/>
      <c r="CE1254" s="241"/>
    </row>
    <row r="1255" spans="1:83" ht="14.4" x14ac:dyDescent="0.3">
      <c r="A1255" s="270"/>
      <c r="B1255" s="271"/>
      <c r="C1255" s="272"/>
      <c r="D1255" s="272"/>
      <c r="E1255" s="272"/>
      <c r="F1255" s="272"/>
      <c r="G1255" s="272"/>
      <c r="H1255" s="272"/>
      <c r="I1255" s="272"/>
      <c r="J1255" s="272"/>
      <c r="K1255" s="272"/>
      <c r="L1255" s="272"/>
      <c r="M1255" s="272"/>
      <c r="N1255" s="265"/>
      <c r="O1255" s="265"/>
      <c r="P1255" s="265"/>
      <c r="Q1255" s="265"/>
      <c r="R1255" s="265"/>
      <c r="S1255" s="265"/>
      <c r="T1255" s="265"/>
      <c r="U1255" s="265"/>
      <c r="V1255" s="265"/>
      <c r="W1255" s="265"/>
      <c r="X1255" s="265"/>
      <c r="Y1255" s="265"/>
      <c r="Z1255" s="265"/>
      <c r="AA1255" s="265"/>
      <c r="BE1255" s="269"/>
      <c r="BH1255" s="250"/>
      <c r="BI1255" s="250"/>
      <c r="BJ1255" s="250"/>
      <c r="BK1255" s="250"/>
      <c r="BL1255" s="250"/>
      <c r="BM1255" s="250"/>
      <c r="BN1255" s="250"/>
      <c r="BO1255" s="250"/>
      <c r="BP1255" s="250"/>
      <c r="BQ1255" s="250"/>
      <c r="BR1255" s="250"/>
      <c r="BS1255" s="250"/>
      <c r="BT1255" s="250"/>
      <c r="BU1255" s="250"/>
      <c r="BV1255" s="250"/>
      <c r="BW1255" s="250"/>
      <c r="BX1255" s="250"/>
      <c r="BY1255" s="250"/>
      <c r="BZ1255" s="250"/>
      <c r="CE1255" s="250"/>
    </row>
    <row r="1256" spans="1:83" ht="14.4" x14ac:dyDescent="0.3">
      <c r="A1256" s="270"/>
      <c r="B1256" s="271"/>
      <c r="C1256" s="272"/>
      <c r="D1256" s="272"/>
      <c r="E1256" s="272"/>
      <c r="F1256" s="272"/>
      <c r="G1256" s="272"/>
      <c r="H1256" s="272"/>
      <c r="I1256" s="272"/>
      <c r="J1256" s="272"/>
      <c r="K1256" s="272"/>
      <c r="L1256" s="272"/>
      <c r="M1256" s="272"/>
      <c r="N1256" s="265"/>
      <c r="O1256" s="265"/>
      <c r="P1256" s="265"/>
      <c r="Q1256" s="265"/>
      <c r="R1256" s="265"/>
      <c r="S1256" s="265"/>
      <c r="T1256" s="265"/>
      <c r="U1256" s="265"/>
      <c r="V1256" s="265"/>
      <c r="W1256" s="265"/>
      <c r="X1256" s="265"/>
      <c r="Y1256" s="265"/>
      <c r="Z1256" s="265"/>
      <c r="AA1256" s="265"/>
      <c r="BE1256" s="269"/>
      <c r="BH1256" s="250"/>
      <c r="BI1256" s="250"/>
      <c r="BJ1256" s="250"/>
      <c r="BK1256" s="250"/>
      <c r="BL1256" s="250"/>
      <c r="BM1256" s="250"/>
      <c r="BN1256" s="250"/>
      <c r="BO1256" s="250"/>
      <c r="BP1256" s="250"/>
      <c r="BQ1256" s="250"/>
      <c r="BR1256" s="250"/>
      <c r="BS1256" s="250"/>
      <c r="BT1256" s="250"/>
      <c r="BU1256" s="250"/>
      <c r="BV1256" s="250"/>
      <c r="BW1256" s="250"/>
      <c r="BX1256" s="250"/>
      <c r="BY1256" s="250"/>
      <c r="BZ1256" s="250"/>
      <c r="CE1256" s="250"/>
    </row>
    <row r="1257" spans="1:83" ht="14.4" x14ac:dyDescent="0.3">
      <c r="A1257" s="270"/>
      <c r="B1257" s="271"/>
      <c r="C1257" s="272"/>
      <c r="D1257" s="272"/>
      <c r="E1257" s="272"/>
      <c r="F1257" s="272"/>
      <c r="G1257" s="272"/>
      <c r="H1257" s="272"/>
      <c r="I1257" s="272"/>
      <c r="J1257" s="272"/>
      <c r="K1257" s="272"/>
      <c r="L1257" s="272"/>
      <c r="M1257" s="272"/>
      <c r="N1257" s="265"/>
      <c r="O1257" s="265"/>
      <c r="P1257" s="265"/>
      <c r="Q1257" s="265"/>
      <c r="R1257" s="265"/>
      <c r="S1257" s="265"/>
      <c r="T1257" s="265"/>
      <c r="U1257" s="265"/>
      <c r="V1257" s="265"/>
      <c r="W1257" s="265"/>
      <c r="X1257" s="265"/>
      <c r="Y1257" s="265"/>
      <c r="Z1257" s="265"/>
      <c r="AA1257" s="265"/>
      <c r="BE1257" s="269"/>
      <c r="BH1257" s="250"/>
      <c r="BI1257" s="250"/>
      <c r="BJ1257" s="250"/>
      <c r="BK1257" s="250"/>
      <c r="BL1257" s="250"/>
      <c r="BM1257" s="250"/>
      <c r="BN1257" s="250"/>
      <c r="BO1257" s="250"/>
      <c r="BP1257" s="250"/>
      <c r="BQ1257" s="250"/>
      <c r="BR1257" s="250"/>
      <c r="BS1257" s="250"/>
      <c r="BT1257" s="250"/>
      <c r="BU1257" s="250"/>
      <c r="BV1257" s="250"/>
      <c r="BW1257" s="250"/>
      <c r="BX1257" s="250"/>
      <c r="BY1257" s="250"/>
      <c r="BZ1257" s="250"/>
      <c r="CE1257" s="250"/>
    </row>
    <row r="1258" spans="1:83" ht="14.4" x14ac:dyDescent="0.3">
      <c r="A1258" s="270"/>
      <c r="B1258" s="271"/>
      <c r="C1258" s="272"/>
      <c r="D1258" s="272"/>
      <c r="E1258" s="272"/>
      <c r="F1258" s="272"/>
      <c r="G1258" s="272"/>
      <c r="H1258" s="272"/>
      <c r="I1258" s="272"/>
      <c r="J1258" s="272"/>
      <c r="K1258" s="272"/>
      <c r="L1258" s="272"/>
      <c r="M1258" s="272"/>
      <c r="N1258" s="265"/>
      <c r="O1258" s="265"/>
      <c r="P1258" s="265"/>
      <c r="Q1258" s="265"/>
      <c r="R1258" s="265"/>
      <c r="S1258" s="265"/>
      <c r="T1258" s="265"/>
      <c r="U1258" s="265"/>
      <c r="V1258" s="265"/>
      <c r="W1258" s="265"/>
      <c r="X1258" s="265"/>
      <c r="Y1258" s="265"/>
      <c r="Z1258" s="265"/>
      <c r="AA1258" s="265"/>
      <c r="BE1258" s="269"/>
      <c r="BH1258" s="250"/>
      <c r="BI1258" s="250"/>
      <c r="BJ1258" s="250"/>
      <c r="BK1258" s="250"/>
      <c r="BL1258" s="250"/>
      <c r="BM1258" s="250"/>
      <c r="BN1258" s="250"/>
      <c r="BO1258" s="250"/>
      <c r="BP1258" s="250"/>
      <c r="BQ1258" s="250"/>
      <c r="BR1258" s="250"/>
      <c r="BS1258" s="250"/>
      <c r="BT1258" s="250"/>
      <c r="BU1258" s="250"/>
      <c r="BV1258" s="250"/>
      <c r="BW1258" s="250"/>
      <c r="BX1258" s="250"/>
      <c r="BY1258" s="250"/>
      <c r="BZ1258" s="250"/>
      <c r="CE1258" s="250"/>
    </row>
    <row r="1259" spans="1:83" ht="14.4" x14ac:dyDescent="0.3">
      <c r="A1259" s="270"/>
      <c r="B1259" s="271"/>
      <c r="C1259" s="272"/>
      <c r="D1259" s="272"/>
      <c r="E1259" s="272"/>
      <c r="F1259" s="272"/>
      <c r="G1259" s="272"/>
      <c r="H1259" s="272"/>
      <c r="I1259" s="272"/>
      <c r="J1259" s="272"/>
      <c r="K1259" s="272"/>
      <c r="L1259" s="272"/>
      <c r="M1259" s="272"/>
      <c r="N1259" s="265"/>
      <c r="O1259" s="265"/>
      <c r="P1259" s="265"/>
      <c r="Q1259" s="265"/>
      <c r="R1259" s="265"/>
      <c r="S1259" s="265"/>
      <c r="T1259" s="265"/>
      <c r="U1259" s="265"/>
      <c r="V1259" s="265"/>
      <c r="W1259" s="265"/>
      <c r="X1259" s="265"/>
      <c r="Y1259" s="265"/>
      <c r="Z1259" s="265"/>
      <c r="AA1259" s="265"/>
      <c r="BE1259" s="269"/>
      <c r="BH1259" s="250"/>
      <c r="BI1259" s="250"/>
      <c r="BJ1259" s="250"/>
      <c r="BK1259" s="250"/>
      <c r="BL1259" s="250"/>
      <c r="BM1259" s="250"/>
      <c r="BN1259" s="250"/>
      <c r="BO1259" s="250"/>
      <c r="BP1259" s="250"/>
      <c r="BQ1259" s="250"/>
      <c r="BR1259" s="250"/>
      <c r="BS1259" s="250"/>
      <c r="BT1259" s="250"/>
      <c r="BU1259" s="250"/>
      <c r="BV1259" s="250"/>
      <c r="BW1259" s="250"/>
      <c r="BX1259" s="250"/>
      <c r="BY1259" s="250"/>
      <c r="BZ1259" s="250"/>
      <c r="CE1259" s="250"/>
    </row>
    <row r="1260" spans="1:83" ht="14.4" x14ac:dyDescent="0.3">
      <c r="A1260" s="270"/>
      <c r="B1260" s="271"/>
      <c r="C1260" s="272"/>
      <c r="D1260" s="272"/>
      <c r="E1260" s="272"/>
      <c r="F1260" s="272"/>
      <c r="G1260" s="272"/>
      <c r="H1260" s="272"/>
      <c r="I1260" s="272"/>
      <c r="J1260" s="272"/>
      <c r="K1260" s="272"/>
      <c r="L1260" s="272"/>
      <c r="M1260" s="272"/>
      <c r="N1260" s="265"/>
      <c r="O1260" s="265"/>
      <c r="P1260" s="265"/>
      <c r="Q1260" s="265"/>
      <c r="R1260" s="265"/>
      <c r="S1260" s="265"/>
      <c r="T1260" s="265"/>
      <c r="U1260" s="265"/>
      <c r="V1260" s="265"/>
      <c r="W1260" s="265"/>
      <c r="X1260" s="265"/>
      <c r="Y1260" s="265"/>
      <c r="Z1260" s="265"/>
      <c r="AA1260" s="265"/>
      <c r="BE1260" s="269"/>
      <c r="BH1260" s="250"/>
      <c r="BI1260" s="250"/>
      <c r="BJ1260" s="250"/>
      <c r="BK1260" s="250"/>
      <c r="BL1260" s="250"/>
      <c r="BM1260" s="250"/>
      <c r="BN1260" s="250"/>
      <c r="BO1260" s="250"/>
      <c r="BP1260" s="250"/>
      <c r="BQ1260" s="250"/>
      <c r="BR1260" s="250"/>
      <c r="BS1260" s="250"/>
      <c r="BT1260" s="250"/>
      <c r="BU1260" s="250"/>
      <c r="BV1260" s="250"/>
      <c r="BW1260" s="250"/>
      <c r="BX1260" s="250"/>
      <c r="BY1260" s="250"/>
      <c r="BZ1260" s="250"/>
      <c r="CE1260" s="250"/>
    </row>
    <row r="1261" spans="1:83" ht="14.4" x14ac:dyDescent="0.3">
      <c r="A1261" s="270"/>
      <c r="B1261" s="271"/>
      <c r="C1261" s="272"/>
      <c r="D1261" s="272"/>
      <c r="E1261" s="272"/>
      <c r="F1261" s="272"/>
      <c r="G1261" s="272"/>
      <c r="H1261" s="272"/>
      <c r="I1261" s="272"/>
      <c r="J1261" s="272"/>
      <c r="K1261" s="272"/>
      <c r="L1261" s="272"/>
      <c r="M1261" s="272"/>
      <c r="N1261" s="265"/>
      <c r="O1261" s="265"/>
      <c r="P1261" s="265"/>
      <c r="Q1261" s="265"/>
      <c r="R1261" s="265"/>
      <c r="S1261" s="265"/>
      <c r="T1261" s="265"/>
      <c r="U1261" s="265"/>
      <c r="V1261" s="265"/>
      <c r="W1261" s="265"/>
      <c r="X1261" s="265"/>
      <c r="Y1261" s="265"/>
      <c r="Z1261" s="265"/>
      <c r="AA1261" s="265"/>
      <c r="BE1261" s="269"/>
      <c r="BH1261" s="250"/>
      <c r="BI1261" s="250"/>
      <c r="BJ1261" s="250"/>
      <c r="BK1261" s="250"/>
      <c r="BL1261" s="250"/>
      <c r="BM1261" s="250"/>
      <c r="BN1261" s="250"/>
      <c r="BO1261" s="250"/>
      <c r="BP1261" s="250"/>
      <c r="BQ1261" s="250"/>
      <c r="BR1261" s="250"/>
      <c r="BS1261" s="250"/>
      <c r="BT1261" s="250"/>
      <c r="BU1261" s="250"/>
      <c r="BV1261" s="250"/>
      <c r="BW1261" s="250"/>
      <c r="BX1261" s="250"/>
      <c r="BY1261" s="250"/>
      <c r="BZ1261" s="250"/>
      <c r="CE1261" s="250"/>
    </row>
    <row r="1262" spans="1:83" ht="14.4" x14ac:dyDescent="0.3">
      <c r="A1262" s="270"/>
      <c r="B1262" s="271"/>
      <c r="C1262" s="272"/>
      <c r="D1262" s="272"/>
      <c r="E1262" s="272"/>
      <c r="F1262" s="272"/>
      <c r="G1262" s="272"/>
      <c r="H1262" s="272"/>
      <c r="I1262" s="272"/>
      <c r="J1262" s="272"/>
      <c r="K1262" s="272"/>
      <c r="L1262" s="272"/>
      <c r="M1262" s="272"/>
      <c r="N1262" s="265"/>
      <c r="O1262" s="265"/>
      <c r="P1262" s="265"/>
      <c r="Q1262" s="265"/>
      <c r="R1262" s="265"/>
      <c r="S1262" s="265"/>
      <c r="T1262" s="265"/>
      <c r="U1262" s="265"/>
      <c r="V1262" s="265"/>
      <c r="W1262" s="265"/>
      <c r="X1262" s="265"/>
      <c r="Y1262" s="265"/>
      <c r="Z1262" s="265"/>
      <c r="AA1262" s="265"/>
      <c r="BE1262" s="269"/>
      <c r="BH1262" s="241"/>
      <c r="BI1262" s="241"/>
      <c r="BJ1262" s="241"/>
      <c r="BK1262" s="241"/>
      <c r="BL1262" s="241"/>
      <c r="BM1262" s="241"/>
      <c r="BN1262" s="241"/>
      <c r="BO1262" s="241"/>
      <c r="BP1262" s="241"/>
      <c r="BQ1262" s="241"/>
      <c r="BR1262" s="241"/>
      <c r="BS1262" s="241"/>
      <c r="BT1262" s="241"/>
      <c r="BU1262" s="241"/>
      <c r="BV1262" s="240"/>
      <c r="BW1262" s="241"/>
      <c r="BX1262" s="241"/>
      <c r="BY1262" s="241"/>
      <c r="BZ1262" s="241"/>
      <c r="CA1262" s="242"/>
      <c r="CB1262" s="242"/>
      <c r="CC1262" s="242"/>
      <c r="CD1262" s="242"/>
      <c r="CE1262" s="241"/>
    </row>
    <row r="1263" spans="1:83" ht="14.4" x14ac:dyDescent="0.3">
      <c r="A1263" s="270"/>
      <c r="B1263" s="271"/>
      <c r="C1263" s="272"/>
      <c r="D1263" s="272"/>
      <c r="E1263" s="272"/>
      <c r="F1263" s="272"/>
      <c r="G1263" s="272"/>
      <c r="H1263" s="272"/>
      <c r="I1263" s="272"/>
      <c r="J1263" s="272"/>
      <c r="K1263" s="272"/>
      <c r="L1263" s="272"/>
      <c r="M1263" s="272"/>
      <c r="N1263" s="265"/>
      <c r="O1263" s="265"/>
      <c r="P1263" s="265"/>
      <c r="Q1263" s="265"/>
      <c r="R1263" s="265"/>
      <c r="S1263" s="265"/>
      <c r="T1263" s="265"/>
      <c r="U1263" s="265"/>
      <c r="V1263" s="265"/>
      <c r="W1263" s="265"/>
      <c r="X1263" s="265"/>
      <c r="Y1263" s="265"/>
      <c r="Z1263" s="265"/>
      <c r="AA1263" s="265"/>
      <c r="BE1263" s="269"/>
      <c r="BH1263" s="241"/>
      <c r="BI1263" s="241"/>
      <c r="BJ1263" s="241"/>
      <c r="BK1263" s="241"/>
      <c r="BL1263" s="241"/>
      <c r="BM1263" s="241"/>
      <c r="BN1263" s="241"/>
      <c r="BO1263" s="241"/>
      <c r="BP1263" s="241"/>
      <c r="BQ1263" s="241"/>
      <c r="BR1263" s="241"/>
      <c r="BS1263" s="241"/>
      <c r="BT1263" s="241"/>
      <c r="BU1263" s="241"/>
      <c r="BV1263" s="240"/>
      <c r="BW1263" s="241"/>
      <c r="BX1263" s="241"/>
      <c r="BY1263" s="241"/>
      <c r="BZ1263" s="241"/>
      <c r="CA1263" s="242"/>
      <c r="CB1263" s="242"/>
      <c r="CC1263" s="242"/>
      <c r="CD1263" s="242"/>
      <c r="CE1263" s="241"/>
    </row>
    <row r="1264" spans="1:83" ht="14.4" x14ac:dyDescent="0.3">
      <c r="A1264" s="270"/>
      <c r="B1264" s="271"/>
      <c r="C1264" s="272"/>
      <c r="D1264" s="272"/>
      <c r="E1264" s="272"/>
      <c r="F1264" s="272"/>
      <c r="G1264" s="272"/>
      <c r="H1264" s="272"/>
      <c r="I1264" s="272"/>
      <c r="J1264" s="272"/>
      <c r="K1264" s="272"/>
      <c r="L1264" s="272"/>
      <c r="M1264" s="272"/>
      <c r="N1264" s="265"/>
      <c r="O1264" s="265"/>
      <c r="P1264" s="265"/>
      <c r="Q1264" s="265"/>
      <c r="R1264" s="265"/>
      <c r="S1264" s="265"/>
      <c r="T1264" s="265"/>
      <c r="U1264" s="265"/>
      <c r="V1264" s="265"/>
      <c r="W1264" s="265"/>
      <c r="X1264" s="265"/>
      <c r="Y1264" s="265"/>
      <c r="Z1264" s="265"/>
      <c r="AA1264" s="265"/>
      <c r="BE1264" s="269"/>
      <c r="BH1264" s="241"/>
      <c r="BI1264" s="241"/>
      <c r="BJ1264" s="241"/>
      <c r="BK1264" s="241"/>
      <c r="BL1264" s="241"/>
      <c r="BM1264" s="241"/>
      <c r="BN1264" s="241"/>
      <c r="BO1264" s="241"/>
      <c r="BP1264" s="241"/>
      <c r="BQ1264" s="241"/>
      <c r="BR1264" s="241"/>
      <c r="BS1264" s="241"/>
      <c r="BT1264" s="241"/>
      <c r="BU1264" s="241"/>
      <c r="BV1264" s="240"/>
      <c r="BW1264" s="241"/>
      <c r="BX1264" s="241"/>
      <c r="BY1264" s="241"/>
      <c r="BZ1264" s="241"/>
      <c r="CA1264" s="242"/>
      <c r="CB1264" s="242"/>
      <c r="CC1264" s="242"/>
      <c r="CD1264" s="242"/>
      <c r="CE1264" s="241"/>
    </row>
    <row r="1265" spans="1:83" ht="14.4" x14ac:dyDescent="0.3">
      <c r="A1265" s="270"/>
      <c r="B1265" s="271"/>
      <c r="C1265" s="272"/>
      <c r="D1265" s="272"/>
      <c r="E1265" s="272"/>
      <c r="F1265" s="272"/>
      <c r="G1265" s="272"/>
      <c r="H1265" s="272"/>
      <c r="I1265" s="272"/>
      <c r="J1265" s="272"/>
      <c r="K1265" s="272"/>
      <c r="L1265" s="272"/>
      <c r="M1265" s="272"/>
      <c r="N1265" s="265"/>
      <c r="O1265" s="265"/>
      <c r="P1265" s="265"/>
      <c r="Q1265" s="265"/>
      <c r="R1265" s="265"/>
      <c r="S1265" s="265"/>
      <c r="T1265" s="265"/>
      <c r="U1265" s="265"/>
      <c r="V1265" s="265"/>
      <c r="W1265" s="265"/>
      <c r="X1265" s="265"/>
      <c r="Y1265" s="265"/>
      <c r="Z1265" s="265"/>
      <c r="AA1265" s="265"/>
      <c r="BE1265" s="269"/>
      <c r="BH1265" s="250"/>
      <c r="BI1265" s="250"/>
      <c r="BJ1265" s="250"/>
      <c r="BK1265" s="250"/>
      <c r="BL1265" s="250"/>
      <c r="BM1265" s="250"/>
      <c r="BN1265" s="250"/>
      <c r="BO1265" s="250"/>
      <c r="BP1265" s="250"/>
      <c r="BQ1265" s="250"/>
      <c r="BR1265" s="250"/>
      <c r="BS1265" s="250"/>
      <c r="BT1265" s="250"/>
      <c r="BU1265" s="250"/>
      <c r="BV1265" s="250"/>
      <c r="BW1265" s="250"/>
      <c r="BX1265" s="250"/>
      <c r="BY1265" s="250"/>
      <c r="BZ1265" s="250"/>
      <c r="CE1265" s="250"/>
    </row>
    <row r="1266" spans="1:83" ht="14.4" x14ac:dyDescent="0.3">
      <c r="A1266" s="270"/>
      <c r="B1266" s="271"/>
      <c r="C1266" s="272"/>
      <c r="D1266" s="272"/>
      <c r="E1266" s="272"/>
      <c r="F1266" s="272"/>
      <c r="G1266" s="272"/>
      <c r="H1266" s="272"/>
      <c r="I1266" s="272"/>
      <c r="J1266" s="272"/>
      <c r="K1266" s="272"/>
      <c r="L1266" s="272"/>
      <c r="M1266" s="272"/>
      <c r="N1266" s="265"/>
      <c r="O1266" s="265"/>
      <c r="P1266" s="265"/>
      <c r="Q1266" s="265"/>
      <c r="R1266" s="265"/>
      <c r="S1266" s="265"/>
      <c r="T1266" s="265"/>
      <c r="U1266" s="265"/>
      <c r="V1266" s="265"/>
      <c r="W1266" s="265"/>
      <c r="X1266" s="265"/>
      <c r="Y1266" s="265"/>
      <c r="Z1266" s="265"/>
      <c r="AA1266" s="265"/>
      <c r="BE1266" s="269"/>
      <c r="BH1266" s="250"/>
      <c r="BI1266" s="250"/>
      <c r="BJ1266" s="250"/>
      <c r="BK1266" s="250"/>
      <c r="BL1266" s="250"/>
      <c r="BM1266" s="250"/>
      <c r="BN1266" s="250"/>
      <c r="BO1266" s="250"/>
      <c r="BP1266" s="250"/>
      <c r="BQ1266" s="250"/>
      <c r="BR1266" s="250"/>
      <c r="BS1266" s="250"/>
      <c r="BT1266" s="250"/>
      <c r="BU1266" s="250"/>
      <c r="BV1266" s="250"/>
      <c r="BW1266" s="250"/>
      <c r="BX1266" s="250"/>
      <c r="BY1266" s="250"/>
      <c r="BZ1266" s="250"/>
      <c r="CE1266" s="250"/>
    </row>
    <row r="1267" spans="1:83" ht="14.4" x14ac:dyDescent="0.3">
      <c r="A1267" s="270"/>
      <c r="B1267" s="271"/>
      <c r="C1267" s="272"/>
      <c r="D1267" s="272"/>
      <c r="E1267" s="272"/>
      <c r="F1267" s="272"/>
      <c r="G1267" s="272"/>
      <c r="H1267" s="272"/>
      <c r="I1267" s="272"/>
      <c r="J1267" s="272"/>
      <c r="K1267" s="272"/>
      <c r="L1267" s="272"/>
      <c r="M1267" s="272"/>
      <c r="N1267" s="265"/>
      <c r="O1267" s="265"/>
      <c r="P1267" s="265"/>
      <c r="Q1267" s="265"/>
      <c r="R1267" s="265"/>
      <c r="S1267" s="265"/>
      <c r="T1267" s="265"/>
      <c r="U1267" s="265"/>
      <c r="V1267" s="265"/>
      <c r="W1267" s="265"/>
      <c r="X1267" s="265"/>
      <c r="Y1267" s="265"/>
      <c r="Z1267" s="265"/>
      <c r="AA1267" s="265"/>
      <c r="BE1267" s="269"/>
      <c r="BH1267" s="250"/>
      <c r="BI1267" s="250"/>
      <c r="BJ1267" s="250"/>
      <c r="BK1267" s="250"/>
      <c r="BL1267" s="250"/>
      <c r="BM1267" s="250"/>
      <c r="BN1267" s="250"/>
      <c r="BO1267" s="250"/>
      <c r="BP1267" s="250"/>
      <c r="BQ1267" s="250"/>
      <c r="BR1267" s="250"/>
      <c r="BS1267" s="250"/>
      <c r="BT1267" s="250"/>
      <c r="BU1267" s="250"/>
      <c r="BV1267" s="250"/>
      <c r="BW1267" s="250"/>
      <c r="BX1267" s="250"/>
      <c r="BY1267" s="250"/>
      <c r="BZ1267" s="250"/>
      <c r="CE1267" s="250"/>
    </row>
    <row r="1268" spans="1:83" ht="14.4" x14ac:dyDescent="0.3">
      <c r="A1268" s="270"/>
      <c r="B1268" s="271"/>
      <c r="C1268" s="272"/>
      <c r="D1268" s="272"/>
      <c r="E1268" s="272"/>
      <c r="F1268" s="272"/>
      <c r="G1268" s="272"/>
      <c r="H1268" s="272"/>
      <c r="I1268" s="272"/>
      <c r="J1268" s="272"/>
      <c r="K1268" s="272"/>
      <c r="L1268" s="272"/>
      <c r="M1268" s="272"/>
      <c r="N1268" s="265"/>
      <c r="O1268" s="265"/>
      <c r="P1268" s="265"/>
      <c r="Q1268" s="265"/>
      <c r="R1268" s="265"/>
      <c r="S1268" s="265"/>
      <c r="T1268" s="265"/>
      <c r="U1268" s="265"/>
      <c r="V1268" s="265"/>
      <c r="W1268" s="265"/>
      <c r="X1268" s="265"/>
      <c r="Y1268" s="265"/>
      <c r="Z1268" s="265"/>
      <c r="AA1268" s="265"/>
      <c r="BE1268" s="269"/>
      <c r="BH1268" s="241"/>
      <c r="BI1268" s="241"/>
      <c r="BJ1268" s="241"/>
      <c r="BK1268" s="241"/>
      <c r="BL1268" s="241"/>
      <c r="BM1268" s="241"/>
      <c r="BN1268" s="241"/>
      <c r="BO1268" s="241"/>
      <c r="BP1268" s="241"/>
      <c r="BQ1268" s="241"/>
      <c r="BR1268" s="241"/>
      <c r="BS1268" s="241"/>
      <c r="BT1268" s="241"/>
      <c r="BU1268" s="241"/>
      <c r="BV1268" s="240"/>
      <c r="BW1268" s="241"/>
      <c r="BX1268" s="241"/>
      <c r="BY1268" s="241"/>
      <c r="BZ1268" s="241"/>
      <c r="CA1268" s="242"/>
      <c r="CB1268" s="242"/>
      <c r="CC1268" s="242"/>
      <c r="CD1268" s="242"/>
      <c r="CE1268" s="241"/>
    </row>
    <row r="1269" spans="1:83" ht="14.4" x14ac:dyDescent="0.3">
      <c r="A1269" s="270"/>
      <c r="B1269" s="271"/>
      <c r="C1269" s="272"/>
      <c r="D1269" s="272"/>
      <c r="E1269" s="272"/>
      <c r="F1269" s="272"/>
      <c r="G1269" s="272"/>
      <c r="H1269" s="272"/>
      <c r="I1269" s="272"/>
      <c r="J1269" s="272"/>
      <c r="K1269" s="272"/>
      <c r="L1269" s="272"/>
      <c r="M1269" s="272"/>
      <c r="N1269" s="265"/>
      <c r="O1269" s="265"/>
      <c r="P1269" s="265"/>
      <c r="Q1269" s="265"/>
      <c r="R1269" s="265"/>
      <c r="S1269" s="265"/>
      <c r="T1269" s="265"/>
      <c r="U1269" s="265"/>
      <c r="V1269" s="265"/>
      <c r="W1269" s="265"/>
      <c r="X1269" s="265"/>
      <c r="Y1269" s="265"/>
      <c r="Z1269" s="265"/>
      <c r="AA1269" s="265"/>
      <c r="BE1269" s="269"/>
      <c r="BH1269" s="250"/>
      <c r="BI1269" s="250"/>
      <c r="BJ1269" s="250"/>
      <c r="BK1269" s="250"/>
      <c r="BL1269" s="250"/>
      <c r="BM1269" s="250"/>
      <c r="BN1269" s="250"/>
      <c r="BO1269" s="250"/>
      <c r="BP1269" s="250"/>
      <c r="BQ1269" s="250"/>
      <c r="BR1269" s="250"/>
      <c r="BS1269" s="250"/>
      <c r="BT1269" s="250"/>
      <c r="BU1269" s="250"/>
      <c r="BV1269" s="250"/>
      <c r="BW1269" s="250"/>
      <c r="BX1269" s="250"/>
      <c r="BY1269" s="250"/>
      <c r="BZ1269" s="250"/>
      <c r="CE1269" s="250"/>
    </row>
    <row r="1270" spans="1:83" ht="14.4" x14ac:dyDescent="0.3">
      <c r="A1270" s="270"/>
      <c r="B1270" s="271"/>
      <c r="C1270" s="272"/>
      <c r="D1270" s="272"/>
      <c r="E1270" s="272"/>
      <c r="F1270" s="272"/>
      <c r="G1270" s="272"/>
      <c r="H1270" s="272"/>
      <c r="I1270" s="272"/>
      <c r="J1270" s="272"/>
      <c r="K1270" s="272"/>
      <c r="L1270" s="272"/>
      <c r="M1270" s="272"/>
      <c r="N1270" s="265"/>
      <c r="O1270" s="265"/>
      <c r="P1270" s="265"/>
      <c r="Q1270" s="265"/>
      <c r="R1270" s="265"/>
      <c r="S1270" s="265"/>
      <c r="T1270" s="265"/>
      <c r="U1270" s="265"/>
      <c r="V1270" s="265"/>
      <c r="W1270" s="265"/>
      <c r="X1270" s="265"/>
      <c r="Y1270" s="265"/>
      <c r="Z1270" s="265"/>
      <c r="AA1270" s="265"/>
      <c r="BE1270" s="269"/>
      <c r="BH1270" s="241"/>
      <c r="BI1270" s="241"/>
      <c r="BJ1270" s="241"/>
      <c r="BK1270" s="241"/>
      <c r="BL1270" s="241"/>
      <c r="BM1270" s="241"/>
      <c r="BN1270" s="241"/>
      <c r="BO1270" s="241"/>
      <c r="BP1270" s="241"/>
      <c r="BQ1270" s="241"/>
      <c r="BR1270" s="241"/>
      <c r="BS1270" s="241"/>
      <c r="BT1270" s="241"/>
      <c r="BU1270" s="241"/>
      <c r="BV1270" s="240"/>
      <c r="BW1270" s="241"/>
      <c r="BX1270" s="241"/>
      <c r="BY1270" s="241"/>
      <c r="BZ1270" s="241"/>
      <c r="CA1270" s="242"/>
      <c r="CB1270" s="242"/>
      <c r="CC1270" s="242"/>
      <c r="CD1270" s="242"/>
      <c r="CE1270" s="241"/>
    </row>
    <row r="1271" spans="1:83" ht="14.4" x14ac:dyDescent="0.3">
      <c r="A1271" s="270"/>
      <c r="B1271" s="271"/>
      <c r="C1271" s="272"/>
      <c r="D1271" s="272"/>
      <c r="E1271" s="272"/>
      <c r="F1271" s="272"/>
      <c r="G1271" s="272"/>
      <c r="H1271" s="272"/>
      <c r="I1271" s="272"/>
      <c r="J1271" s="272"/>
      <c r="K1271" s="272"/>
      <c r="L1271" s="272"/>
      <c r="M1271" s="272"/>
      <c r="N1271" s="265"/>
      <c r="O1271" s="265"/>
      <c r="P1271" s="265"/>
      <c r="Q1271" s="265"/>
      <c r="R1271" s="265"/>
      <c r="S1271" s="265"/>
      <c r="T1271" s="265"/>
      <c r="U1271" s="265"/>
      <c r="V1271" s="265"/>
      <c r="W1271" s="265"/>
      <c r="X1271" s="265"/>
      <c r="Y1271" s="265"/>
      <c r="Z1271" s="265"/>
      <c r="AA1271" s="265"/>
      <c r="BE1271" s="269"/>
      <c r="BH1271" s="250"/>
      <c r="BI1271" s="250"/>
      <c r="BJ1271" s="250"/>
      <c r="BK1271" s="250"/>
      <c r="BL1271" s="250"/>
      <c r="BM1271" s="250"/>
      <c r="BN1271" s="250"/>
      <c r="BO1271" s="250"/>
      <c r="BP1271" s="250"/>
      <c r="BQ1271" s="250"/>
      <c r="BR1271" s="250"/>
      <c r="BS1271" s="250"/>
      <c r="BT1271" s="250"/>
      <c r="BU1271" s="250"/>
      <c r="BV1271" s="250"/>
      <c r="BW1271" s="250"/>
      <c r="BX1271" s="250"/>
      <c r="BY1271" s="250"/>
      <c r="BZ1271" s="250"/>
      <c r="CE1271" s="250"/>
    </row>
    <row r="1272" spans="1:83" ht="14.4" x14ac:dyDescent="0.3">
      <c r="A1272" s="270"/>
      <c r="B1272" s="271"/>
      <c r="C1272" s="272"/>
      <c r="D1272" s="272"/>
      <c r="E1272" s="272"/>
      <c r="F1272" s="272"/>
      <c r="G1272" s="272"/>
      <c r="H1272" s="272"/>
      <c r="I1272" s="272"/>
      <c r="J1272" s="272"/>
      <c r="K1272" s="272"/>
      <c r="L1272" s="272"/>
      <c r="M1272" s="272"/>
      <c r="N1272" s="265"/>
      <c r="O1272" s="265"/>
      <c r="P1272" s="265"/>
      <c r="Q1272" s="265"/>
      <c r="R1272" s="265"/>
      <c r="S1272" s="265"/>
      <c r="T1272" s="265"/>
      <c r="U1272" s="265"/>
      <c r="V1272" s="265"/>
      <c r="W1272" s="265"/>
      <c r="X1272" s="265"/>
      <c r="Y1272" s="265"/>
      <c r="Z1272" s="265"/>
      <c r="AA1272" s="265"/>
      <c r="BE1272" s="269"/>
      <c r="BH1272" s="241"/>
      <c r="BI1272" s="241"/>
      <c r="BJ1272" s="241"/>
      <c r="BK1272" s="241"/>
      <c r="BL1272" s="241"/>
      <c r="BM1272" s="241"/>
      <c r="BN1272" s="241"/>
      <c r="BO1272" s="241"/>
      <c r="BP1272" s="241"/>
      <c r="BQ1272" s="241"/>
      <c r="BR1272" s="241"/>
      <c r="BS1272" s="241"/>
      <c r="BT1272" s="241"/>
      <c r="BU1272" s="241"/>
      <c r="BV1272" s="240"/>
      <c r="BW1272" s="241"/>
      <c r="BX1272" s="241"/>
      <c r="BY1272" s="241"/>
      <c r="BZ1272" s="241"/>
      <c r="CA1272" s="242"/>
      <c r="CB1272" s="242"/>
      <c r="CC1272" s="242"/>
      <c r="CD1272" s="242"/>
      <c r="CE1272" s="241"/>
    </row>
    <row r="1273" spans="1:83" ht="14.4" x14ac:dyDescent="0.3">
      <c r="A1273" s="270"/>
      <c r="B1273" s="271"/>
      <c r="C1273" s="272"/>
      <c r="D1273" s="272"/>
      <c r="E1273" s="272"/>
      <c r="F1273" s="272"/>
      <c r="G1273" s="272"/>
      <c r="H1273" s="272"/>
      <c r="I1273" s="272"/>
      <c r="J1273" s="272"/>
      <c r="K1273" s="272"/>
      <c r="L1273" s="272"/>
      <c r="M1273" s="272"/>
      <c r="N1273" s="265"/>
      <c r="O1273" s="265"/>
      <c r="P1273" s="265"/>
      <c r="Q1273" s="265"/>
      <c r="R1273" s="265"/>
      <c r="S1273" s="265"/>
      <c r="T1273" s="265"/>
      <c r="U1273" s="265"/>
      <c r="V1273" s="265"/>
      <c r="W1273" s="265"/>
      <c r="X1273" s="265"/>
      <c r="Y1273" s="265"/>
      <c r="Z1273" s="265"/>
      <c r="AA1273" s="265"/>
      <c r="BE1273" s="269"/>
      <c r="BH1273" s="250"/>
      <c r="BI1273" s="250"/>
      <c r="BJ1273" s="250"/>
      <c r="BK1273" s="250"/>
      <c r="BL1273" s="250"/>
      <c r="BM1273" s="250"/>
      <c r="BN1273" s="250"/>
      <c r="BO1273" s="250"/>
      <c r="BP1273" s="250"/>
      <c r="BQ1273" s="250"/>
      <c r="BR1273" s="250"/>
      <c r="BS1273" s="250"/>
      <c r="BT1273" s="250"/>
      <c r="BU1273" s="250"/>
      <c r="BV1273" s="250"/>
      <c r="BW1273" s="250"/>
      <c r="BX1273" s="250"/>
      <c r="BY1273" s="250"/>
      <c r="BZ1273" s="250"/>
      <c r="CE1273" s="250"/>
    </row>
    <row r="1274" spans="1:83" ht="14.4" x14ac:dyDescent="0.3">
      <c r="A1274" s="270"/>
      <c r="B1274" s="271"/>
      <c r="C1274" s="272"/>
      <c r="D1274" s="272"/>
      <c r="E1274" s="272"/>
      <c r="F1274" s="272"/>
      <c r="G1274" s="272"/>
      <c r="H1274" s="272"/>
      <c r="I1274" s="272"/>
      <c r="J1274" s="272"/>
      <c r="K1274" s="272"/>
      <c r="L1274" s="272"/>
      <c r="M1274" s="272"/>
      <c r="N1274" s="265"/>
      <c r="O1274" s="265"/>
      <c r="P1274" s="265"/>
      <c r="Q1274" s="265"/>
      <c r="R1274" s="265"/>
      <c r="S1274" s="265"/>
      <c r="T1274" s="265"/>
      <c r="U1274" s="265"/>
      <c r="V1274" s="265"/>
      <c r="W1274" s="265"/>
      <c r="X1274" s="265"/>
      <c r="Y1274" s="265"/>
      <c r="Z1274" s="265"/>
      <c r="AA1274" s="265"/>
      <c r="BE1274" s="269"/>
      <c r="BH1274" s="250"/>
      <c r="BI1274" s="250"/>
      <c r="BJ1274" s="250"/>
      <c r="BK1274" s="250"/>
      <c r="BL1274" s="250"/>
      <c r="BM1274" s="250"/>
      <c r="BN1274" s="250"/>
      <c r="BO1274" s="250"/>
      <c r="BP1274" s="250"/>
      <c r="BQ1274" s="250"/>
      <c r="BR1274" s="250"/>
      <c r="BS1274" s="250"/>
      <c r="BT1274" s="250"/>
      <c r="BU1274" s="250"/>
      <c r="BV1274" s="250"/>
      <c r="BW1274" s="250"/>
      <c r="BX1274" s="250"/>
      <c r="BY1274" s="250"/>
      <c r="BZ1274" s="250"/>
      <c r="CE1274" s="250"/>
    </row>
    <row r="1275" spans="1:83" ht="14.4" x14ac:dyDescent="0.3">
      <c r="A1275" s="270"/>
      <c r="B1275" s="271"/>
      <c r="C1275" s="272"/>
      <c r="D1275" s="272"/>
      <c r="E1275" s="272"/>
      <c r="F1275" s="272"/>
      <c r="G1275" s="272"/>
      <c r="H1275" s="272"/>
      <c r="I1275" s="272"/>
      <c r="J1275" s="272"/>
      <c r="K1275" s="272"/>
      <c r="L1275" s="272"/>
      <c r="M1275" s="272"/>
      <c r="N1275" s="265"/>
      <c r="O1275" s="265"/>
      <c r="P1275" s="265"/>
      <c r="Q1275" s="265"/>
      <c r="R1275" s="265"/>
      <c r="S1275" s="265"/>
      <c r="T1275" s="265"/>
      <c r="U1275" s="265"/>
      <c r="V1275" s="265"/>
      <c r="W1275" s="265"/>
      <c r="X1275" s="265"/>
      <c r="Y1275" s="265"/>
      <c r="Z1275" s="265"/>
      <c r="AA1275" s="265"/>
      <c r="BE1275" s="269"/>
      <c r="BH1275" s="250"/>
      <c r="BI1275" s="250"/>
      <c r="BJ1275" s="250"/>
      <c r="BK1275" s="250"/>
      <c r="BL1275" s="250"/>
      <c r="BM1275" s="250"/>
      <c r="BN1275" s="250"/>
      <c r="BO1275" s="250"/>
      <c r="BP1275" s="250"/>
      <c r="BQ1275" s="250"/>
      <c r="BR1275" s="250"/>
      <c r="BS1275" s="250"/>
      <c r="BT1275" s="250"/>
      <c r="BU1275" s="250"/>
      <c r="BV1275" s="250"/>
      <c r="BW1275" s="250"/>
      <c r="BX1275" s="250"/>
      <c r="BY1275" s="250"/>
      <c r="BZ1275" s="250"/>
      <c r="CE1275" s="250"/>
    </row>
    <row r="1276" spans="1:83" ht="14.4" x14ac:dyDescent="0.3">
      <c r="A1276" s="270"/>
      <c r="B1276" s="271"/>
      <c r="C1276" s="272"/>
      <c r="D1276" s="272"/>
      <c r="E1276" s="272"/>
      <c r="F1276" s="272"/>
      <c r="G1276" s="272"/>
      <c r="H1276" s="272"/>
      <c r="I1276" s="272"/>
      <c r="J1276" s="272"/>
      <c r="K1276" s="272"/>
      <c r="L1276" s="272"/>
      <c r="M1276" s="272"/>
      <c r="N1276" s="265"/>
      <c r="O1276" s="265"/>
      <c r="P1276" s="265"/>
      <c r="Q1276" s="265"/>
      <c r="R1276" s="265"/>
      <c r="S1276" s="265"/>
      <c r="T1276" s="265"/>
      <c r="U1276" s="265"/>
      <c r="V1276" s="265"/>
      <c r="W1276" s="265"/>
      <c r="X1276" s="265"/>
      <c r="Y1276" s="265"/>
      <c r="Z1276" s="265"/>
      <c r="AA1276" s="265"/>
      <c r="BE1276" s="269"/>
      <c r="BH1276" s="241"/>
      <c r="BI1276" s="241"/>
      <c r="BJ1276" s="241"/>
      <c r="BK1276" s="241"/>
      <c r="BL1276" s="241"/>
      <c r="BM1276" s="241"/>
      <c r="BN1276" s="241"/>
      <c r="BO1276" s="241"/>
      <c r="BP1276" s="241"/>
      <c r="BQ1276" s="241"/>
      <c r="BR1276" s="241"/>
      <c r="BS1276" s="241"/>
      <c r="BT1276" s="241"/>
      <c r="BU1276" s="241"/>
      <c r="BV1276" s="240"/>
      <c r="BW1276" s="241"/>
      <c r="BX1276" s="241"/>
      <c r="BY1276" s="241"/>
      <c r="BZ1276" s="241"/>
      <c r="CA1276" s="251"/>
      <c r="CB1276" s="242"/>
      <c r="CC1276" s="242"/>
      <c r="CD1276" s="242"/>
      <c r="CE1276" s="241"/>
    </row>
    <row r="1277" spans="1:83" ht="14.4" x14ac:dyDescent="0.3">
      <c r="A1277" s="270"/>
      <c r="B1277" s="271"/>
      <c r="C1277" s="272"/>
      <c r="D1277" s="272"/>
      <c r="E1277" s="272"/>
      <c r="F1277" s="272"/>
      <c r="G1277" s="272"/>
      <c r="H1277" s="272"/>
      <c r="I1277" s="272"/>
      <c r="J1277" s="272"/>
      <c r="K1277" s="272"/>
      <c r="L1277" s="272"/>
      <c r="M1277" s="272"/>
      <c r="N1277" s="265"/>
      <c r="O1277" s="265"/>
      <c r="P1277" s="265"/>
      <c r="Q1277" s="265"/>
      <c r="R1277" s="265"/>
      <c r="S1277" s="265"/>
      <c r="T1277" s="265"/>
      <c r="U1277" s="265"/>
      <c r="V1277" s="265"/>
      <c r="W1277" s="265"/>
      <c r="X1277" s="265"/>
      <c r="Y1277" s="265"/>
      <c r="Z1277" s="265"/>
      <c r="AA1277" s="265"/>
      <c r="BE1277" s="269"/>
      <c r="BH1277" s="241"/>
      <c r="BI1277" s="241"/>
      <c r="BJ1277" s="241"/>
      <c r="BK1277" s="241"/>
      <c r="BL1277" s="241"/>
      <c r="BM1277" s="241"/>
      <c r="BN1277" s="241"/>
      <c r="BO1277" s="241"/>
      <c r="BP1277" s="241"/>
      <c r="BQ1277" s="241"/>
      <c r="BR1277" s="241"/>
      <c r="BS1277" s="241"/>
      <c r="BT1277" s="241"/>
      <c r="BU1277" s="241"/>
      <c r="BV1277" s="240"/>
      <c r="BW1277" s="241"/>
      <c r="BX1277" s="241"/>
      <c r="BY1277" s="241"/>
      <c r="BZ1277" s="241"/>
      <c r="CA1277" s="242"/>
      <c r="CB1277" s="242"/>
      <c r="CC1277" s="242"/>
      <c r="CD1277" s="242"/>
      <c r="CE1277" s="241"/>
    </row>
    <row r="1278" spans="1:83" ht="14.4" x14ac:dyDescent="0.3">
      <c r="A1278" s="270"/>
      <c r="B1278" s="271"/>
      <c r="C1278" s="272"/>
      <c r="D1278" s="272"/>
      <c r="E1278" s="272"/>
      <c r="F1278" s="272"/>
      <c r="G1278" s="272"/>
      <c r="H1278" s="272"/>
      <c r="I1278" s="272"/>
      <c r="J1278" s="272"/>
      <c r="K1278" s="272"/>
      <c r="L1278" s="272"/>
      <c r="M1278" s="272"/>
      <c r="N1278" s="265"/>
      <c r="O1278" s="265"/>
      <c r="P1278" s="265"/>
      <c r="Q1278" s="265"/>
      <c r="R1278" s="265"/>
      <c r="S1278" s="265"/>
      <c r="T1278" s="265"/>
      <c r="U1278" s="265"/>
      <c r="V1278" s="265"/>
      <c r="W1278" s="265"/>
      <c r="X1278" s="265"/>
      <c r="Y1278" s="265"/>
      <c r="Z1278" s="265"/>
      <c r="AA1278" s="265"/>
      <c r="BE1278" s="269"/>
      <c r="BH1278" s="250"/>
      <c r="BI1278" s="250"/>
      <c r="BJ1278" s="250"/>
      <c r="BK1278" s="250"/>
      <c r="BL1278" s="250"/>
      <c r="BM1278" s="250"/>
      <c r="BN1278" s="250"/>
      <c r="BO1278" s="250"/>
      <c r="BP1278" s="250"/>
      <c r="BQ1278" s="250"/>
      <c r="BR1278" s="250"/>
      <c r="BS1278" s="250"/>
      <c r="BT1278" s="250"/>
      <c r="BU1278" s="250"/>
      <c r="BV1278" s="250"/>
      <c r="BW1278" s="250"/>
      <c r="BX1278" s="250"/>
      <c r="BY1278" s="250"/>
      <c r="BZ1278" s="250"/>
      <c r="CE1278" s="250"/>
    </row>
    <row r="1279" spans="1:83" ht="14.4" x14ac:dyDescent="0.3">
      <c r="A1279" s="270"/>
      <c r="B1279" s="271"/>
      <c r="C1279" s="272"/>
      <c r="D1279" s="272"/>
      <c r="E1279" s="272"/>
      <c r="F1279" s="272"/>
      <c r="G1279" s="272"/>
      <c r="H1279" s="272"/>
      <c r="I1279" s="272"/>
      <c r="J1279" s="272"/>
      <c r="K1279" s="272"/>
      <c r="L1279" s="272"/>
      <c r="M1279" s="272"/>
      <c r="N1279" s="265"/>
      <c r="O1279" s="265"/>
      <c r="P1279" s="265"/>
      <c r="Q1279" s="265"/>
      <c r="R1279" s="265"/>
      <c r="S1279" s="265"/>
      <c r="T1279" s="265"/>
      <c r="U1279" s="265"/>
      <c r="V1279" s="265"/>
      <c r="W1279" s="265"/>
      <c r="X1279" s="265"/>
      <c r="Y1279" s="265"/>
      <c r="Z1279" s="265"/>
      <c r="AA1279" s="265"/>
      <c r="BE1279" s="269"/>
      <c r="BH1279" s="250"/>
      <c r="BI1279" s="250"/>
      <c r="BJ1279" s="250"/>
      <c r="BK1279" s="250"/>
      <c r="BL1279" s="250"/>
      <c r="BM1279" s="250"/>
      <c r="BN1279" s="250"/>
      <c r="BO1279" s="250"/>
      <c r="BP1279" s="250"/>
      <c r="BQ1279" s="250"/>
      <c r="BR1279" s="250"/>
      <c r="BS1279" s="250"/>
      <c r="BT1279" s="250"/>
      <c r="BU1279" s="250"/>
      <c r="BV1279" s="250"/>
      <c r="BW1279" s="250"/>
      <c r="BX1279" s="250"/>
      <c r="BY1279" s="250"/>
      <c r="BZ1279" s="250"/>
      <c r="CE1279" s="250"/>
    </row>
    <row r="1280" spans="1:83" ht="14.4" x14ac:dyDescent="0.3">
      <c r="A1280" s="270"/>
      <c r="B1280" s="271"/>
      <c r="C1280" s="272"/>
      <c r="D1280" s="272"/>
      <c r="E1280" s="272"/>
      <c r="F1280" s="272"/>
      <c r="G1280" s="272"/>
      <c r="H1280" s="272"/>
      <c r="I1280" s="272"/>
      <c r="J1280" s="272"/>
      <c r="K1280" s="272"/>
      <c r="L1280" s="272"/>
      <c r="M1280" s="272"/>
      <c r="N1280" s="265"/>
      <c r="O1280" s="265"/>
      <c r="P1280" s="265"/>
      <c r="Q1280" s="265"/>
      <c r="R1280" s="265"/>
      <c r="S1280" s="265"/>
      <c r="T1280" s="265"/>
      <c r="U1280" s="265"/>
      <c r="V1280" s="265"/>
      <c r="W1280" s="265"/>
      <c r="X1280" s="265"/>
      <c r="Y1280" s="265"/>
      <c r="Z1280" s="265"/>
      <c r="AA1280" s="265"/>
      <c r="BE1280" s="269"/>
      <c r="BH1280" s="250"/>
      <c r="BI1280" s="250"/>
      <c r="BJ1280" s="250"/>
      <c r="BK1280" s="250"/>
      <c r="BL1280" s="250"/>
      <c r="BM1280" s="250"/>
      <c r="BN1280" s="250"/>
      <c r="BO1280" s="250"/>
      <c r="BP1280" s="250"/>
      <c r="BQ1280" s="250"/>
      <c r="BR1280" s="250"/>
      <c r="BS1280" s="250"/>
      <c r="BT1280" s="250"/>
      <c r="BU1280" s="250"/>
      <c r="BV1280" s="250"/>
      <c r="BW1280" s="250"/>
      <c r="BX1280" s="250"/>
      <c r="BY1280" s="250"/>
      <c r="BZ1280" s="250"/>
      <c r="CE1280" s="250"/>
    </row>
    <row r="1281" spans="1:83" ht="14.4" x14ac:dyDescent="0.3">
      <c r="A1281" s="270"/>
      <c r="B1281" s="271"/>
      <c r="C1281" s="272"/>
      <c r="D1281" s="272"/>
      <c r="E1281" s="272"/>
      <c r="F1281" s="272"/>
      <c r="G1281" s="272"/>
      <c r="H1281" s="272"/>
      <c r="I1281" s="272"/>
      <c r="J1281" s="272"/>
      <c r="K1281" s="272"/>
      <c r="L1281" s="272"/>
      <c r="M1281" s="272"/>
      <c r="N1281" s="265"/>
      <c r="O1281" s="265"/>
      <c r="P1281" s="265"/>
      <c r="Q1281" s="265"/>
      <c r="R1281" s="265"/>
      <c r="S1281" s="265"/>
      <c r="T1281" s="265"/>
      <c r="U1281" s="265"/>
      <c r="V1281" s="265"/>
      <c r="W1281" s="265"/>
      <c r="X1281" s="265"/>
      <c r="Y1281" s="265"/>
      <c r="Z1281" s="265"/>
      <c r="AA1281" s="265"/>
      <c r="BE1281" s="269"/>
      <c r="BH1281" s="250"/>
      <c r="BI1281" s="250"/>
      <c r="BJ1281" s="250"/>
      <c r="BK1281" s="250"/>
      <c r="BL1281" s="250"/>
      <c r="BM1281" s="250"/>
      <c r="BN1281" s="250"/>
      <c r="BO1281" s="250"/>
      <c r="BP1281" s="250"/>
      <c r="BQ1281" s="250"/>
      <c r="BR1281" s="250"/>
      <c r="BS1281" s="250"/>
      <c r="BT1281" s="250"/>
      <c r="BU1281" s="250"/>
      <c r="BV1281" s="250"/>
      <c r="BW1281" s="250"/>
      <c r="BX1281" s="250"/>
      <c r="BY1281" s="250"/>
      <c r="BZ1281" s="250"/>
      <c r="CE1281" s="250"/>
    </row>
    <row r="1282" spans="1:83" ht="14.4" x14ac:dyDescent="0.3">
      <c r="A1282" s="270"/>
      <c r="B1282" s="271"/>
      <c r="C1282" s="272"/>
      <c r="D1282" s="272"/>
      <c r="E1282" s="272"/>
      <c r="F1282" s="272"/>
      <c r="G1282" s="272"/>
      <c r="H1282" s="272"/>
      <c r="I1282" s="272"/>
      <c r="J1282" s="272"/>
      <c r="K1282" s="272"/>
      <c r="L1282" s="272"/>
      <c r="M1282" s="272"/>
      <c r="N1282" s="265"/>
      <c r="O1282" s="265"/>
      <c r="P1282" s="265"/>
      <c r="Q1282" s="265"/>
      <c r="R1282" s="265"/>
      <c r="S1282" s="265"/>
      <c r="T1282" s="265"/>
      <c r="U1282" s="265"/>
      <c r="V1282" s="265"/>
      <c r="W1282" s="265"/>
      <c r="X1282" s="265"/>
      <c r="Y1282" s="265"/>
      <c r="Z1282" s="265"/>
      <c r="AA1282" s="265"/>
      <c r="BE1282" s="269"/>
      <c r="BH1282" s="241"/>
      <c r="BI1282" s="241"/>
      <c r="BJ1282" s="241"/>
      <c r="BK1282" s="241"/>
      <c r="BL1282" s="241"/>
      <c r="BM1282" s="241"/>
      <c r="BN1282" s="241"/>
      <c r="BO1282" s="241"/>
      <c r="BP1282" s="241"/>
      <c r="BQ1282" s="241"/>
      <c r="BR1282" s="241"/>
      <c r="BS1282" s="241"/>
      <c r="BT1282" s="241"/>
      <c r="BU1282" s="241"/>
      <c r="BV1282" s="240"/>
      <c r="BW1282" s="241"/>
      <c r="BX1282" s="241"/>
      <c r="BY1282" s="241"/>
      <c r="BZ1282" s="241"/>
      <c r="CA1282" s="242"/>
      <c r="CB1282" s="242"/>
      <c r="CC1282" s="242"/>
      <c r="CD1282" s="242"/>
      <c r="CE1282" s="241"/>
    </row>
    <row r="1283" spans="1:83" ht="14.4" x14ac:dyDescent="0.3">
      <c r="A1283" s="270"/>
      <c r="B1283" s="271"/>
      <c r="C1283" s="272"/>
      <c r="D1283" s="272"/>
      <c r="E1283" s="272"/>
      <c r="F1283" s="272"/>
      <c r="G1283" s="272"/>
      <c r="H1283" s="272"/>
      <c r="I1283" s="272"/>
      <c r="J1283" s="272"/>
      <c r="K1283" s="272"/>
      <c r="L1283" s="272"/>
      <c r="M1283" s="272"/>
      <c r="N1283" s="265"/>
      <c r="O1283" s="265"/>
      <c r="P1283" s="265"/>
      <c r="Q1283" s="265"/>
      <c r="R1283" s="265"/>
      <c r="S1283" s="265"/>
      <c r="T1283" s="265"/>
      <c r="U1283" s="265"/>
      <c r="V1283" s="265"/>
      <c r="W1283" s="265"/>
      <c r="X1283" s="265"/>
      <c r="Y1283" s="265"/>
      <c r="Z1283" s="265"/>
      <c r="AA1283" s="265"/>
      <c r="BE1283" s="269"/>
      <c r="BH1283" s="241"/>
      <c r="BI1283" s="241"/>
      <c r="BJ1283" s="241"/>
      <c r="BK1283" s="241"/>
      <c r="BL1283" s="241"/>
      <c r="BM1283" s="241"/>
      <c r="BN1283" s="241"/>
      <c r="BO1283" s="241"/>
      <c r="BP1283" s="241"/>
      <c r="BQ1283" s="241"/>
      <c r="BR1283" s="241"/>
      <c r="BS1283" s="241"/>
      <c r="BT1283" s="241"/>
      <c r="BU1283" s="241"/>
      <c r="BV1283" s="240"/>
      <c r="BW1283" s="241"/>
      <c r="BX1283" s="241"/>
      <c r="BY1283" s="241"/>
      <c r="BZ1283" s="241"/>
      <c r="CA1283" s="242"/>
      <c r="CB1283" s="242"/>
      <c r="CC1283" s="242"/>
      <c r="CD1283" s="242"/>
      <c r="CE1283" s="241"/>
    </row>
    <row r="1284" spans="1:83" ht="14.4" x14ac:dyDescent="0.3">
      <c r="A1284" s="270"/>
      <c r="B1284" s="271"/>
      <c r="C1284" s="272"/>
      <c r="D1284" s="272"/>
      <c r="E1284" s="272"/>
      <c r="F1284" s="272"/>
      <c r="G1284" s="272"/>
      <c r="H1284" s="272"/>
      <c r="I1284" s="272"/>
      <c r="J1284" s="272"/>
      <c r="K1284" s="272"/>
      <c r="L1284" s="272"/>
      <c r="M1284" s="272"/>
      <c r="N1284" s="265"/>
      <c r="O1284" s="265"/>
      <c r="P1284" s="265"/>
      <c r="Q1284" s="265"/>
      <c r="R1284" s="265"/>
      <c r="S1284" s="265"/>
      <c r="T1284" s="265"/>
      <c r="U1284" s="265"/>
      <c r="V1284" s="265"/>
      <c r="W1284" s="265"/>
      <c r="X1284" s="265"/>
      <c r="Y1284" s="265"/>
      <c r="Z1284" s="265"/>
      <c r="AA1284" s="265"/>
      <c r="BE1284" s="269"/>
      <c r="BH1284" s="250"/>
      <c r="BI1284" s="250"/>
      <c r="BJ1284" s="250"/>
      <c r="BK1284" s="250"/>
      <c r="BL1284" s="250"/>
      <c r="BM1284" s="250"/>
      <c r="BN1284" s="250"/>
      <c r="BO1284" s="250"/>
      <c r="BP1284" s="250"/>
      <c r="BQ1284" s="250"/>
      <c r="BR1284" s="250"/>
      <c r="BS1284" s="250"/>
      <c r="BT1284" s="250"/>
      <c r="BU1284" s="250"/>
      <c r="BV1284" s="250"/>
      <c r="BW1284" s="250"/>
      <c r="BX1284" s="250"/>
      <c r="BY1284" s="250"/>
      <c r="BZ1284" s="250"/>
      <c r="CE1284" s="250"/>
    </row>
    <row r="1285" spans="1:83" ht="14.4" x14ac:dyDescent="0.3">
      <c r="A1285" s="270"/>
      <c r="B1285" s="271"/>
      <c r="C1285" s="272"/>
      <c r="D1285" s="272"/>
      <c r="E1285" s="272"/>
      <c r="F1285" s="272"/>
      <c r="G1285" s="272"/>
      <c r="H1285" s="272"/>
      <c r="I1285" s="272"/>
      <c r="J1285" s="272"/>
      <c r="K1285" s="272"/>
      <c r="L1285" s="272"/>
      <c r="M1285" s="272"/>
      <c r="N1285" s="265"/>
      <c r="O1285" s="265"/>
      <c r="P1285" s="265"/>
      <c r="Q1285" s="265"/>
      <c r="R1285" s="265"/>
      <c r="S1285" s="265"/>
      <c r="T1285" s="265"/>
      <c r="U1285" s="265"/>
      <c r="V1285" s="265"/>
      <c r="W1285" s="265"/>
      <c r="X1285" s="265"/>
      <c r="Y1285" s="265"/>
      <c r="Z1285" s="265"/>
      <c r="AA1285" s="265"/>
      <c r="BE1285" s="269"/>
      <c r="BH1285" s="241"/>
      <c r="BI1285" s="241"/>
      <c r="BJ1285" s="241"/>
      <c r="BK1285" s="241"/>
      <c r="BL1285" s="241"/>
      <c r="BM1285" s="241"/>
      <c r="BN1285" s="241"/>
      <c r="BO1285" s="241"/>
      <c r="BP1285" s="241"/>
      <c r="BQ1285" s="241"/>
      <c r="BR1285" s="241"/>
      <c r="BS1285" s="241"/>
      <c r="BT1285" s="241"/>
      <c r="BU1285" s="241"/>
      <c r="BV1285" s="240"/>
      <c r="BW1285" s="241"/>
      <c r="BX1285" s="241"/>
      <c r="BY1285" s="241"/>
      <c r="BZ1285" s="241"/>
      <c r="CA1285" s="242"/>
      <c r="CB1285" s="242"/>
      <c r="CC1285" s="242"/>
      <c r="CD1285" s="242"/>
      <c r="CE1285" s="241"/>
    </row>
    <row r="1286" spans="1:83" ht="14.4" x14ac:dyDescent="0.3">
      <c r="A1286" s="270"/>
      <c r="B1286" s="271"/>
      <c r="C1286" s="272"/>
      <c r="D1286" s="272"/>
      <c r="E1286" s="272"/>
      <c r="F1286" s="272"/>
      <c r="G1286" s="272"/>
      <c r="H1286" s="272"/>
      <c r="I1286" s="272"/>
      <c r="J1286" s="272"/>
      <c r="K1286" s="272"/>
      <c r="L1286" s="272"/>
      <c r="M1286" s="272"/>
      <c r="N1286" s="265"/>
      <c r="O1286" s="265"/>
      <c r="P1286" s="265"/>
      <c r="Q1286" s="265"/>
      <c r="R1286" s="265"/>
      <c r="S1286" s="265"/>
      <c r="T1286" s="265"/>
      <c r="U1286" s="265"/>
      <c r="V1286" s="265"/>
      <c r="W1286" s="265"/>
      <c r="X1286" s="265"/>
      <c r="Y1286" s="265"/>
      <c r="Z1286" s="265"/>
      <c r="AA1286" s="265"/>
      <c r="BE1286" s="269"/>
      <c r="BH1286" s="250"/>
      <c r="BI1286" s="250"/>
      <c r="BJ1286" s="250"/>
      <c r="BK1286" s="250"/>
      <c r="BL1286" s="250"/>
      <c r="BM1286" s="250"/>
      <c r="BN1286" s="250"/>
      <c r="BO1286" s="250"/>
      <c r="BP1286" s="250"/>
      <c r="BQ1286" s="250"/>
      <c r="BR1286" s="250"/>
      <c r="BS1286" s="250"/>
      <c r="BT1286" s="250"/>
      <c r="BU1286" s="250"/>
      <c r="BV1286" s="250"/>
      <c r="BW1286" s="250"/>
      <c r="BX1286" s="250"/>
      <c r="BY1286" s="250"/>
      <c r="BZ1286" s="250"/>
      <c r="CE1286" s="250"/>
    </row>
    <row r="1287" spans="1:83" ht="14.4" x14ac:dyDescent="0.3">
      <c r="A1287" s="270"/>
      <c r="B1287" s="271"/>
      <c r="C1287" s="272"/>
      <c r="D1287" s="272"/>
      <c r="E1287" s="272"/>
      <c r="F1287" s="272"/>
      <c r="G1287" s="272"/>
      <c r="H1287" s="272"/>
      <c r="I1287" s="272"/>
      <c r="J1287" s="272"/>
      <c r="K1287" s="272"/>
      <c r="L1287" s="272"/>
      <c r="M1287" s="272"/>
      <c r="N1287" s="265"/>
      <c r="O1287" s="265"/>
      <c r="P1287" s="265"/>
      <c r="Q1287" s="265"/>
      <c r="R1287" s="265"/>
      <c r="S1287" s="265"/>
      <c r="T1287" s="265"/>
      <c r="U1287" s="265"/>
      <c r="V1287" s="265"/>
      <c r="W1287" s="265"/>
      <c r="X1287" s="265"/>
      <c r="Y1287" s="265"/>
      <c r="Z1287" s="265"/>
      <c r="AA1287" s="265"/>
      <c r="BE1287" s="269"/>
      <c r="BH1287" s="250"/>
      <c r="BI1287" s="250"/>
      <c r="BJ1287" s="250"/>
      <c r="BK1287" s="250"/>
      <c r="BL1287" s="250"/>
      <c r="BM1287" s="250"/>
      <c r="BN1287" s="250"/>
      <c r="BO1287" s="250"/>
      <c r="BP1287" s="250"/>
      <c r="BQ1287" s="250"/>
      <c r="BR1287" s="250"/>
      <c r="BS1287" s="250"/>
      <c r="BT1287" s="250"/>
      <c r="BU1287" s="250"/>
      <c r="BV1287" s="250"/>
      <c r="BW1287" s="250"/>
      <c r="BX1287" s="250"/>
      <c r="BY1287" s="250"/>
      <c r="BZ1287" s="250"/>
      <c r="CE1287" s="250"/>
    </row>
    <row r="1288" spans="1:83" ht="14.4" x14ac:dyDescent="0.3">
      <c r="A1288" s="270"/>
      <c r="B1288" s="271"/>
      <c r="C1288" s="272"/>
      <c r="D1288" s="272"/>
      <c r="E1288" s="272"/>
      <c r="F1288" s="272"/>
      <c r="G1288" s="272"/>
      <c r="H1288" s="272"/>
      <c r="I1288" s="272"/>
      <c r="J1288" s="272"/>
      <c r="K1288" s="272"/>
      <c r="L1288" s="272"/>
      <c r="M1288" s="272"/>
      <c r="N1288" s="265"/>
      <c r="O1288" s="265"/>
      <c r="P1288" s="265"/>
      <c r="Q1288" s="265"/>
      <c r="R1288" s="265"/>
      <c r="S1288" s="265"/>
      <c r="T1288" s="265"/>
      <c r="U1288" s="265"/>
      <c r="V1288" s="265"/>
      <c r="W1288" s="265"/>
      <c r="X1288" s="265"/>
      <c r="Y1288" s="265"/>
      <c r="Z1288" s="265"/>
      <c r="AA1288" s="265"/>
      <c r="BE1288" s="269"/>
      <c r="BH1288" s="250"/>
      <c r="BI1288" s="250"/>
      <c r="BJ1288" s="250"/>
      <c r="BK1288" s="250"/>
      <c r="BL1288" s="250"/>
      <c r="BM1288" s="250"/>
      <c r="BN1288" s="250"/>
      <c r="BO1288" s="250"/>
      <c r="BP1288" s="250"/>
      <c r="BQ1288" s="250"/>
      <c r="BR1288" s="250"/>
      <c r="BS1288" s="250"/>
      <c r="BT1288" s="250"/>
      <c r="BU1288" s="250"/>
      <c r="BV1288" s="250"/>
      <c r="BW1288" s="250"/>
      <c r="BX1288" s="250"/>
      <c r="BY1288" s="250"/>
      <c r="BZ1288" s="250"/>
      <c r="CE1288" s="250"/>
    </row>
    <row r="1289" spans="1:83" ht="14.4" x14ac:dyDescent="0.3">
      <c r="A1289" s="270"/>
      <c r="B1289" s="271"/>
      <c r="C1289" s="272"/>
      <c r="D1289" s="272"/>
      <c r="E1289" s="272"/>
      <c r="F1289" s="272"/>
      <c r="G1289" s="272"/>
      <c r="H1289" s="272"/>
      <c r="I1289" s="272"/>
      <c r="J1289" s="272"/>
      <c r="K1289" s="272"/>
      <c r="L1289" s="272"/>
      <c r="M1289" s="272"/>
      <c r="N1289" s="265"/>
      <c r="O1289" s="265"/>
      <c r="P1289" s="265"/>
      <c r="Q1289" s="265"/>
      <c r="R1289" s="265"/>
      <c r="S1289" s="265"/>
      <c r="T1289" s="265"/>
      <c r="U1289" s="265"/>
      <c r="V1289" s="265"/>
      <c r="W1289" s="265"/>
      <c r="X1289" s="265"/>
      <c r="Y1289" s="265"/>
      <c r="Z1289" s="265"/>
      <c r="AA1289" s="265"/>
      <c r="BE1289" s="269"/>
      <c r="BH1289" s="250"/>
      <c r="BI1289" s="250"/>
      <c r="BJ1289" s="250"/>
      <c r="BK1289" s="250"/>
      <c r="BL1289" s="250"/>
      <c r="BM1289" s="250"/>
      <c r="BN1289" s="250"/>
      <c r="BO1289" s="250"/>
      <c r="BP1289" s="250"/>
      <c r="BQ1289" s="250"/>
      <c r="BR1289" s="250"/>
      <c r="BS1289" s="250"/>
      <c r="BT1289" s="250"/>
      <c r="BU1289" s="250"/>
      <c r="BV1289" s="250"/>
      <c r="BW1289" s="250"/>
      <c r="BX1289" s="250"/>
      <c r="BY1289" s="250"/>
      <c r="BZ1289" s="250"/>
      <c r="CE1289" s="250"/>
    </row>
    <row r="1290" spans="1:83" ht="14.4" x14ac:dyDescent="0.3">
      <c r="A1290" s="270"/>
      <c r="B1290" s="271"/>
      <c r="C1290" s="272"/>
      <c r="D1290" s="272"/>
      <c r="E1290" s="272"/>
      <c r="F1290" s="272"/>
      <c r="G1290" s="272"/>
      <c r="H1290" s="272"/>
      <c r="I1290" s="272"/>
      <c r="J1290" s="272"/>
      <c r="K1290" s="272"/>
      <c r="L1290" s="272"/>
      <c r="M1290" s="272"/>
      <c r="N1290" s="265"/>
      <c r="O1290" s="265"/>
      <c r="P1290" s="265"/>
      <c r="Q1290" s="265"/>
      <c r="R1290" s="265"/>
      <c r="S1290" s="265"/>
      <c r="T1290" s="265"/>
      <c r="U1290" s="265"/>
      <c r="V1290" s="265"/>
      <c r="W1290" s="265"/>
      <c r="X1290" s="265"/>
      <c r="Y1290" s="265"/>
      <c r="Z1290" s="265"/>
      <c r="AA1290" s="265"/>
      <c r="BE1290" s="269"/>
      <c r="BH1290" s="241"/>
      <c r="BI1290" s="241"/>
      <c r="BJ1290" s="241"/>
      <c r="BK1290" s="241"/>
      <c r="BL1290" s="241"/>
      <c r="BM1290" s="241"/>
      <c r="BN1290" s="241"/>
      <c r="BO1290" s="241"/>
      <c r="BP1290" s="241"/>
      <c r="BQ1290" s="241"/>
      <c r="BR1290" s="241"/>
      <c r="BS1290" s="241"/>
      <c r="BT1290" s="241"/>
      <c r="BU1290" s="241"/>
      <c r="BV1290" s="240"/>
      <c r="BW1290" s="241"/>
      <c r="BX1290" s="241"/>
      <c r="BY1290" s="241"/>
      <c r="BZ1290" s="241"/>
      <c r="CA1290" s="242"/>
      <c r="CB1290" s="242"/>
      <c r="CC1290" s="242"/>
      <c r="CD1290" s="242"/>
      <c r="CE1290" s="241"/>
    </row>
    <row r="1291" spans="1:83" ht="14.4" x14ac:dyDescent="0.3">
      <c r="A1291" s="270"/>
      <c r="B1291" s="271"/>
      <c r="C1291" s="272"/>
      <c r="D1291" s="272"/>
      <c r="E1291" s="272"/>
      <c r="F1291" s="272"/>
      <c r="G1291" s="272"/>
      <c r="H1291" s="272"/>
      <c r="I1291" s="272"/>
      <c r="J1291" s="272"/>
      <c r="K1291" s="272"/>
      <c r="L1291" s="272"/>
      <c r="M1291" s="272"/>
      <c r="N1291" s="265"/>
      <c r="O1291" s="265"/>
      <c r="P1291" s="265"/>
      <c r="Q1291" s="265"/>
      <c r="R1291" s="265"/>
      <c r="S1291" s="265"/>
      <c r="T1291" s="265"/>
      <c r="U1291" s="265"/>
      <c r="V1291" s="265"/>
      <c r="W1291" s="265"/>
      <c r="X1291" s="265"/>
      <c r="Y1291" s="265"/>
      <c r="Z1291" s="265"/>
      <c r="AA1291" s="265"/>
      <c r="BE1291" s="269"/>
      <c r="BH1291" s="241"/>
      <c r="BI1291" s="241"/>
      <c r="BJ1291" s="241"/>
      <c r="BK1291" s="241"/>
      <c r="BL1291" s="241"/>
      <c r="BM1291" s="241"/>
      <c r="BN1291" s="241"/>
      <c r="BO1291" s="241"/>
      <c r="BP1291" s="241"/>
      <c r="BQ1291" s="241"/>
      <c r="BR1291" s="241"/>
      <c r="BS1291" s="241"/>
      <c r="BT1291" s="241"/>
      <c r="BU1291" s="241"/>
      <c r="BV1291" s="240"/>
      <c r="BW1291" s="241"/>
      <c r="BX1291" s="241"/>
      <c r="BY1291" s="241"/>
      <c r="BZ1291" s="241"/>
      <c r="CA1291" s="242"/>
      <c r="CB1291" s="242"/>
      <c r="CC1291" s="242"/>
      <c r="CD1291" s="242"/>
      <c r="CE1291" s="241"/>
    </row>
    <row r="1292" spans="1:83" ht="14.4" x14ac:dyDescent="0.3">
      <c r="A1292" s="270"/>
      <c r="B1292" s="271"/>
      <c r="C1292" s="272"/>
      <c r="D1292" s="272"/>
      <c r="E1292" s="272"/>
      <c r="F1292" s="272"/>
      <c r="G1292" s="272"/>
      <c r="H1292" s="272"/>
      <c r="I1292" s="272"/>
      <c r="J1292" s="272"/>
      <c r="K1292" s="272"/>
      <c r="L1292" s="272"/>
      <c r="M1292" s="272"/>
      <c r="N1292" s="265"/>
      <c r="O1292" s="265"/>
      <c r="P1292" s="265"/>
      <c r="Q1292" s="265"/>
      <c r="R1292" s="265"/>
      <c r="S1292" s="265"/>
      <c r="T1292" s="265"/>
      <c r="U1292" s="265"/>
      <c r="V1292" s="265"/>
      <c r="W1292" s="265"/>
      <c r="X1292" s="265"/>
      <c r="Y1292" s="265"/>
      <c r="Z1292" s="265"/>
      <c r="AA1292" s="265"/>
      <c r="BE1292" s="269"/>
      <c r="BH1292" s="241"/>
      <c r="BI1292" s="241"/>
      <c r="BJ1292" s="241"/>
      <c r="BK1292" s="241"/>
      <c r="BL1292" s="241"/>
      <c r="BM1292" s="241"/>
      <c r="BN1292" s="241"/>
      <c r="BO1292" s="241"/>
      <c r="BP1292" s="241"/>
      <c r="BQ1292" s="241"/>
      <c r="BR1292" s="241"/>
      <c r="BS1292" s="241"/>
      <c r="BT1292" s="241"/>
      <c r="BU1292" s="241"/>
      <c r="BV1292" s="240"/>
      <c r="BW1292" s="241"/>
      <c r="BX1292" s="241"/>
      <c r="BY1292" s="241"/>
      <c r="BZ1292" s="241"/>
      <c r="CA1292" s="242"/>
      <c r="CB1292" s="242"/>
      <c r="CC1292" s="242"/>
      <c r="CD1292" s="242"/>
      <c r="CE1292" s="241"/>
    </row>
    <row r="1293" spans="1:83" ht="14.4" x14ac:dyDescent="0.3">
      <c r="A1293" s="270"/>
      <c r="B1293" s="271"/>
      <c r="C1293" s="272"/>
      <c r="D1293" s="272"/>
      <c r="E1293" s="272"/>
      <c r="F1293" s="272"/>
      <c r="G1293" s="272"/>
      <c r="H1293" s="272"/>
      <c r="I1293" s="272"/>
      <c r="J1293" s="272"/>
      <c r="K1293" s="272"/>
      <c r="L1293" s="272"/>
      <c r="M1293" s="272"/>
      <c r="N1293" s="265"/>
      <c r="O1293" s="265"/>
      <c r="P1293" s="265"/>
      <c r="Q1293" s="265"/>
      <c r="R1293" s="265"/>
      <c r="S1293" s="265"/>
      <c r="T1293" s="265"/>
      <c r="U1293" s="265"/>
      <c r="V1293" s="265"/>
      <c r="W1293" s="265"/>
      <c r="X1293" s="265"/>
      <c r="Y1293" s="265"/>
      <c r="Z1293" s="265"/>
      <c r="AA1293" s="265"/>
      <c r="BE1293" s="269"/>
      <c r="BH1293" s="250"/>
      <c r="BI1293" s="250"/>
      <c r="BJ1293" s="250"/>
      <c r="BK1293" s="250"/>
      <c r="BL1293" s="250"/>
      <c r="BM1293" s="250"/>
      <c r="BN1293" s="250"/>
      <c r="BO1293" s="250"/>
      <c r="BP1293" s="250"/>
      <c r="BQ1293" s="250"/>
      <c r="BR1293" s="250"/>
      <c r="BS1293" s="250"/>
      <c r="BT1293" s="250"/>
      <c r="BU1293" s="250"/>
      <c r="BV1293" s="250"/>
      <c r="BW1293" s="250"/>
      <c r="BX1293" s="250"/>
      <c r="BY1293" s="250"/>
      <c r="BZ1293" s="250"/>
      <c r="CE1293" s="250"/>
    </row>
    <row r="1294" spans="1:83" ht="14.4" x14ac:dyDescent="0.3">
      <c r="A1294" s="270"/>
      <c r="B1294" s="271"/>
      <c r="C1294" s="272"/>
      <c r="D1294" s="272"/>
      <c r="E1294" s="272"/>
      <c r="F1294" s="272"/>
      <c r="G1294" s="272"/>
      <c r="H1294" s="272"/>
      <c r="I1294" s="272"/>
      <c r="J1294" s="272"/>
      <c r="K1294" s="272"/>
      <c r="L1294" s="272"/>
      <c r="M1294" s="272"/>
      <c r="N1294" s="265"/>
      <c r="O1294" s="265"/>
      <c r="P1294" s="265"/>
      <c r="Q1294" s="265"/>
      <c r="R1294" s="265"/>
      <c r="S1294" s="265"/>
      <c r="T1294" s="265"/>
      <c r="U1294" s="265"/>
      <c r="V1294" s="265"/>
      <c r="W1294" s="265"/>
      <c r="X1294" s="265"/>
      <c r="Y1294" s="265"/>
      <c r="Z1294" s="265"/>
      <c r="AA1294" s="265"/>
      <c r="BE1294" s="269"/>
      <c r="BH1294" s="250"/>
      <c r="BI1294" s="250"/>
      <c r="BJ1294" s="250"/>
      <c r="BK1294" s="250"/>
      <c r="BL1294" s="250"/>
      <c r="BM1294" s="250"/>
      <c r="BN1294" s="250"/>
      <c r="BO1294" s="250"/>
      <c r="BP1294" s="250"/>
      <c r="BQ1294" s="250"/>
      <c r="BR1294" s="250"/>
      <c r="BS1294" s="250"/>
      <c r="BT1294" s="250"/>
      <c r="BU1294" s="250"/>
      <c r="BV1294" s="250"/>
      <c r="BW1294" s="250"/>
      <c r="BX1294" s="250"/>
      <c r="BY1294" s="250"/>
      <c r="BZ1294" s="250"/>
      <c r="CE1294" s="250"/>
    </row>
    <row r="1295" spans="1:83" ht="14.4" x14ac:dyDescent="0.3">
      <c r="A1295" s="270"/>
      <c r="B1295" s="271"/>
      <c r="C1295" s="272"/>
      <c r="D1295" s="272"/>
      <c r="E1295" s="272"/>
      <c r="F1295" s="272"/>
      <c r="G1295" s="272"/>
      <c r="H1295" s="272"/>
      <c r="I1295" s="272"/>
      <c r="J1295" s="272"/>
      <c r="K1295" s="272"/>
      <c r="L1295" s="272"/>
      <c r="M1295" s="272"/>
      <c r="N1295" s="265"/>
      <c r="O1295" s="265"/>
      <c r="P1295" s="265"/>
      <c r="Q1295" s="265"/>
      <c r="R1295" s="265"/>
      <c r="S1295" s="265"/>
      <c r="T1295" s="265"/>
      <c r="U1295" s="265"/>
      <c r="V1295" s="265"/>
      <c r="W1295" s="265"/>
      <c r="X1295" s="265"/>
      <c r="Y1295" s="265"/>
      <c r="Z1295" s="265"/>
      <c r="AA1295" s="265"/>
      <c r="BE1295" s="269"/>
      <c r="BH1295" s="250"/>
      <c r="BI1295" s="250"/>
      <c r="BJ1295" s="250"/>
      <c r="BK1295" s="250"/>
      <c r="BL1295" s="250"/>
      <c r="BM1295" s="250"/>
      <c r="BN1295" s="250"/>
      <c r="BO1295" s="250"/>
      <c r="BP1295" s="250"/>
      <c r="BQ1295" s="250"/>
      <c r="BR1295" s="250"/>
      <c r="BS1295" s="250"/>
      <c r="BT1295" s="250"/>
      <c r="BU1295" s="250"/>
      <c r="BV1295" s="250"/>
      <c r="BW1295" s="250"/>
      <c r="BX1295" s="250"/>
      <c r="BY1295" s="250"/>
      <c r="BZ1295" s="250"/>
      <c r="CE1295" s="250"/>
    </row>
    <row r="1296" spans="1:83" ht="14.4" x14ac:dyDescent="0.3">
      <c r="A1296" s="270"/>
      <c r="B1296" s="271"/>
      <c r="C1296" s="272"/>
      <c r="D1296" s="272"/>
      <c r="E1296" s="272"/>
      <c r="F1296" s="272"/>
      <c r="G1296" s="272"/>
      <c r="H1296" s="272"/>
      <c r="I1296" s="272"/>
      <c r="J1296" s="272"/>
      <c r="K1296" s="272"/>
      <c r="L1296" s="272"/>
      <c r="M1296" s="272"/>
      <c r="N1296" s="265"/>
      <c r="O1296" s="265"/>
      <c r="P1296" s="265"/>
      <c r="Q1296" s="265"/>
      <c r="R1296" s="265"/>
      <c r="S1296" s="265"/>
      <c r="T1296" s="265"/>
      <c r="U1296" s="265"/>
      <c r="V1296" s="265"/>
      <c r="W1296" s="265"/>
      <c r="X1296" s="265"/>
      <c r="Y1296" s="265"/>
      <c r="Z1296" s="265"/>
      <c r="AA1296" s="265"/>
      <c r="BE1296" s="269"/>
      <c r="BH1296" s="250"/>
      <c r="BI1296" s="250"/>
      <c r="BJ1296" s="250"/>
      <c r="BK1296" s="250"/>
      <c r="BL1296" s="250"/>
      <c r="BM1296" s="250"/>
      <c r="BN1296" s="250"/>
      <c r="BO1296" s="250"/>
      <c r="BP1296" s="250"/>
      <c r="BQ1296" s="250"/>
      <c r="BR1296" s="250"/>
      <c r="BS1296" s="250"/>
      <c r="BT1296" s="250"/>
      <c r="BU1296" s="250"/>
      <c r="BV1296" s="250"/>
      <c r="BW1296" s="250"/>
      <c r="BX1296" s="250"/>
      <c r="BY1296" s="250"/>
      <c r="BZ1296" s="250"/>
      <c r="CE1296" s="250"/>
    </row>
    <row r="1297" spans="1:83" ht="14.4" x14ac:dyDescent="0.3">
      <c r="A1297" s="270"/>
      <c r="B1297" s="271"/>
      <c r="C1297" s="272"/>
      <c r="D1297" s="272"/>
      <c r="E1297" s="272"/>
      <c r="F1297" s="272"/>
      <c r="G1297" s="272"/>
      <c r="H1297" s="272"/>
      <c r="I1297" s="272"/>
      <c r="J1297" s="272"/>
      <c r="K1297" s="272"/>
      <c r="L1297" s="272"/>
      <c r="M1297" s="272"/>
      <c r="N1297" s="265"/>
      <c r="O1297" s="265"/>
      <c r="P1297" s="265"/>
      <c r="Q1297" s="265"/>
      <c r="R1297" s="265"/>
      <c r="S1297" s="265"/>
      <c r="T1297" s="265"/>
      <c r="U1297" s="265"/>
      <c r="V1297" s="265"/>
      <c r="W1297" s="265"/>
      <c r="X1297" s="265"/>
      <c r="Y1297" s="265"/>
      <c r="Z1297" s="265"/>
      <c r="AA1297" s="265"/>
      <c r="BE1297" s="269"/>
      <c r="BH1297" s="250"/>
      <c r="BI1297" s="250"/>
      <c r="BJ1297" s="250"/>
      <c r="BK1297" s="250"/>
      <c r="BL1297" s="250"/>
      <c r="BM1297" s="250"/>
      <c r="BN1297" s="250"/>
      <c r="BO1297" s="250"/>
      <c r="BP1297" s="250"/>
      <c r="BQ1297" s="250"/>
      <c r="BR1297" s="250"/>
      <c r="BS1297" s="250"/>
      <c r="BT1297" s="250"/>
      <c r="BU1297" s="250"/>
      <c r="BV1297" s="250"/>
      <c r="BW1297" s="250"/>
      <c r="BX1297" s="250"/>
      <c r="BY1297" s="250"/>
      <c r="BZ1297" s="250"/>
      <c r="CE1297" s="250"/>
    </row>
    <row r="1298" spans="1:83" ht="14.4" x14ac:dyDescent="0.3">
      <c r="A1298" s="270"/>
      <c r="B1298" s="271"/>
      <c r="C1298" s="272"/>
      <c r="D1298" s="272"/>
      <c r="E1298" s="272"/>
      <c r="F1298" s="272"/>
      <c r="G1298" s="272"/>
      <c r="H1298" s="272"/>
      <c r="I1298" s="272"/>
      <c r="J1298" s="272"/>
      <c r="K1298" s="272"/>
      <c r="L1298" s="272"/>
      <c r="M1298" s="272"/>
      <c r="N1298" s="265"/>
      <c r="O1298" s="265"/>
      <c r="P1298" s="265"/>
      <c r="Q1298" s="265"/>
      <c r="R1298" s="265"/>
      <c r="S1298" s="265"/>
      <c r="T1298" s="265"/>
      <c r="U1298" s="265"/>
      <c r="V1298" s="265"/>
      <c r="W1298" s="265"/>
      <c r="X1298" s="265"/>
      <c r="Y1298" s="265"/>
      <c r="Z1298" s="265"/>
      <c r="AA1298" s="265"/>
      <c r="BE1298" s="269"/>
      <c r="BH1298" s="250"/>
      <c r="BI1298" s="250"/>
      <c r="BJ1298" s="250"/>
      <c r="BK1298" s="250"/>
      <c r="BL1298" s="250"/>
      <c r="BM1298" s="250"/>
      <c r="BN1298" s="250"/>
      <c r="BO1298" s="250"/>
      <c r="BP1298" s="250"/>
      <c r="BQ1298" s="250"/>
      <c r="BR1298" s="250"/>
      <c r="BS1298" s="250"/>
      <c r="BT1298" s="250"/>
      <c r="BU1298" s="250"/>
      <c r="BV1298" s="250"/>
      <c r="BW1298" s="250"/>
      <c r="BX1298" s="250"/>
      <c r="BY1298" s="250"/>
      <c r="BZ1298" s="250"/>
      <c r="CE1298" s="250"/>
    </row>
    <row r="1299" spans="1:83" ht="14.4" x14ac:dyDescent="0.3">
      <c r="A1299" s="270"/>
      <c r="B1299" s="271"/>
      <c r="C1299" s="272"/>
      <c r="D1299" s="272"/>
      <c r="E1299" s="272"/>
      <c r="F1299" s="272"/>
      <c r="G1299" s="272"/>
      <c r="H1299" s="272"/>
      <c r="I1299" s="272"/>
      <c r="J1299" s="272"/>
      <c r="K1299" s="272"/>
      <c r="L1299" s="272"/>
      <c r="M1299" s="272"/>
      <c r="N1299" s="265"/>
      <c r="O1299" s="265"/>
      <c r="P1299" s="265"/>
      <c r="Q1299" s="265"/>
      <c r="R1299" s="265"/>
      <c r="S1299" s="265"/>
      <c r="T1299" s="265"/>
      <c r="U1299" s="265"/>
      <c r="V1299" s="265"/>
      <c r="W1299" s="265"/>
      <c r="X1299" s="265"/>
      <c r="Y1299" s="265"/>
      <c r="Z1299" s="265"/>
      <c r="AA1299" s="265"/>
      <c r="BE1299" s="269"/>
      <c r="BH1299" s="241"/>
      <c r="BI1299" s="241"/>
      <c r="BJ1299" s="241"/>
      <c r="BK1299" s="241"/>
      <c r="BL1299" s="241"/>
      <c r="BM1299" s="241"/>
      <c r="BN1299" s="241"/>
      <c r="BO1299" s="241"/>
      <c r="BP1299" s="241"/>
      <c r="BQ1299" s="241"/>
      <c r="BR1299" s="241"/>
      <c r="BS1299" s="241"/>
      <c r="BT1299" s="241"/>
      <c r="BU1299" s="241"/>
      <c r="BV1299" s="240"/>
      <c r="BW1299" s="241"/>
      <c r="BX1299" s="241"/>
      <c r="BY1299" s="241"/>
      <c r="BZ1299" s="241"/>
      <c r="CA1299" s="242"/>
      <c r="CB1299" s="242"/>
      <c r="CC1299" s="242"/>
      <c r="CD1299" s="242"/>
      <c r="CE1299" s="241"/>
    </row>
    <row r="1300" spans="1:83" ht="14.4" x14ac:dyDescent="0.3">
      <c r="A1300" s="270"/>
      <c r="B1300" s="271"/>
      <c r="C1300" s="272"/>
      <c r="D1300" s="272"/>
      <c r="E1300" s="272"/>
      <c r="F1300" s="272"/>
      <c r="G1300" s="272"/>
      <c r="H1300" s="272"/>
      <c r="I1300" s="272"/>
      <c r="J1300" s="272"/>
      <c r="K1300" s="272"/>
      <c r="L1300" s="272"/>
      <c r="M1300" s="272"/>
      <c r="N1300" s="265"/>
      <c r="O1300" s="265"/>
      <c r="P1300" s="265"/>
      <c r="Q1300" s="265"/>
      <c r="R1300" s="265"/>
      <c r="S1300" s="265"/>
      <c r="T1300" s="265"/>
      <c r="U1300" s="265"/>
      <c r="V1300" s="265"/>
      <c r="W1300" s="265"/>
      <c r="X1300" s="265"/>
      <c r="Y1300" s="265"/>
      <c r="Z1300" s="265"/>
      <c r="AA1300" s="265"/>
      <c r="BE1300" s="269"/>
      <c r="BH1300" s="250"/>
      <c r="BI1300" s="250"/>
      <c r="BJ1300" s="250"/>
      <c r="BK1300" s="250"/>
      <c r="BL1300" s="250"/>
      <c r="BM1300" s="250"/>
      <c r="BN1300" s="250"/>
      <c r="BO1300" s="250"/>
      <c r="BP1300" s="250"/>
      <c r="BQ1300" s="250"/>
      <c r="BR1300" s="250"/>
      <c r="BS1300" s="250"/>
      <c r="BT1300" s="250"/>
      <c r="BU1300" s="250"/>
      <c r="BV1300" s="250"/>
      <c r="BW1300" s="250"/>
      <c r="BX1300" s="250"/>
      <c r="BY1300" s="250"/>
      <c r="BZ1300" s="250"/>
      <c r="CE1300" s="250"/>
    </row>
    <row r="1301" spans="1:83" ht="14.4" x14ac:dyDescent="0.3">
      <c r="A1301" s="270"/>
      <c r="B1301" s="271"/>
      <c r="C1301" s="272"/>
      <c r="D1301" s="272"/>
      <c r="E1301" s="272"/>
      <c r="F1301" s="272"/>
      <c r="G1301" s="272"/>
      <c r="H1301" s="272"/>
      <c r="I1301" s="272"/>
      <c r="J1301" s="272"/>
      <c r="K1301" s="272"/>
      <c r="L1301" s="272"/>
      <c r="M1301" s="272"/>
      <c r="N1301" s="265"/>
      <c r="O1301" s="265"/>
      <c r="P1301" s="265"/>
      <c r="Q1301" s="265"/>
      <c r="R1301" s="265"/>
      <c r="S1301" s="265"/>
      <c r="T1301" s="265"/>
      <c r="U1301" s="265"/>
      <c r="V1301" s="265"/>
      <c r="W1301" s="265"/>
      <c r="X1301" s="265"/>
      <c r="Y1301" s="265"/>
      <c r="Z1301" s="265"/>
      <c r="AA1301" s="265"/>
      <c r="BE1301" s="269"/>
      <c r="BH1301" s="250"/>
      <c r="BI1301" s="250"/>
      <c r="BJ1301" s="250"/>
      <c r="BK1301" s="250"/>
      <c r="BL1301" s="250"/>
      <c r="BM1301" s="250"/>
      <c r="BN1301" s="250"/>
      <c r="BO1301" s="250"/>
      <c r="BP1301" s="250"/>
      <c r="BQ1301" s="250"/>
      <c r="BR1301" s="250"/>
      <c r="BS1301" s="250"/>
      <c r="BT1301" s="250"/>
      <c r="BU1301" s="250"/>
      <c r="BV1301" s="250"/>
      <c r="BW1301" s="250"/>
      <c r="BX1301" s="250"/>
      <c r="BY1301" s="250"/>
      <c r="BZ1301" s="250"/>
      <c r="CE1301" s="250"/>
    </row>
    <row r="1302" spans="1:83" ht="14.4" x14ac:dyDescent="0.3">
      <c r="A1302" s="270"/>
      <c r="B1302" s="271"/>
      <c r="C1302" s="272"/>
      <c r="D1302" s="272"/>
      <c r="E1302" s="272"/>
      <c r="F1302" s="272"/>
      <c r="G1302" s="272"/>
      <c r="H1302" s="272"/>
      <c r="I1302" s="272"/>
      <c r="J1302" s="272"/>
      <c r="K1302" s="272"/>
      <c r="L1302" s="272"/>
      <c r="M1302" s="272"/>
      <c r="N1302" s="265"/>
      <c r="O1302" s="265"/>
      <c r="P1302" s="265"/>
      <c r="Q1302" s="265"/>
      <c r="R1302" s="265"/>
      <c r="S1302" s="265"/>
      <c r="T1302" s="265"/>
      <c r="U1302" s="265"/>
      <c r="V1302" s="265"/>
      <c r="W1302" s="265"/>
      <c r="X1302" s="265"/>
      <c r="Y1302" s="265"/>
      <c r="Z1302" s="265"/>
      <c r="AA1302" s="265"/>
      <c r="BE1302" s="269"/>
      <c r="BH1302" s="250"/>
      <c r="BI1302" s="250"/>
      <c r="BJ1302" s="250"/>
      <c r="BK1302" s="250"/>
      <c r="BL1302" s="250"/>
      <c r="BM1302" s="250"/>
      <c r="BN1302" s="250"/>
      <c r="BO1302" s="250"/>
      <c r="BP1302" s="250"/>
      <c r="BQ1302" s="250"/>
      <c r="BR1302" s="250"/>
      <c r="BS1302" s="250"/>
      <c r="BT1302" s="250"/>
      <c r="BU1302" s="250"/>
      <c r="BV1302" s="250"/>
      <c r="BW1302" s="250"/>
      <c r="BX1302" s="250"/>
      <c r="BY1302" s="250"/>
      <c r="BZ1302" s="250"/>
      <c r="CE1302" s="250"/>
    </row>
    <row r="1303" spans="1:83" ht="14.4" x14ac:dyDescent="0.3">
      <c r="A1303" s="270"/>
      <c r="B1303" s="271"/>
      <c r="C1303" s="272"/>
      <c r="D1303" s="272"/>
      <c r="E1303" s="272"/>
      <c r="F1303" s="272"/>
      <c r="G1303" s="272"/>
      <c r="H1303" s="272"/>
      <c r="I1303" s="272"/>
      <c r="J1303" s="272"/>
      <c r="K1303" s="272"/>
      <c r="L1303" s="272"/>
      <c r="M1303" s="272"/>
      <c r="N1303" s="265"/>
      <c r="O1303" s="265"/>
      <c r="P1303" s="265"/>
      <c r="Q1303" s="265"/>
      <c r="R1303" s="265"/>
      <c r="S1303" s="265"/>
      <c r="T1303" s="265"/>
      <c r="U1303" s="265"/>
      <c r="V1303" s="265"/>
      <c r="W1303" s="265"/>
      <c r="X1303" s="265"/>
      <c r="Y1303" s="265"/>
      <c r="Z1303" s="265"/>
      <c r="AA1303" s="265"/>
      <c r="BE1303" s="269"/>
      <c r="BH1303" s="241"/>
      <c r="BI1303" s="241"/>
      <c r="BJ1303" s="241"/>
      <c r="BK1303" s="241"/>
      <c r="BL1303" s="241"/>
      <c r="BM1303" s="241"/>
      <c r="BN1303" s="241"/>
      <c r="BO1303" s="241"/>
      <c r="BP1303" s="241"/>
      <c r="BQ1303" s="241"/>
      <c r="BR1303" s="241"/>
      <c r="BS1303" s="241"/>
      <c r="BT1303" s="241"/>
      <c r="BU1303" s="241"/>
      <c r="BV1303" s="240"/>
      <c r="BW1303" s="241"/>
      <c r="BX1303" s="241"/>
      <c r="BY1303" s="241"/>
      <c r="BZ1303" s="241"/>
      <c r="CA1303" s="242"/>
      <c r="CB1303" s="242"/>
      <c r="CC1303" s="242"/>
      <c r="CD1303" s="242"/>
      <c r="CE1303" s="241"/>
    </row>
    <row r="1304" spans="1:83" ht="14.4" x14ac:dyDescent="0.3">
      <c r="A1304" s="270"/>
      <c r="B1304" s="271"/>
      <c r="C1304" s="272"/>
      <c r="D1304" s="272"/>
      <c r="E1304" s="272"/>
      <c r="F1304" s="272"/>
      <c r="G1304" s="272"/>
      <c r="H1304" s="272"/>
      <c r="I1304" s="272"/>
      <c r="J1304" s="272"/>
      <c r="K1304" s="272"/>
      <c r="L1304" s="272"/>
      <c r="M1304" s="272"/>
      <c r="N1304" s="265"/>
      <c r="O1304" s="265"/>
      <c r="P1304" s="265"/>
      <c r="Q1304" s="265"/>
      <c r="R1304" s="265"/>
      <c r="S1304" s="265"/>
      <c r="T1304" s="265"/>
      <c r="U1304" s="265"/>
      <c r="V1304" s="265"/>
      <c r="W1304" s="265"/>
      <c r="X1304" s="265"/>
      <c r="Y1304" s="265"/>
      <c r="Z1304" s="265"/>
      <c r="AA1304" s="265"/>
      <c r="BE1304" s="269"/>
      <c r="BH1304" s="241"/>
      <c r="BI1304" s="241"/>
      <c r="BJ1304" s="241"/>
      <c r="BK1304" s="241"/>
      <c r="BL1304" s="241"/>
      <c r="BM1304" s="241"/>
      <c r="BN1304" s="241"/>
      <c r="BO1304" s="241"/>
      <c r="BP1304" s="241"/>
      <c r="BQ1304" s="241"/>
      <c r="BR1304" s="241"/>
      <c r="BS1304" s="241"/>
      <c r="BT1304" s="241"/>
      <c r="BU1304" s="241"/>
      <c r="BV1304" s="240"/>
      <c r="BW1304" s="241"/>
      <c r="BX1304" s="241"/>
      <c r="BY1304" s="241"/>
      <c r="BZ1304" s="241"/>
      <c r="CA1304" s="242"/>
      <c r="CB1304" s="242"/>
      <c r="CC1304" s="242"/>
      <c r="CD1304" s="242"/>
      <c r="CE1304" s="241"/>
    </row>
    <row r="1305" spans="1:83" ht="14.4" x14ac:dyDescent="0.3">
      <c r="A1305" s="270"/>
      <c r="B1305" s="271"/>
      <c r="C1305" s="272"/>
      <c r="D1305" s="272"/>
      <c r="E1305" s="272"/>
      <c r="F1305" s="272"/>
      <c r="G1305" s="272"/>
      <c r="H1305" s="272"/>
      <c r="I1305" s="272"/>
      <c r="J1305" s="272"/>
      <c r="K1305" s="272"/>
      <c r="L1305" s="272"/>
      <c r="M1305" s="272"/>
      <c r="N1305" s="265"/>
      <c r="O1305" s="265"/>
      <c r="P1305" s="265"/>
      <c r="Q1305" s="265"/>
      <c r="R1305" s="265"/>
      <c r="S1305" s="265"/>
      <c r="T1305" s="265"/>
      <c r="U1305" s="265"/>
      <c r="V1305" s="265"/>
      <c r="W1305" s="265"/>
      <c r="X1305" s="265"/>
      <c r="Y1305" s="265"/>
      <c r="Z1305" s="265"/>
      <c r="AA1305" s="265"/>
      <c r="BE1305" s="269"/>
      <c r="BH1305" s="250"/>
      <c r="BI1305" s="250"/>
      <c r="BJ1305" s="250"/>
      <c r="BK1305" s="250"/>
      <c r="BL1305" s="250"/>
      <c r="BM1305" s="250"/>
      <c r="BN1305" s="250"/>
      <c r="BO1305" s="250"/>
      <c r="BP1305" s="250"/>
      <c r="BQ1305" s="250"/>
      <c r="BR1305" s="250"/>
      <c r="BS1305" s="250"/>
      <c r="BT1305" s="250"/>
      <c r="BU1305" s="250"/>
      <c r="BV1305" s="250"/>
      <c r="BW1305" s="250"/>
      <c r="BX1305" s="250"/>
      <c r="BY1305" s="250"/>
      <c r="BZ1305" s="250"/>
      <c r="CE1305" s="250"/>
    </row>
    <row r="1306" spans="1:83" ht="14.4" x14ac:dyDescent="0.3">
      <c r="A1306" s="270"/>
      <c r="B1306" s="271"/>
      <c r="C1306" s="272"/>
      <c r="D1306" s="272"/>
      <c r="E1306" s="272"/>
      <c r="F1306" s="272"/>
      <c r="G1306" s="272"/>
      <c r="H1306" s="272"/>
      <c r="I1306" s="272"/>
      <c r="J1306" s="272"/>
      <c r="K1306" s="272"/>
      <c r="L1306" s="272"/>
      <c r="M1306" s="272"/>
      <c r="N1306" s="265"/>
      <c r="O1306" s="265"/>
      <c r="P1306" s="265"/>
      <c r="Q1306" s="265"/>
      <c r="R1306" s="265"/>
      <c r="S1306" s="265"/>
      <c r="T1306" s="265"/>
      <c r="U1306" s="265"/>
      <c r="V1306" s="265"/>
      <c r="W1306" s="265"/>
      <c r="X1306" s="265"/>
      <c r="Y1306" s="265"/>
      <c r="Z1306" s="265"/>
      <c r="AA1306" s="265"/>
      <c r="BE1306" s="269"/>
      <c r="BH1306" s="241"/>
      <c r="BI1306" s="241"/>
      <c r="BJ1306" s="241"/>
      <c r="BK1306" s="241"/>
      <c r="BL1306" s="241"/>
      <c r="BM1306" s="241"/>
      <c r="BN1306" s="241"/>
      <c r="BO1306" s="241"/>
      <c r="BP1306" s="241"/>
      <c r="BQ1306" s="241"/>
      <c r="BR1306" s="241"/>
      <c r="BS1306" s="241"/>
      <c r="BT1306" s="241"/>
      <c r="BU1306" s="241"/>
      <c r="BV1306" s="240"/>
      <c r="BW1306" s="241"/>
      <c r="BX1306" s="241"/>
      <c r="BY1306" s="241"/>
      <c r="BZ1306" s="241"/>
      <c r="CA1306" s="242"/>
      <c r="CB1306" s="242"/>
      <c r="CC1306" s="242"/>
      <c r="CD1306" s="242"/>
      <c r="CE1306" s="241"/>
    </row>
    <row r="1307" spans="1:83" ht="14.4" x14ac:dyDescent="0.3">
      <c r="A1307" s="270"/>
      <c r="B1307" s="271"/>
      <c r="C1307" s="272"/>
      <c r="D1307" s="272"/>
      <c r="E1307" s="272"/>
      <c r="F1307" s="272"/>
      <c r="G1307" s="272"/>
      <c r="H1307" s="272"/>
      <c r="I1307" s="272"/>
      <c r="J1307" s="272"/>
      <c r="K1307" s="272"/>
      <c r="L1307" s="272"/>
      <c r="M1307" s="272"/>
      <c r="N1307" s="265"/>
      <c r="O1307" s="265"/>
      <c r="P1307" s="265"/>
      <c r="Q1307" s="265"/>
      <c r="R1307" s="265"/>
      <c r="S1307" s="265"/>
      <c r="T1307" s="265"/>
      <c r="U1307" s="265"/>
      <c r="V1307" s="265"/>
      <c r="W1307" s="265"/>
      <c r="X1307" s="265"/>
      <c r="Y1307" s="265"/>
      <c r="Z1307" s="265"/>
      <c r="AA1307" s="265"/>
      <c r="BE1307" s="269"/>
      <c r="BH1307" s="241"/>
      <c r="BI1307" s="241"/>
      <c r="BJ1307" s="241"/>
      <c r="BK1307" s="241"/>
      <c r="BL1307" s="241"/>
      <c r="BM1307" s="241"/>
      <c r="BN1307" s="241"/>
      <c r="BO1307" s="241"/>
      <c r="BP1307" s="241"/>
      <c r="BQ1307" s="241"/>
      <c r="BR1307" s="241"/>
      <c r="BS1307" s="241"/>
      <c r="BT1307" s="241"/>
      <c r="BU1307" s="241"/>
      <c r="BV1307" s="240"/>
      <c r="BW1307" s="241"/>
      <c r="BX1307" s="241"/>
      <c r="BY1307" s="241"/>
      <c r="BZ1307" s="241"/>
      <c r="CA1307" s="242"/>
      <c r="CB1307" s="242"/>
      <c r="CC1307" s="242"/>
      <c r="CD1307" s="242"/>
      <c r="CE1307" s="241"/>
    </row>
    <row r="1308" spans="1:83" ht="14.4" x14ac:dyDescent="0.3">
      <c r="A1308" s="270"/>
      <c r="B1308" s="271"/>
      <c r="C1308" s="272"/>
      <c r="D1308" s="272"/>
      <c r="E1308" s="272"/>
      <c r="F1308" s="272"/>
      <c r="G1308" s="272"/>
      <c r="H1308" s="272"/>
      <c r="I1308" s="272"/>
      <c r="J1308" s="272"/>
      <c r="K1308" s="272"/>
      <c r="L1308" s="272"/>
      <c r="M1308" s="272"/>
      <c r="N1308" s="265"/>
      <c r="O1308" s="265"/>
      <c r="P1308" s="265"/>
      <c r="Q1308" s="265"/>
      <c r="R1308" s="265"/>
      <c r="S1308" s="265"/>
      <c r="T1308" s="265"/>
      <c r="U1308" s="265"/>
      <c r="V1308" s="265"/>
      <c r="W1308" s="265"/>
      <c r="X1308" s="265"/>
      <c r="Y1308" s="265"/>
      <c r="Z1308" s="265"/>
      <c r="AA1308" s="265"/>
      <c r="BE1308" s="269"/>
      <c r="BH1308" s="241"/>
      <c r="BI1308" s="241"/>
      <c r="BJ1308" s="241"/>
      <c r="BK1308" s="241"/>
      <c r="BL1308" s="241"/>
      <c r="BM1308" s="241"/>
      <c r="BN1308" s="241"/>
      <c r="BO1308" s="241"/>
      <c r="BP1308" s="241"/>
      <c r="BQ1308" s="241"/>
      <c r="BR1308" s="241"/>
      <c r="BS1308" s="241"/>
      <c r="BT1308" s="241"/>
      <c r="BU1308" s="241"/>
      <c r="BV1308" s="240"/>
      <c r="BW1308" s="241"/>
      <c r="BX1308" s="241"/>
      <c r="BY1308" s="241"/>
      <c r="BZ1308" s="241"/>
      <c r="CA1308" s="242"/>
      <c r="CB1308" s="242"/>
      <c r="CC1308" s="242"/>
      <c r="CD1308" s="242"/>
      <c r="CE1308" s="241"/>
    </row>
    <row r="1309" spans="1:83" ht="14.4" x14ac:dyDescent="0.3">
      <c r="A1309" s="270"/>
      <c r="B1309" s="271"/>
      <c r="C1309" s="272"/>
      <c r="D1309" s="272"/>
      <c r="E1309" s="272"/>
      <c r="F1309" s="272"/>
      <c r="G1309" s="272"/>
      <c r="H1309" s="272"/>
      <c r="I1309" s="272"/>
      <c r="J1309" s="272"/>
      <c r="K1309" s="272"/>
      <c r="L1309" s="272"/>
      <c r="M1309" s="272"/>
      <c r="N1309" s="265"/>
      <c r="O1309" s="265"/>
      <c r="P1309" s="265"/>
      <c r="Q1309" s="265"/>
      <c r="R1309" s="265"/>
      <c r="S1309" s="265"/>
      <c r="T1309" s="265"/>
      <c r="U1309" s="265"/>
      <c r="V1309" s="265"/>
      <c r="W1309" s="265"/>
      <c r="X1309" s="265"/>
      <c r="Y1309" s="265"/>
      <c r="Z1309" s="265"/>
      <c r="AA1309" s="265"/>
      <c r="BE1309" s="269"/>
      <c r="BH1309" s="250"/>
      <c r="BI1309" s="250"/>
      <c r="BJ1309" s="250"/>
      <c r="BK1309" s="250"/>
      <c r="BL1309" s="250"/>
      <c r="BM1309" s="250"/>
      <c r="BN1309" s="250"/>
      <c r="BO1309" s="250"/>
      <c r="BP1309" s="250"/>
      <c r="BQ1309" s="250"/>
      <c r="BR1309" s="250"/>
      <c r="BS1309" s="250"/>
      <c r="BT1309" s="250"/>
      <c r="BU1309" s="250"/>
      <c r="BV1309" s="250"/>
      <c r="BW1309" s="250"/>
      <c r="BX1309" s="250"/>
      <c r="BY1309" s="250"/>
      <c r="BZ1309" s="250"/>
      <c r="CE1309" s="250"/>
    </row>
    <row r="1310" spans="1:83" ht="14.4" x14ac:dyDescent="0.3">
      <c r="A1310" s="270"/>
      <c r="B1310" s="271"/>
      <c r="C1310" s="272"/>
      <c r="D1310" s="272"/>
      <c r="E1310" s="272"/>
      <c r="F1310" s="272"/>
      <c r="G1310" s="272"/>
      <c r="H1310" s="272"/>
      <c r="I1310" s="272"/>
      <c r="J1310" s="272"/>
      <c r="K1310" s="272"/>
      <c r="L1310" s="272"/>
      <c r="M1310" s="272"/>
      <c r="N1310" s="265"/>
      <c r="O1310" s="265"/>
      <c r="P1310" s="265"/>
      <c r="Q1310" s="265"/>
      <c r="R1310" s="265"/>
      <c r="S1310" s="265"/>
      <c r="T1310" s="265"/>
      <c r="U1310" s="265"/>
      <c r="V1310" s="265"/>
      <c r="W1310" s="265"/>
      <c r="X1310" s="265"/>
      <c r="Y1310" s="265"/>
      <c r="Z1310" s="265"/>
      <c r="AA1310" s="265"/>
      <c r="BE1310" s="269"/>
      <c r="BH1310" s="250"/>
      <c r="BI1310" s="250"/>
      <c r="BJ1310" s="250"/>
      <c r="BK1310" s="250"/>
      <c r="BL1310" s="250"/>
      <c r="BM1310" s="250"/>
      <c r="BN1310" s="250"/>
      <c r="BO1310" s="250"/>
      <c r="BP1310" s="250"/>
      <c r="BQ1310" s="250"/>
      <c r="BR1310" s="250"/>
      <c r="BS1310" s="250"/>
      <c r="BT1310" s="250"/>
      <c r="BU1310" s="250"/>
      <c r="BV1310" s="250"/>
      <c r="BW1310" s="250"/>
      <c r="BX1310" s="250"/>
      <c r="BY1310" s="250"/>
      <c r="BZ1310" s="250"/>
      <c r="CE1310" s="250"/>
    </row>
    <row r="1311" spans="1:83" ht="14.4" x14ac:dyDescent="0.3">
      <c r="A1311" s="270"/>
      <c r="B1311" s="271"/>
      <c r="C1311" s="272"/>
      <c r="D1311" s="272"/>
      <c r="E1311" s="272"/>
      <c r="F1311" s="272"/>
      <c r="G1311" s="272"/>
      <c r="H1311" s="272"/>
      <c r="I1311" s="272"/>
      <c r="J1311" s="272"/>
      <c r="K1311" s="272"/>
      <c r="L1311" s="272"/>
      <c r="M1311" s="272"/>
      <c r="N1311" s="265"/>
      <c r="O1311" s="265"/>
      <c r="P1311" s="265"/>
      <c r="Q1311" s="265"/>
      <c r="R1311" s="265"/>
      <c r="S1311" s="265"/>
      <c r="T1311" s="265"/>
      <c r="U1311" s="265"/>
      <c r="V1311" s="265"/>
      <c r="W1311" s="265"/>
      <c r="X1311" s="265"/>
      <c r="Y1311" s="265"/>
      <c r="Z1311" s="265"/>
      <c r="AA1311" s="265"/>
      <c r="BE1311" s="269"/>
      <c r="BH1311" s="241"/>
      <c r="BI1311" s="241"/>
      <c r="BJ1311" s="241"/>
      <c r="BK1311" s="241"/>
      <c r="BL1311" s="241"/>
      <c r="BM1311" s="241"/>
      <c r="BN1311" s="241"/>
      <c r="BO1311" s="241"/>
      <c r="BP1311" s="241"/>
      <c r="BQ1311" s="241"/>
      <c r="BR1311" s="241"/>
      <c r="BS1311" s="241"/>
      <c r="BT1311" s="241"/>
      <c r="BU1311" s="241"/>
      <c r="BV1311" s="240"/>
      <c r="BW1311" s="241"/>
      <c r="BX1311" s="241"/>
      <c r="BY1311" s="241"/>
      <c r="BZ1311" s="241"/>
      <c r="CA1311" s="252"/>
      <c r="CB1311" s="252"/>
      <c r="CC1311" s="252"/>
      <c r="CD1311" s="252"/>
      <c r="CE1311" s="241"/>
    </row>
    <row r="1312" spans="1:83" ht="14.4" x14ac:dyDescent="0.3">
      <c r="A1312" s="270"/>
      <c r="B1312" s="271"/>
      <c r="C1312" s="272"/>
      <c r="D1312" s="272"/>
      <c r="E1312" s="272"/>
      <c r="F1312" s="272"/>
      <c r="G1312" s="272"/>
      <c r="H1312" s="272"/>
      <c r="I1312" s="272"/>
      <c r="J1312" s="272"/>
      <c r="K1312" s="272"/>
      <c r="L1312" s="272"/>
      <c r="M1312" s="272"/>
      <c r="N1312" s="265"/>
      <c r="O1312" s="265"/>
      <c r="P1312" s="265"/>
      <c r="Q1312" s="265"/>
      <c r="R1312" s="265"/>
      <c r="S1312" s="265"/>
      <c r="T1312" s="265"/>
      <c r="U1312" s="265"/>
      <c r="V1312" s="265"/>
      <c r="W1312" s="265"/>
      <c r="X1312" s="265"/>
      <c r="Y1312" s="265"/>
      <c r="Z1312" s="265"/>
      <c r="AA1312" s="265"/>
      <c r="BE1312" s="269"/>
      <c r="BH1312" s="250"/>
      <c r="BI1312" s="250"/>
      <c r="BJ1312" s="250"/>
      <c r="BK1312" s="250"/>
      <c r="BL1312" s="250"/>
      <c r="BM1312" s="250"/>
      <c r="BN1312" s="250"/>
      <c r="BO1312" s="250"/>
      <c r="BP1312" s="250"/>
      <c r="BQ1312" s="250"/>
      <c r="BR1312" s="250"/>
      <c r="BS1312" s="250"/>
      <c r="BT1312" s="250"/>
      <c r="BU1312" s="250"/>
      <c r="BV1312" s="250"/>
      <c r="BW1312" s="250"/>
      <c r="BX1312" s="250"/>
      <c r="BY1312" s="250"/>
      <c r="BZ1312" s="250"/>
      <c r="CE1312" s="250"/>
    </row>
    <row r="1313" spans="1:83" ht="14.4" x14ac:dyDescent="0.3">
      <c r="A1313" s="270"/>
      <c r="B1313" s="271"/>
      <c r="C1313" s="272"/>
      <c r="D1313" s="272"/>
      <c r="E1313" s="272"/>
      <c r="F1313" s="272"/>
      <c r="G1313" s="272"/>
      <c r="H1313" s="272"/>
      <c r="I1313" s="272"/>
      <c r="J1313" s="272"/>
      <c r="K1313" s="272"/>
      <c r="L1313" s="272"/>
      <c r="M1313" s="272"/>
      <c r="N1313" s="265"/>
      <c r="O1313" s="265"/>
      <c r="P1313" s="265"/>
      <c r="Q1313" s="265"/>
      <c r="R1313" s="265"/>
      <c r="S1313" s="265"/>
      <c r="T1313" s="265"/>
      <c r="U1313" s="265"/>
      <c r="V1313" s="265"/>
      <c r="W1313" s="265"/>
      <c r="X1313" s="265"/>
      <c r="Y1313" s="265"/>
      <c r="Z1313" s="265"/>
      <c r="AA1313" s="265"/>
      <c r="BE1313" s="269"/>
      <c r="BH1313" s="250"/>
      <c r="BI1313" s="250"/>
      <c r="BJ1313" s="250"/>
      <c r="BK1313" s="250"/>
      <c r="BL1313" s="250"/>
      <c r="BM1313" s="250"/>
      <c r="BN1313" s="250"/>
      <c r="BO1313" s="250"/>
      <c r="BP1313" s="250"/>
      <c r="BQ1313" s="250"/>
      <c r="BR1313" s="250"/>
      <c r="BS1313" s="250"/>
      <c r="BT1313" s="250"/>
      <c r="BU1313" s="250"/>
      <c r="BV1313" s="250"/>
      <c r="BW1313" s="250"/>
      <c r="BX1313" s="250"/>
      <c r="BY1313" s="250"/>
      <c r="BZ1313" s="250"/>
      <c r="CE1313" s="250"/>
    </row>
    <row r="1314" spans="1:83" ht="14.4" x14ac:dyDescent="0.3">
      <c r="A1314" s="270"/>
      <c r="B1314" s="271"/>
      <c r="C1314" s="272"/>
      <c r="D1314" s="272"/>
      <c r="E1314" s="272"/>
      <c r="F1314" s="272"/>
      <c r="G1314" s="272"/>
      <c r="H1314" s="272"/>
      <c r="I1314" s="272"/>
      <c r="J1314" s="272"/>
      <c r="K1314" s="272"/>
      <c r="L1314" s="272"/>
      <c r="M1314" s="272"/>
      <c r="N1314" s="265"/>
      <c r="O1314" s="265"/>
      <c r="P1314" s="265"/>
      <c r="Q1314" s="265"/>
      <c r="R1314" s="265"/>
      <c r="S1314" s="265"/>
      <c r="T1314" s="265"/>
      <c r="U1314" s="265"/>
      <c r="V1314" s="265"/>
      <c r="W1314" s="265"/>
      <c r="X1314" s="265"/>
      <c r="Y1314" s="265"/>
      <c r="Z1314" s="265"/>
      <c r="AA1314" s="265"/>
      <c r="BE1314" s="269"/>
      <c r="BH1314" s="241"/>
      <c r="BI1314" s="241"/>
      <c r="BJ1314" s="241"/>
      <c r="BK1314" s="241"/>
      <c r="BL1314" s="241"/>
      <c r="BM1314" s="241"/>
      <c r="BN1314" s="241"/>
      <c r="BO1314" s="241"/>
      <c r="BP1314" s="241"/>
      <c r="BQ1314" s="241"/>
      <c r="BR1314" s="241"/>
      <c r="BS1314" s="241"/>
      <c r="BT1314" s="241"/>
      <c r="BU1314" s="241"/>
      <c r="BV1314" s="240"/>
      <c r="BW1314" s="241"/>
      <c r="BX1314" s="241"/>
      <c r="BY1314" s="241"/>
      <c r="BZ1314" s="241"/>
      <c r="CA1314" s="242"/>
      <c r="CB1314" s="242"/>
      <c r="CC1314" s="242"/>
      <c r="CD1314" s="242"/>
      <c r="CE1314" s="241"/>
    </row>
    <row r="1315" spans="1:83" ht="14.4" x14ac:dyDescent="0.3">
      <c r="A1315" s="270"/>
      <c r="B1315" s="271"/>
      <c r="C1315" s="272"/>
      <c r="D1315" s="272"/>
      <c r="E1315" s="272"/>
      <c r="F1315" s="272"/>
      <c r="G1315" s="272"/>
      <c r="H1315" s="272"/>
      <c r="I1315" s="272"/>
      <c r="J1315" s="272"/>
      <c r="K1315" s="272"/>
      <c r="L1315" s="272"/>
      <c r="M1315" s="272"/>
      <c r="N1315" s="265"/>
      <c r="O1315" s="265"/>
      <c r="P1315" s="265"/>
      <c r="Q1315" s="265"/>
      <c r="R1315" s="265"/>
      <c r="S1315" s="265"/>
      <c r="T1315" s="265"/>
      <c r="U1315" s="265"/>
      <c r="V1315" s="265"/>
      <c r="W1315" s="265"/>
      <c r="X1315" s="265"/>
      <c r="Y1315" s="265"/>
      <c r="Z1315" s="265"/>
      <c r="AA1315" s="265"/>
      <c r="BE1315" s="269"/>
      <c r="BH1315" s="250"/>
      <c r="BI1315" s="250"/>
      <c r="BJ1315" s="250"/>
      <c r="BK1315" s="250"/>
      <c r="BL1315" s="250"/>
      <c r="BM1315" s="250"/>
      <c r="BN1315" s="250"/>
      <c r="BO1315" s="250"/>
      <c r="BP1315" s="250"/>
      <c r="BQ1315" s="250"/>
      <c r="BR1315" s="250"/>
      <c r="BS1315" s="250"/>
      <c r="BT1315" s="250"/>
      <c r="BU1315" s="250"/>
      <c r="BV1315" s="250"/>
      <c r="BW1315" s="250"/>
      <c r="BX1315" s="250"/>
      <c r="BY1315" s="250"/>
      <c r="BZ1315" s="250"/>
      <c r="CE1315" s="250"/>
    </row>
    <row r="1316" spans="1:83" ht="14.4" x14ac:dyDescent="0.3">
      <c r="A1316" s="270"/>
      <c r="B1316" s="271"/>
      <c r="C1316" s="272"/>
      <c r="D1316" s="272"/>
      <c r="E1316" s="272"/>
      <c r="F1316" s="272"/>
      <c r="G1316" s="272"/>
      <c r="H1316" s="272"/>
      <c r="I1316" s="272"/>
      <c r="J1316" s="272"/>
      <c r="K1316" s="272"/>
      <c r="L1316" s="272"/>
      <c r="M1316" s="272"/>
      <c r="N1316" s="265"/>
      <c r="O1316" s="265"/>
      <c r="P1316" s="265"/>
      <c r="Q1316" s="265"/>
      <c r="R1316" s="265"/>
      <c r="S1316" s="265"/>
      <c r="T1316" s="265"/>
      <c r="U1316" s="265"/>
      <c r="V1316" s="265"/>
      <c r="W1316" s="265"/>
      <c r="X1316" s="265"/>
      <c r="Y1316" s="265"/>
      <c r="Z1316" s="265"/>
      <c r="AA1316" s="265"/>
      <c r="BE1316" s="269"/>
      <c r="BH1316" s="250"/>
      <c r="BI1316" s="250"/>
      <c r="BJ1316" s="250"/>
      <c r="BK1316" s="250"/>
      <c r="BL1316" s="250"/>
      <c r="BM1316" s="250"/>
      <c r="BN1316" s="250"/>
      <c r="BO1316" s="250"/>
      <c r="BP1316" s="250"/>
      <c r="BQ1316" s="250"/>
      <c r="BR1316" s="250"/>
      <c r="BS1316" s="250"/>
      <c r="BT1316" s="250"/>
      <c r="BU1316" s="250"/>
      <c r="BV1316" s="250"/>
      <c r="BW1316" s="250"/>
      <c r="BX1316" s="250"/>
      <c r="BY1316" s="250"/>
      <c r="BZ1316" s="250"/>
      <c r="CE1316" s="250"/>
    </row>
    <row r="1317" spans="1:83" ht="14.4" x14ac:dyDescent="0.3">
      <c r="A1317" s="270"/>
      <c r="B1317" s="271"/>
      <c r="C1317" s="272"/>
      <c r="D1317" s="272"/>
      <c r="E1317" s="272"/>
      <c r="F1317" s="272"/>
      <c r="G1317" s="272"/>
      <c r="H1317" s="272"/>
      <c r="I1317" s="272"/>
      <c r="J1317" s="272"/>
      <c r="K1317" s="272"/>
      <c r="L1317" s="272"/>
      <c r="M1317" s="272"/>
      <c r="N1317" s="265"/>
      <c r="O1317" s="265"/>
      <c r="P1317" s="265"/>
      <c r="Q1317" s="265"/>
      <c r="R1317" s="265"/>
      <c r="S1317" s="265"/>
      <c r="T1317" s="265"/>
      <c r="U1317" s="265"/>
      <c r="V1317" s="265"/>
      <c r="W1317" s="265"/>
      <c r="X1317" s="265"/>
      <c r="Y1317" s="265"/>
      <c r="Z1317" s="265"/>
      <c r="AA1317" s="265"/>
      <c r="BE1317" s="269"/>
      <c r="BH1317" s="241"/>
      <c r="BI1317" s="241"/>
      <c r="BJ1317" s="241"/>
      <c r="BK1317" s="241"/>
      <c r="BL1317" s="241"/>
      <c r="BM1317" s="241"/>
      <c r="BN1317" s="241"/>
      <c r="BO1317" s="241"/>
      <c r="BP1317" s="241"/>
      <c r="BQ1317" s="241"/>
      <c r="BR1317" s="241"/>
      <c r="BS1317" s="241"/>
      <c r="BT1317" s="241"/>
      <c r="BU1317" s="241"/>
      <c r="BV1317" s="240"/>
      <c r="BW1317" s="241"/>
      <c r="BX1317" s="241"/>
      <c r="BY1317" s="241"/>
      <c r="BZ1317" s="241"/>
      <c r="CA1317" s="242"/>
      <c r="CB1317" s="242"/>
      <c r="CC1317" s="242"/>
      <c r="CD1317" s="242"/>
      <c r="CE1317" s="241"/>
    </row>
    <row r="1318" spans="1:83" ht="14.4" x14ac:dyDescent="0.3">
      <c r="A1318" s="270"/>
      <c r="B1318" s="271"/>
      <c r="C1318" s="272"/>
      <c r="D1318" s="272"/>
      <c r="E1318" s="272"/>
      <c r="F1318" s="272"/>
      <c r="G1318" s="272"/>
      <c r="H1318" s="272"/>
      <c r="I1318" s="272"/>
      <c r="J1318" s="272"/>
      <c r="K1318" s="272"/>
      <c r="L1318" s="272"/>
      <c r="M1318" s="272"/>
      <c r="N1318" s="265"/>
      <c r="O1318" s="265"/>
      <c r="P1318" s="265"/>
      <c r="Q1318" s="265"/>
      <c r="R1318" s="265"/>
      <c r="S1318" s="265"/>
      <c r="T1318" s="265"/>
      <c r="U1318" s="265"/>
      <c r="V1318" s="265"/>
      <c r="W1318" s="265"/>
      <c r="X1318" s="265"/>
      <c r="Y1318" s="265"/>
      <c r="Z1318" s="265"/>
      <c r="AA1318" s="265"/>
      <c r="BE1318" s="269"/>
      <c r="BH1318" s="250"/>
      <c r="BI1318" s="250"/>
      <c r="BJ1318" s="250"/>
      <c r="BK1318" s="250"/>
      <c r="BL1318" s="250"/>
      <c r="BM1318" s="250"/>
      <c r="BN1318" s="250"/>
      <c r="BO1318" s="250"/>
      <c r="BP1318" s="250"/>
      <c r="BQ1318" s="250"/>
      <c r="BR1318" s="250"/>
      <c r="BS1318" s="250"/>
      <c r="BT1318" s="250"/>
      <c r="BU1318" s="250"/>
      <c r="BV1318" s="250"/>
      <c r="BW1318" s="250"/>
      <c r="BX1318" s="250"/>
      <c r="BY1318" s="250"/>
      <c r="BZ1318" s="250"/>
      <c r="CE1318" s="250"/>
    </row>
    <row r="1319" spans="1:83" ht="14.4" x14ac:dyDescent="0.3">
      <c r="A1319" s="270"/>
      <c r="B1319" s="271"/>
      <c r="C1319" s="272"/>
      <c r="D1319" s="272"/>
      <c r="E1319" s="272"/>
      <c r="F1319" s="272"/>
      <c r="G1319" s="272"/>
      <c r="H1319" s="272"/>
      <c r="I1319" s="272"/>
      <c r="J1319" s="272"/>
      <c r="K1319" s="272"/>
      <c r="L1319" s="272"/>
      <c r="M1319" s="272"/>
      <c r="N1319" s="265"/>
      <c r="O1319" s="265"/>
      <c r="P1319" s="265"/>
      <c r="Q1319" s="265"/>
      <c r="R1319" s="265"/>
      <c r="S1319" s="265"/>
      <c r="T1319" s="265"/>
      <c r="U1319" s="265"/>
      <c r="V1319" s="265"/>
      <c r="W1319" s="265"/>
      <c r="X1319" s="265"/>
      <c r="Y1319" s="265"/>
      <c r="Z1319" s="265"/>
      <c r="AA1319" s="265"/>
      <c r="BE1319" s="269"/>
      <c r="BH1319" s="250"/>
      <c r="BI1319" s="250"/>
      <c r="BJ1319" s="250"/>
      <c r="BK1319" s="250"/>
      <c r="BL1319" s="250"/>
      <c r="BM1319" s="250"/>
      <c r="BN1319" s="250"/>
      <c r="BO1319" s="250"/>
      <c r="BP1319" s="250"/>
      <c r="BQ1319" s="250"/>
      <c r="BR1319" s="250"/>
      <c r="BS1319" s="250"/>
      <c r="BT1319" s="250"/>
      <c r="BU1319" s="250"/>
      <c r="BV1319" s="250"/>
      <c r="BW1319" s="250"/>
      <c r="BX1319" s="250"/>
      <c r="BY1319" s="250"/>
      <c r="BZ1319" s="250"/>
      <c r="CE1319" s="250"/>
    </row>
    <row r="1320" spans="1:83" ht="14.4" x14ac:dyDescent="0.3">
      <c r="A1320" s="270"/>
      <c r="B1320" s="271"/>
      <c r="C1320" s="272"/>
      <c r="D1320" s="272"/>
      <c r="E1320" s="272"/>
      <c r="F1320" s="272"/>
      <c r="G1320" s="272"/>
      <c r="H1320" s="272"/>
      <c r="I1320" s="272"/>
      <c r="J1320" s="272"/>
      <c r="K1320" s="272"/>
      <c r="L1320" s="272"/>
      <c r="M1320" s="272"/>
      <c r="N1320" s="265"/>
      <c r="O1320" s="265"/>
      <c r="P1320" s="265"/>
      <c r="Q1320" s="265"/>
      <c r="R1320" s="265"/>
      <c r="S1320" s="265"/>
      <c r="T1320" s="265"/>
      <c r="U1320" s="265"/>
      <c r="V1320" s="265"/>
      <c r="W1320" s="265"/>
      <c r="X1320" s="265"/>
      <c r="Y1320" s="265"/>
      <c r="Z1320" s="265"/>
      <c r="AA1320" s="265"/>
      <c r="BE1320" s="269"/>
      <c r="BH1320" s="241"/>
      <c r="BI1320" s="241"/>
      <c r="BJ1320" s="241"/>
      <c r="BK1320" s="241"/>
      <c r="BL1320" s="241"/>
      <c r="BM1320" s="241"/>
      <c r="BN1320" s="241"/>
      <c r="BO1320" s="241"/>
      <c r="BP1320" s="241"/>
      <c r="BQ1320" s="241"/>
      <c r="BR1320" s="241"/>
      <c r="BS1320" s="241"/>
      <c r="BT1320" s="241"/>
      <c r="BU1320" s="241"/>
      <c r="BV1320" s="240"/>
      <c r="BW1320" s="241"/>
      <c r="BX1320" s="241"/>
      <c r="BY1320" s="241"/>
      <c r="BZ1320" s="241"/>
      <c r="CA1320" s="242"/>
      <c r="CB1320" s="242"/>
      <c r="CC1320" s="242"/>
      <c r="CD1320" s="242"/>
      <c r="CE1320" s="241"/>
    </row>
    <row r="1321" spans="1:83" ht="14.4" x14ac:dyDescent="0.3">
      <c r="A1321" s="270"/>
      <c r="B1321" s="271"/>
      <c r="C1321" s="272"/>
      <c r="D1321" s="272"/>
      <c r="E1321" s="272"/>
      <c r="F1321" s="272"/>
      <c r="G1321" s="272"/>
      <c r="H1321" s="272"/>
      <c r="I1321" s="272"/>
      <c r="J1321" s="272"/>
      <c r="K1321" s="272"/>
      <c r="L1321" s="272"/>
      <c r="M1321" s="272"/>
      <c r="N1321" s="265"/>
      <c r="O1321" s="265"/>
      <c r="P1321" s="265"/>
      <c r="Q1321" s="265"/>
      <c r="R1321" s="265"/>
      <c r="S1321" s="265"/>
      <c r="T1321" s="265"/>
      <c r="U1321" s="265"/>
      <c r="V1321" s="265"/>
      <c r="W1321" s="265"/>
      <c r="X1321" s="265"/>
      <c r="Y1321" s="265"/>
      <c r="Z1321" s="265"/>
      <c r="AA1321" s="265"/>
      <c r="BE1321" s="269"/>
      <c r="BH1321" s="250"/>
      <c r="BI1321" s="250"/>
      <c r="BJ1321" s="250"/>
      <c r="BK1321" s="250"/>
      <c r="BL1321" s="250"/>
      <c r="BM1321" s="250"/>
      <c r="BN1321" s="250"/>
      <c r="BO1321" s="250"/>
      <c r="BP1321" s="250"/>
      <c r="BQ1321" s="250"/>
      <c r="BR1321" s="250"/>
      <c r="BS1321" s="250"/>
      <c r="BT1321" s="250"/>
      <c r="BU1321" s="250"/>
      <c r="BV1321" s="250"/>
      <c r="BW1321" s="250"/>
      <c r="BX1321" s="250"/>
      <c r="BY1321" s="250"/>
      <c r="BZ1321" s="250"/>
      <c r="CE1321" s="250"/>
    </row>
    <row r="1322" spans="1:83" ht="14.4" x14ac:dyDescent="0.3">
      <c r="A1322" s="270"/>
      <c r="B1322" s="271"/>
      <c r="C1322" s="272"/>
      <c r="D1322" s="272"/>
      <c r="E1322" s="272"/>
      <c r="F1322" s="272"/>
      <c r="G1322" s="272"/>
      <c r="H1322" s="272"/>
      <c r="I1322" s="272"/>
      <c r="J1322" s="272"/>
      <c r="K1322" s="272"/>
      <c r="L1322" s="272"/>
      <c r="M1322" s="272"/>
      <c r="N1322" s="265"/>
      <c r="O1322" s="265"/>
      <c r="P1322" s="265"/>
      <c r="Q1322" s="265"/>
      <c r="R1322" s="265"/>
      <c r="S1322" s="265"/>
      <c r="T1322" s="265"/>
      <c r="U1322" s="265"/>
      <c r="V1322" s="265"/>
      <c r="W1322" s="265"/>
      <c r="X1322" s="265"/>
      <c r="Y1322" s="265"/>
      <c r="Z1322" s="265"/>
      <c r="AA1322" s="265"/>
      <c r="BE1322" s="269"/>
      <c r="BH1322" s="250"/>
      <c r="BI1322" s="250"/>
      <c r="BJ1322" s="250"/>
      <c r="BK1322" s="250"/>
      <c r="BL1322" s="250"/>
      <c r="BM1322" s="250"/>
      <c r="BN1322" s="250"/>
      <c r="BO1322" s="250"/>
      <c r="BP1322" s="250"/>
      <c r="BQ1322" s="250"/>
      <c r="BR1322" s="250"/>
      <c r="BS1322" s="250"/>
      <c r="BT1322" s="250"/>
      <c r="BU1322" s="250"/>
      <c r="BV1322" s="250"/>
      <c r="BW1322" s="250"/>
      <c r="BX1322" s="250"/>
      <c r="BY1322" s="250"/>
      <c r="BZ1322" s="250"/>
      <c r="CE1322" s="250"/>
    </row>
    <row r="1323" spans="1:83" ht="14.4" x14ac:dyDescent="0.3">
      <c r="A1323" s="270"/>
      <c r="B1323" s="271"/>
      <c r="C1323" s="272"/>
      <c r="D1323" s="272"/>
      <c r="E1323" s="272"/>
      <c r="F1323" s="272"/>
      <c r="G1323" s="272"/>
      <c r="H1323" s="272"/>
      <c r="I1323" s="272"/>
      <c r="J1323" s="272"/>
      <c r="K1323" s="272"/>
      <c r="L1323" s="272"/>
      <c r="M1323" s="272"/>
      <c r="N1323" s="265"/>
      <c r="O1323" s="265"/>
      <c r="P1323" s="265"/>
      <c r="Q1323" s="265"/>
      <c r="R1323" s="265"/>
      <c r="S1323" s="265"/>
      <c r="T1323" s="265"/>
      <c r="U1323" s="265"/>
      <c r="V1323" s="265"/>
      <c r="W1323" s="265"/>
      <c r="X1323" s="265"/>
      <c r="Y1323" s="265"/>
      <c r="Z1323" s="265"/>
      <c r="AA1323" s="265"/>
      <c r="BE1323" s="269"/>
      <c r="BH1323" s="250"/>
      <c r="BI1323" s="250"/>
      <c r="BJ1323" s="250"/>
      <c r="BK1323" s="250"/>
      <c r="BL1323" s="250"/>
      <c r="BM1323" s="250"/>
      <c r="BN1323" s="250"/>
      <c r="BO1323" s="250"/>
      <c r="BP1323" s="250"/>
      <c r="BQ1323" s="250"/>
      <c r="BR1323" s="250"/>
      <c r="BS1323" s="250"/>
      <c r="BT1323" s="250"/>
      <c r="BU1323" s="250"/>
      <c r="BV1323" s="250"/>
      <c r="BW1323" s="250"/>
      <c r="BX1323" s="250"/>
      <c r="BY1323" s="250"/>
      <c r="BZ1323" s="250"/>
      <c r="CE1323" s="250"/>
    </row>
    <row r="1324" spans="1:83" ht="14.4" x14ac:dyDescent="0.3">
      <c r="A1324" s="270"/>
      <c r="B1324" s="271"/>
      <c r="C1324" s="272"/>
      <c r="D1324" s="272"/>
      <c r="E1324" s="272"/>
      <c r="F1324" s="272"/>
      <c r="G1324" s="272"/>
      <c r="H1324" s="272"/>
      <c r="I1324" s="272"/>
      <c r="J1324" s="272"/>
      <c r="K1324" s="272"/>
      <c r="L1324" s="272"/>
      <c r="M1324" s="272"/>
      <c r="N1324" s="265"/>
      <c r="O1324" s="265"/>
      <c r="P1324" s="265"/>
      <c r="Q1324" s="265"/>
      <c r="R1324" s="265"/>
      <c r="S1324" s="265"/>
      <c r="T1324" s="265"/>
      <c r="U1324" s="265"/>
      <c r="V1324" s="265"/>
      <c r="W1324" s="265"/>
      <c r="X1324" s="265"/>
      <c r="Y1324" s="265"/>
      <c r="Z1324" s="265"/>
      <c r="AA1324" s="265"/>
      <c r="BE1324" s="269"/>
      <c r="BH1324" s="241"/>
      <c r="BI1324" s="241"/>
      <c r="BJ1324" s="241"/>
      <c r="BK1324" s="241"/>
      <c r="BL1324" s="241"/>
      <c r="BM1324" s="241"/>
      <c r="BN1324" s="241"/>
      <c r="BO1324" s="241"/>
      <c r="BP1324" s="241"/>
      <c r="BQ1324" s="241"/>
      <c r="BR1324" s="241"/>
      <c r="BS1324" s="241"/>
      <c r="BT1324" s="241"/>
      <c r="BU1324" s="241"/>
      <c r="BV1324" s="240"/>
      <c r="BW1324" s="241"/>
      <c r="BX1324" s="241"/>
      <c r="BY1324" s="241"/>
      <c r="BZ1324" s="241"/>
      <c r="CA1324" s="242"/>
      <c r="CB1324" s="242"/>
      <c r="CC1324" s="242"/>
      <c r="CD1324" s="242"/>
      <c r="CE1324" s="241"/>
    </row>
    <row r="1325" spans="1:83" ht="14.4" x14ac:dyDescent="0.3">
      <c r="A1325" s="270"/>
      <c r="B1325" s="271"/>
      <c r="C1325" s="272"/>
      <c r="D1325" s="272"/>
      <c r="E1325" s="272"/>
      <c r="F1325" s="272"/>
      <c r="G1325" s="272"/>
      <c r="H1325" s="272"/>
      <c r="I1325" s="272"/>
      <c r="J1325" s="272"/>
      <c r="K1325" s="272"/>
      <c r="L1325" s="272"/>
      <c r="M1325" s="272"/>
      <c r="N1325" s="265"/>
      <c r="O1325" s="265"/>
      <c r="P1325" s="265"/>
      <c r="Q1325" s="265"/>
      <c r="R1325" s="265"/>
      <c r="S1325" s="265"/>
      <c r="T1325" s="265"/>
      <c r="U1325" s="265"/>
      <c r="V1325" s="265"/>
      <c r="W1325" s="265"/>
      <c r="X1325" s="265"/>
      <c r="Y1325" s="265"/>
      <c r="Z1325" s="265"/>
      <c r="AA1325" s="265"/>
      <c r="BE1325" s="269"/>
      <c r="BH1325" s="250"/>
      <c r="BI1325" s="250"/>
      <c r="BJ1325" s="250"/>
      <c r="BK1325" s="250"/>
      <c r="BL1325" s="250"/>
      <c r="BM1325" s="250"/>
      <c r="BN1325" s="250"/>
      <c r="BO1325" s="250"/>
      <c r="BP1325" s="250"/>
      <c r="BQ1325" s="250"/>
      <c r="BR1325" s="250"/>
      <c r="BS1325" s="250"/>
      <c r="BT1325" s="250"/>
      <c r="BU1325" s="250"/>
      <c r="BV1325" s="250"/>
      <c r="BW1325" s="250"/>
      <c r="BX1325" s="250"/>
      <c r="BY1325" s="250"/>
      <c r="BZ1325" s="250"/>
      <c r="CE1325" s="250"/>
    </row>
    <row r="1326" spans="1:83" ht="14.4" x14ac:dyDescent="0.3">
      <c r="A1326" s="270"/>
      <c r="B1326" s="271"/>
      <c r="C1326" s="272"/>
      <c r="D1326" s="272"/>
      <c r="E1326" s="272"/>
      <c r="F1326" s="272"/>
      <c r="G1326" s="272"/>
      <c r="H1326" s="272"/>
      <c r="I1326" s="272"/>
      <c r="J1326" s="272"/>
      <c r="K1326" s="272"/>
      <c r="L1326" s="272"/>
      <c r="M1326" s="272"/>
      <c r="N1326" s="265"/>
      <c r="O1326" s="265"/>
      <c r="P1326" s="265"/>
      <c r="Q1326" s="265"/>
      <c r="R1326" s="265"/>
      <c r="S1326" s="265"/>
      <c r="T1326" s="265"/>
      <c r="U1326" s="265"/>
      <c r="V1326" s="265"/>
      <c r="W1326" s="265"/>
      <c r="X1326" s="265"/>
      <c r="Y1326" s="265"/>
      <c r="Z1326" s="265"/>
      <c r="AA1326" s="265"/>
      <c r="BE1326" s="269"/>
      <c r="BH1326" s="250"/>
      <c r="BI1326" s="250"/>
      <c r="BJ1326" s="250"/>
      <c r="BK1326" s="250"/>
      <c r="BL1326" s="250"/>
      <c r="BM1326" s="250"/>
      <c r="BN1326" s="250"/>
      <c r="BO1326" s="250"/>
      <c r="BP1326" s="250"/>
      <c r="BQ1326" s="250"/>
      <c r="BR1326" s="250"/>
      <c r="BS1326" s="250"/>
      <c r="BT1326" s="250"/>
      <c r="BU1326" s="250"/>
      <c r="BV1326" s="250"/>
      <c r="BW1326" s="250"/>
      <c r="BX1326" s="250"/>
      <c r="BY1326" s="250"/>
      <c r="BZ1326" s="250"/>
      <c r="CE1326" s="250"/>
    </row>
    <row r="1327" spans="1:83" ht="14.4" x14ac:dyDescent="0.3">
      <c r="A1327" s="270"/>
      <c r="B1327" s="271"/>
      <c r="C1327" s="272"/>
      <c r="D1327" s="272"/>
      <c r="E1327" s="272"/>
      <c r="F1327" s="272"/>
      <c r="G1327" s="272"/>
      <c r="H1327" s="272"/>
      <c r="I1327" s="272"/>
      <c r="J1327" s="272"/>
      <c r="K1327" s="272"/>
      <c r="L1327" s="272"/>
      <c r="M1327" s="272"/>
      <c r="N1327" s="265"/>
      <c r="O1327" s="265"/>
      <c r="P1327" s="265"/>
      <c r="Q1327" s="265"/>
      <c r="R1327" s="265"/>
      <c r="S1327" s="265"/>
      <c r="T1327" s="265"/>
      <c r="U1327" s="265"/>
      <c r="V1327" s="265"/>
      <c r="W1327" s="265"/>
      <c r="X1327" s="265"/>
      <c r="Y1327" s="265"/>
      <c r="Z1327" s="265"/>
      <c r="AA1327" s="265"/>
      <c r="BE1327" s="269"/>
      <c r="BH1327" s="250"/>
      <c r="BI1327" s="250"/>
      <c r="BJ1327" s="250"/>
      <c r="BK1327" s="250"/>
      <c r="BL1327" s="250"/>
      <c r="BM1327" s="250"/>
      <c r="BN1327" s="250"/>
      <c r="BO1327" s="250"/>
      <c r="BP1327" s="250"/>
      <c r="BQ1327" s="250"/>
      <c r="BR1327" s="250"/>
      <c r="BS1327" s="250"/>
      <c r="BT1327" s="250"/>
      <c r="BU1327" s="250"/>
      <c r="BV1327" s="250"/>
      <c r="BW1327" s="250"/>
      <c r="BX1327" s="250"/>
      <c r="BY1327" s="250"/>
      <c r="BZ1327" s="250"/>
      <c r="CE1327" s="250"/>
    </row>
    <row r="1328" spans="1:83" ht="14.4" x14ac:dyDescent="0.3">
      <c r="A1328" s="270"/>
      <c r="B1328" s="271"/>
      <c r="C1328" s="273"/>
      <c r="D1328" s="273"/>
      <c r="E1328" s="273"/>
      <c r="F1328" s="273"/>
      <c r="G1328" s="273"/>
      <c r="H1328" s="273"/>
      <c r="I1328" s="273"/>
      <c r="J1328" s="273"/>
      <c r="K1328" s="273"/>
      <c r="L1328" s="273"/>
      <c r="M1328" s="273"/>
      <c r="BE1328" s="269"/>
      <c r="BH1328" s="250"/>
      <c r="BI1328" s="250"/>
      <c r="BJ1328" s="250"/>
      <c r="BK1328" s="250"/>
      <c r="BL1328" s="250"/>
      <c r="BM1328" s="250"/>
      <c r="BN1328" s="250"/>
      <c r="BO1328" s="250"/>
      <c r="BP1328" s="250"/>
      <c r="BQ1328" s="250"/>
      <c r="BR1328" s="250"/>
      <c r="BS1328" s="250"/>
      <c r="BT1328" s="250"/>
      <c r="BU1328" s="250"/>
      <c r="BV1328" s="250"/>
      <c r="BW1328" s="250"/>
      <c r="BX1328" s="250"/>
      <c r="BY1328" s="250"/>
      <c r="BZ1328" s="250"/>
      <c r="CE1328" s="250"/>
    </row>
    <row r="1329" spans="1:83" ht="14.4" x14ac:dyDescent="0.3">
      <c r="A1329" s="270"/>
      <c r="B1329" s="271"/>
      <c r="C1329" s="273"/>
      <c r="D1329" s="273"/>
      <c r="E1329" s="273"/>
      <c r="F1329" s="273"/>
      <c r="G1329" s="273"/>
      <c r="H1329" s="273"/>
      <c r="I1329" s="273"/>
      <c r="J1329" s="273"/>
      <c r="K1329" s="273"/>
      <c r="L1329" s="273"/>
      <c r="M1329" s="273"/>
      <c r="BE1329" s="269"/>
      <c r="BH1329" s="241"/>
      <c r="BI1329" s="241"/>
      <c r="BJ1329" s="241"/>
      <c r="BK1329" s="241"/>
      <c r="BL1329" s="241"/>
      <c r="BM1329" s="241"/>
      <c r="BN1329" s="241"/>
      <c r="BO1329" s="241"/>
      <c r="BP1329" s="241"/>
      <c r="BQ1329" s="241"/>
      <c r="BR1329" s="241"/>
      <c r="BS1329" s="241"/>
      <c r="BT1329" s="241"/>
      <c r="BU1329" s="241"/>
      <c r="BV1329" s="240"/>
      <c r="BW1329" s="241"/>
      <c r="BX1329" s="241"/>
      <c r="BY1329" s="241"/>
      <c r="BZ1329" s="241"/>
      <c r="CA1329" s="242"/>
      <c r="CB1329" s="242"/>
      <c r="CC1329" s="242"/>
      <c r="CD1329" s="242"/>
      <c r="CE1329" s="241"/>
    </row>
    <row r="1330" spans="1:83" ht="14.4" x14ac:dyDescent="0.3">
      <c r="A1330" s="270"/>
      <c r="B1330" s="271"/>
      <c r="C1330" s="273"/>
      <c r="D1330" s="273"/>
      <c r="E1330" s="273"/>
      <c r="F1330" s="273"/>
      <c r="G1330" s="273"/>
      <c r="H1330" s="273"/>
      <c r="I1330" s="273"/>
      <c r="J1330" s="273"/>
      <c r="K1330" s="273"/>
      <c r="L1330" s="273"/>
      <c r="M1330" s="273"/>
      <c r="BE1330" s="269"/>
      <c r="BH1330" s="250"/>
      <c r="BI1330" s="250"/>
      <c r="BJ1330" s="250"/>
      <c r="BK1330" s="250"/>
      <c r="BL1330" s="250"/>
      <c r="BM1330" s="250"/>
      <c r="BN1330" s="250"/>
      <c r="BO1330" s="250"/>
      <c r="BP1330" s="250"/>
      <c r="BQ1330" s="250"/>
      <c r="BR1330" s="250"/>
      <c r="BS1330" s="250"/>
      <c r="BT1330" s="250"/>
      <c r="BU1330" s="250"/>
      <c r="BV1330" s="250"/>
      <c r="BW1330" s="250"/>
      <c r="BX1330" s="250"/>
      <c r="BY1330" s="250"/>
      <c r="BZ1330" s="250"/>
      <c r="CE1330" s="250"/>
    </row>
    <row r="1331" spans="1:83" ht="14.4" x14ac:dyDescent="0.3">
      <c r="A1331" s="270"/>
      <c r="B1331" s="271"/>
      <c r="C1331" s="273"/>
      <c r="D1331" s="273"/>
      <c r="E1331" s="273"/>
      <c r="F1331" s="273"/>
      <c r="G1331" s="273"/>
      <c r="H1331" s="273"/>
      <c r="I1331" s="273"/>
      <c r="J1331" s="273"/>
      <c r="K1331" s="273"/>
      <c r="L1331" s="273"/>
      <c r="M1331" s="273"/>
      <c r="BE1331" s="269"/>
      <c r="BH1331" s="250"/>
      <c r="BI1331" s="250"/>
      <c r="BJ1331" s="250"/>
      <c r="BK1331" s="250"/>
      <c r="BL1331" s="250"/>
      <c r="BM1331" s="250"/>
      <c r="BN1331" s="250"/>
      <c r="BO1331" s="250"/>
      <c r="BP1331" s="250"/>
      <c r="BQ1331" s="250"/>
      <c r="BR1331" s="250"/>
      <c r="BS1331" s="250"/>
      <c r="BT1331" s="250"/>
      <c r="BU1331" s="250"/>
      <c r="BV1331" s="250"/>
      <c r="BW1331" s="250"/>
      <c r="BX1331" s="250"/>
      <c r="BY1331" s="250"/>
      <c r="BZ1331" s="250"/>
      <c r="CE1331" s="250"/>
    </row>
    <row r="1332" spans="1:83" ht="14.4" x14ac:dyDescent="0.3">
      <c r="A1332" s="270"/>
      <c r="B1332" s="271"/>
      <c r="C1332" s="273"/>
      <c r="D1332" s="273"/>
      <c r="E1332" s="273"/>
      <c r="F1332" s="273"/>
      <c r="G1332" s="273"/>
      <c r="H1332" s="273"/>
      <c r="I1332" s="273"/>
      <c r="J1332" s="273"/>
      <c r="K1332" s="273"/>
      <c r="L1332" s="273"/>
      <c r="M1332" s="273"/>
      <c r="BE1332" s="269"/>
      <c r="BH1332" s="241"/>
      <c r="BI1332" s="241"/>
      <c r="BJ1332" s="241"/>
      <c r="BK1332" s="241"/>
      <c r="BL1332" s="241"/>
      <c r="BM1332" s="241"/>
      <c r="BN1332" s="241"/>
      <c r="BO1332" s="241"/>
      <c r="BP1332" s="241"/>
      <c r="BQ1332" s="241"/>
      <c r="BR1332" s="241"/>
      <c r="BS1332" s="241"/>
      <c r="BT1332" s="241"/>
      <c r="BU1332" s="241"/>
      <c r="BV1332" s="240"/>
      <c r="BW1332" s="241"/>
      <c r="BX1332" s="241"/>
      <c r="BY1332" s="241"/>
      <c r="BZ1332" s="241"/>
      <c r="CA1332" s="242"/>
      <c r="CB1332" s="242"/>
      <c r="CC1332" s="242"/>
      <c r="CD1332" s="242"/>
      <c r="CE1332" s="241"/>
    </row>
    <row r="1333" spans="1:83" ht="14.4" x14ac:dyDescent="0.3">
      <c r="A1333" s="270"/>
      <c r="B1333" s="271"/>
      <c r="C1333" s="273"/>
      <c r="D1333" s="273"/>
      <c r="E1333" s="273"/>
      <c r="F1333" s="273"/>
      <c r="G1333" s="273"/>
      <c r="H1333" s="273"/>
      <c r="I1333" s="273"/>
      <c r="J1333" s="273"/>
      <c r="K1333" s="273"/>
      <c r="L1333" s="273"/>
      <c r="M1333" s="273"/>
      <c r="BE1333" s="269"/>
      <c r="BH1333" s="241"/>
      <c r="BI1333" s="241"/>
      <c r="BJ1333" s="241"/>
      <c r="BK1333" s="241"/>
      <c r="BL1333" s="241"/>
      <c r="BM1333" s="241"/>
      <c r="BN1333" s="241"/>
      <c r="BO1333" s="241"/>
      <c r="BP1333" s="241"/>
      <c r="BQ1333" s="241"/>
      <c r="BR1333" s="241"/>
      <c r="BS1333" s="241"/>
      <c r="BT1333" s="241"/>
      <c r="BU1333" s="241"/>
      <c r="BV1333" s="240"/>
      <c r="BW1333" s="241"/>
      <c r="BX1333" s="241"/>
      <c r="BY1333" s="241"/>
      <c r="BZ1333" s="241"/>
      <c r="CA1333" s="242"/>
      <c r="CB1333" s="242"/>
      <c r="CC1333" s="242"/>
      <c r="CD1333" s="242"/>
      <c r="CE1333" s="241"/>
    </row>
    <row r="1334" spans="1:83" ht="14.4" x14ac:dyDescent="0.3">
      <c r="A1334" s="270"/>
      <c r="B1334" s="271"/>
      <c r="C1334" s="273"/>
      <c r="D1334" s="273"/>
      <c r="E1334" s="273"/>
      <c r="F1334" s="273"/>
      <c r="G1334" s="273"/>
      <c r="H1334" s="273"/>
      <c r="I1334" s="273"/>
      <c r="J1334" s="273"/>
      <c r="K1334" s="273"/>
      <c r="L1334" s="273"/>
      <c r="M1334" s="273"/>
      <c r="BE1334" s="269"/>
      <c r="BH1334" s="250"/>
      <c r="BI1334" s="250"/>
      <c r="BJ1334" s="250"/>
      <c r="BK1334" s="250"/>
      <c r="BL1334" s="250"/>
      <c r="BM1334" s="250"/>
      <c r="BN1334" s="250"/>
      <c r="BO1334" s="250"/>
      <c r="BP1334" s="250"/>
      <c r="BQ1334" s="250"/>
      <c r="BR1334" s="250"/>
      <c r="BS1334" s="250"/>
      <c r="BT1334" s="250"/>
      <c r="BU1334" s="250"/>
      <c r="BV1334" s="250"/>
      <c r="BW1334" s="250"/>
      <c r="BX1334" s="250"/>
      <c r="BY1334" s="250"/>
      <c r="BZ1334" s="250"/>
      <c r="CE1334" s="250"/>
    </row>
    <row r="1335" spans="1:83" ht="14.4" x14ac:dyDescent="0.3">
      <c r="A1335" s="270"/>
      <c r="B1335" s="271"/>
      <c r="C1335" s="273"/>
      <c r="D1335" s="273"/>
      <c r="E1335" s="273"/>
      <c r="F1335" s="273"/>
      <c r="G1335" s="273"/>
      <c r="H1335" s="273"/>
      <c r="I1335" s="273"/>
      <c r="J1335" s="273"/>
      <c r="K1335" s="273"/>
      <c r="L1335" s="273"/>
      <c r="M1335" s="273"/>
      <c r="BE1335" s="269"/>
      <c r="BH1335" s="250"/>
      <c r="BI1335" s="250"/>
      <c r="BJ1335" s="250"/>
      <c r="BK1335" s="250"/>
      <c r="BL1335" s="250"/>
      <c r="BM1335" s="250"/>
      <c r="BN1335" s="250"/>
      <c r="BO1335" s="250"/>
      <c r="BP1335" s="250"/>
      <c r="BQ1335" s="250"/>
      <c r="BR1335" s="250"/>
      <c r="BS1335" s="250"/>
      <c r="BT1335" s="250"/>
      <c r="BU1335" s="250"/>
      <c r="BV1335" s="250"/>
      <c r="BW1335" s="250"/>
      <c r="BX1335" s="250"/>
      <c r="BY1335" s="250"/>
      <c r="BZ1335" s="250"/>
      <c r="CE1335" s="250"/>
    </row>
    <row r="1336" spans="1:83" ht="14.4" x14ac:dyDescent="0.3">
      <c r="A1336" s="270"/>
      <c r="B1336" s="271"/>
      <c r="C1336" s="273"/>
      <c r="D1336" s="273"/>
      <c r="E1336" s="273"/>
      <c r="F1336" s="273"/>
      <c r="G1336" s="273"/>
      <c r="H1336" s="273"/>
      <c r="I1336" s="273"/>
      <c r="J1336" s="273"/>
      <c r="K1336" s="273"/>
      <c r="L1336" s="273"/>
      <c r="M1336" s="273"/>
      <c r="BE1336" s="269"/>
      <c r="BH1336" s="250"/>
      <c r="BI1336" s="250"/>
      <c r="BJ1336" s="250"/>
      <c r="BK1336" s="250"/>
      <c r="BL1336" s="250"/>
      <c r="BM1336" s="250"/>
      <c r="BN1336" s="250"/>
      <c r="BO1336" s="250"/>
      <c r="BP1336" s="250"/>
      <c r="BQ1336" s="250"/>
      <c r="BR1336" s="250"/>
      <c r="BS1336" s="250"/>
      <c r="BT1336" s="250"/>
      <c r="BU1336" s="250"/>
      <c r="BV1336" s="250"/>
      <c r="BW1336" s="250"/>
      <c r="BX1336" s="250"/>
      <c r="BY1336" s="250"/>
      <c r="BZ1336" s="250"/>
      <c r="CE1336" s="250"/>
    </row>
    <row r="1337" spans="1:83" ht="14.4" x14ac:dyDescent="0.3">
      <c r="A1337" s="270"/>
      <c r="B1337" s="271"/>
      <c r="C1337" s="273"/>
      <c r="D1337" s="273"/>
      <c r="E1337" s="273"/>
      <c r="F1337" s="273"/>
      <c r="G1337" s="273"/>
      <c r="H1337" s="273"/>
      <c r="I1337" s="273"/>
      <c r="J1337" s="273"/>
      <c r="K1337" s="273"/>
      <c r="L1337" s="273"/>
      <c r="M1337" s="273"/>
      <c r="BE1337" s="269"/>
      <c r="BH1337" s="250"/>
      <c r="BI1337" s="250"/>
      <c r="BJ1337" s="250"/>
      <c r="BK1337" s="250"/>
      <c r="BL1337" s="250"/>
      <c r="BM1337" s="250"/>
      <c r="BN1337" s="250"/>
      <c r="BO1337" s="250"/>
      <c r="BP1337" s="250"/>
      <c r="BQ1337" s="250"/>
      <c r="BR1337" s="250"/>
      <c r="BS1337" s="250"/>
      <c r="BT1337" s="250"/>
      <c r="BU1337" s="250"/>
      <c r="BV1337" s="250"/>
      <c r="BW1337" s="250"/>
      <c r="BX1337" s="250"/>
      <c r="BY1337" s="250"/>
      <c r="BZ1337" s="250"/>
      <c r="CE1337" s="250"/>
    </row>
    <row r="1338" spans="1:83" ht="14.4" x14ac:dyDescent="0.3">
      <c r="A1338" s="270"/>
      <c r="B1338" s="271"/>
      <c r="C1338" s="273"/>
      <c r="D1338" s="273"/>
      <c r="E1338" s="273"/>
      <c r="F1338" s="273"/>
      <c r="G1338" s="273"/>
      <c r="H1338" s="273"/>
      <c r="I1338" s="273"/>
      <c r="J1338" s="273"/>
      <c r="K1338" s="273"/>
      <c r="L1338" s="273"/>
      <c r="M1338" s="273"/>
      <c r="BE1338" s="269"/>
      <c r="BH1338" s="250"/>
      <c r="BI1338" s="250"/>
      <c r="BJ1338" s="250"/>
      <c r="BK1338" s="250"/>
      <c r="BL1338" s="250"/>
      <c r="BM1338" s="250"/>
      <c r="BN1338" s="250"/>
      <c r="BO1338" s="250"/>
      <c r="BP1338" s="250"/>
      <c r="BQ1338" s="250"/>
      <c r="BR1338" s="250"/>
      <c r="BS1338" s="250"/>
      <c r="BT1338" s="250"/>
      <c r="BU1338" s="250"/>
      <c r="BV1338" s="250"/>
      <c r="BW1338" s="250"/>
      <c r="BX1338" s="250"/>
      <c r="BY1338" s="250"/>
      <c r="BZ1338" s="250"/>
      <c r="CE1338" s="250"/>
    </row>
    <row r="1339" spans="1:83" ht="14.4" x14ac:dyDescent="0.3">
      <c r="A1339" s="270"/>
      <c r="B1339" s="271"/>
      <c r="C1339" s="273"/>
      <c r="D1339" s="273"/>
      <c r="E1339" s="273"/>
      <c r="F1339" s="273"/>
      <c r="G1339" s="273"/>
      <c r="H1339" s="273"/>
      <c r="I1339" s="273"/>
      <c r="J1339" s="273"/>
      <c r="K1339" s="273"/>
      <c r="L1339" s="273"/>
      <c r="M1339" s="273"/>
      <c r="BE1339" s="269"/>
      <c r="BH1339" s="250"/>
      <c r="BI1339" s="250"/>
      <c r="BJ1339" s="250"/>
      <c r="BK1339" s="250"/>
      <c r="BL1339" s="250"/>
      <c r="BM1339" s="250"/>
      <c r="BN1339" s="250"/>
      <c r="BO1339" s="250"/>
      <c r="BP1339" s="250"/>
      <c r="BQ1339" s="250"/>
      <c r="BR1339" s="250"/>
      <c r="BS1339" s="250"/>
      <c r="BT1339" s="250"/>
      <c r="BU1339" s="250"/>
      <c r="BV1339" s="250"/>
      <c r="BW1339" s="250"/>
      <c r="BX1339" s="250"/>
      <c r="BY1339" s="250"/>
      <c r="BZ1339" s="250"/>
      <c r="CE1339" s="250"/>
    </row>
    <row r="1340" spans="1:83" ht="14.4" x14ac:dyDescent="0.3">
      <c r="A1340" s="270"/>
      <c r="B1340" s="271"/>
      <c r="C1340" s="273"/>
      <c r="D1340" s="273"/>
      <c r="E1340" s="273"/>
      <c r="F1340" s="273"/>
      <c r="G1340" s="273"/>
      <c r="H1340" s="273"/>
      <c r="I1340" s="273"/>
      <c r="J1340" s="273"/>
      <c r="K1340" s="273"/>
      <c r="L1340" s="273"/>
      <c r="M1340" s="273"/>
      <c r="BE1340" s="269"/>
      <c r="BH1340" s="250"/>
      <c r="BI1340" s="250"/>
      <c r="BJ1340" s="250"/>
      <c r="BK1340" s="250"/>
      <c r="BL1340" s="250"/>
      <c r="BM1340" s="250"/>
      <c r="BN1340" s="250"/>
      <c r="BO1340" s="250"/>
      <c r="BP1340" s="250"/>
      <c r="BQ1340" s="250"/>
      <c r="BR1340" s="250"/>
      <c r="BS1340" s="250"/>
      <c r="BT1340" s="250"/>
      <c r="BU1340" s="250"/>
      <c r="BV1340" s="250"/>
      <c r="BW1340" s="250"/>
      <c r="BX1340" s="250"/>
      <c r="BY1340" s="250"/>
      <c r="BZ1340" s="250"/>
      <c r="CE1340" s="250"/>
    </row>
    <row r="1341" spans="1:83" ht="14.4" x14ac:dyDescent="0.3">
      <c r="A1341" s="270"/>
      <c r="B1341" s="271"/>
      <c r="C1341" s="273"/>
      <c r="D1341" s="273"/>
      <c r="E1341" s="273"/>
      <c r="F1341" s="273"/>
      <c r="G1341" s="273"/>
      <c r="H1341" s="273"/>
      <c r="I1341" s="273"/>
      <c r="J1341" s="273"/>
      <c r="K1341" s="273"/>
      <c r="L1341" s="273"/>
      <c r="M1341" s="273"/>
      <c r="BE1341" s="269"/>
      <c r="BH1341" s="250"/>
      <c r="BI1341" s="250"/>
      <c r="BJ1341" s="250"/>
      <c r="BK1341" s="250"/>
      <c r="BL1341" s="250"/>
      <c r="BM1341" s="250"/>
      <c r="BN1341" s="250"/>
      <c r="BO1341" s="250"/>
      <c r="BP1341" s="250"/>
      <c r="BQ1341" s="250"/>
      <c r="BR1341" s="250"/>
      <c r="BS1341" s="250"/>
      <c r="BT1341" s="250"/>
      <c r="BU1341" s="250"/>
      <c r="BV1341" s="250"/>
      <c r="BW1341" s="250"/>
      <c r="BX1341" s="250"/>
      <c r="BY1341" s="250"/>
      <c r="BZ1341" s="250"/>
      <c r="CE1341" s="250"/>
    </row>
    <row r="1342" spans="1:83" ht="14.4" x14ac:dyDescent="0.3">
      <c r="A1342" s="270"/>
      <c r="B1342" s="271"/>
      <c r="C1342" s="273"/>
      <c r="D1342" s="273"/>
      <c r="E1342" s="273"/>
      <c r="F1342" s="273"/>
      <c r="G1342" s="273"/>
      <c r="H1342" s="273"/>
      <c r="I1342" s="273"/>
      <c r="J1342" s="273"/>
      <c r="K1342" s="273"/>
      <c r="L1342" s="273"/>
      <c r="M1342" s="273"/>
      <c r="BE1342" s="269"/>
      <c r="BH1342" s="250"/>
      <c r="BI1342" s="250"/>
      <c r="BJ1342" s="250"/>
      <c r="BK1342" s="250"/>
      <c r="BL1342" s="250"/>
      <c r="BM1342" s="250"/>
      <c r="BN1342" s="250"/>
      <c r="BO1342" s="250"/>
      <c r="BP1342" s="250"/>
      <c r="BQ1342" s="250"/>
      <c r="BR1342" s="250"/>
      <c r="BS1342" s="250"/>
      <c r="BT1342" s="250"/>
      <c r="BU1342" s="250"/>
      <c r="BV1342" s="250"/>
      <c r="BW1342" s="250"/>
      <c r="BX1342" s="250"/>
      <c r="BY1342" s="250"/>
      <c r="BZ1342" s="250"/>
      <c r="CE1342" s="250"/>
    </row>
    <row r="1343" spans="1:83" ht="14.4" x14ac:dyDescent="0.3">
      <c r="A1343" s="270"/>
      <c r="B1343" s="271"/>
      <c r="C1343" s="273"/>
      <c r="D1343" s="273"/>
      <c r="E1343" s="273"/>
      <c r="F1343" s="273"/>
      <c r="G1343" s="273"/>
      <c r="H1343" s="273"/>
      <c r="I1343" s="273"/>
      <c r="J1343" s="273"/>
      <c r="K1343" s="273"/>
      <c r="L1343" s="273"/>
      <c r="M1343" s="273"/>
      <c r="BE1343" s="269"/>
      <c r="BH1343" s="241"/>
      <c r="BI1343" s="241"/>
      <c r="BJ1343" s="241"/>
      <c r="BK1343" s="241"/>
      <c r="BL1343" s="241"/>
      <c r="BM1343" s="241"/>
      <c r="BN1343" s="241"/>
      <c r="BO1343" s="241"/>
      <c r="BP1343" s="241"/>
      <c r="BQ1343" s="241"/>
      <c r="BR1343" s="241"/>
      <c r="BS1343" s="241"/>
      <c r="BT1343" s="241"/>
      <c r="BU1343" s="241"/>
      <c r="BV1343" s="240"/>
      <c r="BW1343" s="241"/>
      <c r="BX1343" s="241"/>
      <c r="BY1343" s="241"/>
      <c r="BZ1343" s="241"/>
      <c r="CA1343" s="242"/>
      <c r="CB1343" s="242"/>
      <c r="CC1343" s="242"/>
      <c r="CD1343" s="242"/>
      <c r="CE1343" s="241"/>
    </row>
    <row r="1344" spans="1:83" ht="14.4" x14ac:dyDescent="0.3">
      <c r="A1344" s="270"/>
      <c r="B1344" s="271"/>
      <c r="C1344" s="273"/>
      <c r="D1344" s="273"/>
      <c r="E1344" s="273"/>
      <c r="F1344" s="273"/>
      <c r="G1344" s="273"/>
      <c r="H1344" s="273"/>
      <c r="I1344" s="273"/>
      <c r="J1344" s="273"/>
      <c r="K1344" s="273"/>
      <c r="L1344" s="273"/>
      <c r="M1344" s="273"/>
      <c r="BE1344" s="269"/>
      <c r="BH1344" s="250"/>
      <c r="BI1344" s="250"/>
      <c r="BJ1344" s="250"/>
      <c r="BK1344" s="250"/>
      <c r="BL1344" s="250"/>
      <c r="BM1344" s="250"/>
      <c r="BN1344" s="250"/>
      <c r="BO1344" s="250"/>
      <c r="BP1344" s="250"/>
      <c r="BQ1344" s="250"/>
      <c r="BR1344" s="250"/>
      <c r="BS1344" s="250"/>
      <c r="BT1344" s="250"/>
      <c r="BU1344" s="250"/>
      <c r="BV1344" s="250"/>
      <c r="BW1344" s="250"/>
      <c r="BX1344" s="250"/>
      <c r="BY1344" s="250"/>
      <c r="BZ1344" s="250"/>
      <c r="CE1344" s="250"/>
    </row>
    <row r="1345" spans="1:83" ht="14.4" x14ac:dyDescent="0.3">
      <c r="A1345" s="270"/>
      <c r="B1345" s="271"/>
      <c r="C1345" s="273"/>
      <c r="D1345" s="273"/>
      <c r="E1345" s="273"/>
      <c r="F1345" s="273"/>
      <c r="G1345" s="273"/>
      <c r="H1345" s="273"/>
      <c r="I1345" s="273"/>
      <c r="J1345" s="273"/>
      <c r="K1345" s="273"/>
      <c r="L1345" s="273"/>
      <c r="M1345" s="273"/>
      <c r="BE1345" s="269"/>
      <c r="BH1345" s="241"/>
      <c r="BI1345" s="241"/>
      <c r="BJ1345" s="241"/>
      <c r="BK1345" s="241"/>
      <c r="BL1345" s="241"/>
      <c r="BM1345" s="241"/>
      <c r="BN1345" s="241"/>
      <c r="BO1345" s="241"/>
      <c r="BP1345" s="241"/>
      <c r="BQ1345" s="241"/>
      <c r="BR1345" s="241"/>
      <c r="BS1345" s="241"/>
      <c r="BT1345" s="241"/>
      <c r="BU1345" s="241"/>
      <c r="BV1345" s="240"/>
      <c r="BW1345" s="241"/>
      <c r="BX1345" s="241"/>
      <c r="BY1345" s="241"/>
      <c r="BZ1345" s="241"/>
      <c r="CA1345" s="242"/>
      <c r="CB1345" s="242"/>
      <c r="CC1345" s="242"/>
      <c r="CD1345" s="242"/>
      <c r="CE1345" s="241"/>
    </row>
    <row r="1346" spans="1:83" ht="14.4" x14ac:dyDescent="0.3">
      <c r="A1346" s="270"/>
      <c r="B1346" s="271"/>
      <c r="C1346" s="273"/>
      <c r="D1346" s="273"/>
      <c r="E1346" s="273"/>
      <c r="F1346" s="273"/>
      <c r="G1346" s="273"/>
      <c r="H1346" s="273"/>
      <c r="I1346" s="273"/>
      <c r="J1346" s="273"/>
      <c r="K1346" s="273"/>
      <c r="L1346" s="273"/>
      <c r="M1346" s="273"/>
      <c r="BE1346" s="269"/>
      <c r="BH1346" s="250"/>
      <c r="BI1346" s="250"/>
      <c r="BJ1346" s="250"/>
      <c r="BK1346" s="250"/>
      <c r="BL1346" s="250"/>
      <c r="BM1346" s="250"/>
      <c r="BN1346" s="250"/>
      <c r="BO1346" s="250"/>
      <c r="BP1346" s="250"/>
      <c r="BQ1346" s="250"/>
      <c r="BR1346" s="250"/>
      <c r="BS1346" s="250"/>
      <c r="BT1346" s="250"/>
      <c r="BU1346" s="250"/>
      <c r="BV1346" s="250"/>
      <c r="BW1346" s="250"/>
      <c r="BX1346" s="250"/>
      <c r="BY1346" s="250"/>
      <c r="BZ1346" s="250"/>
      <c r="CE1346" s="250"/>
    </row>
    <row r="1347" spans="1:83" ht="14.4" x14ac:dyDescent="0.3">
      <c r="A1347" s="270"/>
      <c r="B1347" s="271"/>
      <c r="C1347" s="273"/>
      <c r="D1347" s="273"/>
      <c r="E1347" s="273"/>
      <c r="F1347" s="273"/>
      <c r="G1347" s="273"/>
      <c r="H1347" s="273"/>
      <c r="I1347" s="273"/>
      <c r="J1347" s="273"/>
      <c r="K1347" s="273"/>
      <c r="L1347" s="273"/>
      <c r="M1347" s="273"/>
      <c r="BE1347" s="269"/>
      <c r="BH1347" s="241"/>
      <c r="BI1347" s="241"/>
      <c r="BJ1347" s="241"/>
      <c r="BK1347" s="241"/>
      <c r="BL1347" s="241"/>
      <c r="BM1347" s="241"/>
      <c r="BN1347" s="241"/>
      <c r="BO1347" s="241"/>
      <c r="BP1347" s="241"/>
      <c r="BQ1347" s="241"/>
      <c r="BR1347" s="241"/>
      <c r="BS1347" s="241"/>
      <c r="BT1347" s="241"/>
      <c r="BU1347" s="241"/>
      <c r="BV1347" s="240"/>
      <c r="BW1347" s="241"/>
      <c r="BX1347" s="241"/>
      <c r="BY1347" s="241"/>
      <c r="BZ1347" s="241"/>
      <c r="CA1347" s="242"/>
      <c r="CB1347" s="242"/>
      <c r="CC1347" s="242"/>
      <c r="CD1347" s="242"/>
      <c r="CE1347" s="241"/>
    </row>
    <row r="1348" spans="1:83" ht="14.4" x14ac:dyDescent="0.3">
      <c r="A1348" s="270"/>
      <c r="B1348" s="271"/>
      <c r="C1348" s="273"/>
      <c r="D1348" s="273"/>
      <c r="E1348" s="273"/>
      <c r="F1348" s="273"/>
      <c r="G1348" s="273"/>
      <c r="H1348" s="273"/>
      <c r="I1348" s="273"/>
      <c r="J1348" s="273"/>
      <c r="K1348" s="273"/>
      <c r="L1348" s="273"/>
      <c r="M1348" s="273"/>
      <c r="BE1348" s="269"/>
      <c r="BH1348" s="241"/>
      <c r="BI1348" s="241"/>
      <c r="BJ1348" s="241"/>
      <c r="BK1348" s="241"/>
      <c r="BL1348" s="241"/>
      <c r="BM1348" s="241"/>
      <c r="BN1348" s="241"/>
      <c r="BO1348" s="241"/>
      <c r="BP1348" s="241"/>
      <c r="BQ1348" s="241"/>
      <c r="BR1348" s="241"/>
      <c r="BS1348" s="241"/>
      <c r="BT1348" s="241"/>
      <c r="BU1348" s="241"/>
      <c r="BV1348" s="240"/>
      <c r="BW1348" s="241"/>
      <c r="BX1348" s="241"/>
      <c r="BY1348" s="241"/>
      <c r="BZ1348" s="241"/>
      <c r="CA1348" s="242"/>
      <c r="CB1348" s="242"/>
      <c r="CC1348" s="242"/>
      <c r="CD1348" s="242"/>
      <c r="CE1348" s="241"/>
    </row>
    <row r="1349" spans="1:83" ht="14.4" x14ac:dyDescent="0.3">
      <c r="A1349" s="270"/>
      <c r="B1349" s="271"/>
      <c r="C1349" s="273"/>
      <c r="D1349" s="273"/>
      <c r="E1349" s="273"/>
      <c r="F1349" s="273"/>
      <c r="G1349" s="273"/>
      <c r="H1349" s="273"/>
      <c r="I1349" s="273"/>
      <c r="J1349" s="273"/>
      <c r="K1349" s="273"/>
      <c r="L1349" s="273"/>
      <c r="M1349" s="273"/>
      <c r="BE1349" s="269"/>
      <c r="BH1349" s="250"/>
      <c r="BI1349" s="250"/>
      <c r="BJ1349" s="250"/>
      <c r="BK1349" s="250"/>
      <c r="BL1349" s="250"/>
      <c r="BM1349" s="250"/>
      <c r="BN1349" s="250"/>
      <c r="BO1349" s="250"/>
      <c r="BP1349" s="250"/>
      <c r="BQ1349" s="250"/>
      <c r="BR1349" s="250"/>
      <c r="BS1349" s="250"/>
      <c r="BT1349" s="250"/>
      <c r="BU1349" s="250"/>
      <c r="BV1349" s="250"/>
      <c r="BW1349" s="250"/>
      <c r="BX1349" s="250"/>
      <c r="BY1349" s="250"/>
      <c r="BZ1349" s="250"/>
      <c r="CE1349" s="250"/>
    </row>
    <row r="1350" spans="1:83" ht="14.4" x14ac:dyDescent="0.3">
      <c r="A1350" s="270"/>
      <c r="B1350" s="271"/>
      <c r="C1350" s="273"/>
      <c r="D1350" s="273"/>
      <c r="E1350" s="273"/>
      <c r="F1350" s="273"/>
      <c r="G1350" s="273"/>
      <c r="H1350" s="273"/>
      <c r="I1350" s="273"/>
      <c r="J1350" s="273"/>
      <c r="K1350" s="273"/>
      <c r="L1350" s="273"/>
      <c r="M1350" s="273"/>
      <c r="BE1350" s="269"/>
      <c r="BH1350" s="250"/>
      <c r="BI1350" s="250"/>
      <c r="BJ1350" s="250"/>
      <c r="BK1350" s="250"/>
      <c r="BL1350" s="250"/>
      <c r="BM1350" s="250"/>
      <c r="BN1350" s="250"/>
      <c r="BO1350" s="250"/>
      <c r="BP1350" s="250"/>
      <c r="BQ1350" s="250"/>
      <c r="BR1350" s="250"/>
      <c r="BS1350" s="250"/>
      <c r="BT1350" s="250"/>
      <c r="BU1350" s="250"/>
      <c r="BV1350" s="250"/>
      <c r="BW1350" s="250"/>
      <c r="BX1350" s="250"/>
      <c r="BY1350" s="250"/>
      <c r="BZ1350" s="250"/>
      <c r="CE1350" s="250"/>
    </row>
    <row r="1351" spans="1:83" ht="14.4" x14ac:dyDescent="0.3">
      <c r="A1351" s="270"/>
      <c r="B1351" s="271"/>
      <c r="C1351" s="273"/>
      <c r="D1351" s="273"/>
      <c r="E1351" s="273"/>
      <c r="F1351" s="273"/>
      <c r="G1351" s="273"/>
      <c r="H1351" s="273"/>
      <c r="I1351" s="273"/>
      <c r="J1351" s="273"/>
      <c r="K1351" s="273"/>
      <c r="L1351" s="273"/>
      <c r="M1351" s="273"/>
      <c r="BE1351" s="269"/>
      <c r="BH1351" s="250"/>
      <c r="BI1351" s="250"/>
      <c r="BJ1351" s="250"/>
      <c r="BK1351" s="250"/>
      <c r="BL1351" s="250"/>
      <c r="BM1351" s="250"/>
      <c r="BN1351" s="250"/>
      <c r="BO1351" s="250"/>
      <c r="BP1351" s="250"/>
      <c r="BQ1351" s="250"/>
      <c r="BR1351" s="250"/>
      <c r="BS1351" s="250"/>
      <c r="BT1351" s="250"/>
      <c r="BU1351" s="250"/>
      <c r="BV1351" s="250"/>
      <c r="BW1351" s="250"/>
      <c r="BX1351" s="250"/>
      <c r="BY1351" s="250"/>
      <c r="BZ1351" s="250"/>
      <c r="CE1351" s="250"/>
    </row>
    <row r="1352" spans="1:83" ht="14.4" x14ac:dyDescent="0.3">
      <c r="A1352" s="270"/>
      <c r="B1352" s="271"/>
      <c r="C1352" s="273"/>
      <c r="D1352" s="273"/>
      <c r="E1352" s="273"/>
      <c r="F1352" s="273"/>
      <c r="G1352" s="273"/>
      <c r="H1352" s="273"/>
      <c r="I1352" s="273"/>
      <c r="J1352" s="273"/>
      <c r="K1352" s="273"/>
      <c r="L1352" s="273"/>
      <c r="M1352" s="273"/>
      <c r="BE1352" s="269"/>
      <c r="BH1352" s="241"/>
      <c r="BI1352" s="241"/>
      <c r="BJ1352" s="241"/>
      <c r="BK1352" s="241"/>
      <c r="BL1352" s="241"/>
      <c r="BM1352" s="241"/>
      <c r="BN1352" s="241"/>
      <c r="BO1352" s="241"/>
      <c r="BP1352" s="241"/>
      <c r="BQ1352" s="241"/>
      <c r="BR1352" s="241"/>
      <c r="BS1352" s="241"/>
      <c r="BT1352" s="241"/>
      <c r="BU1352" s="241"/>
      <c r="BV1352" s="240"/>
      <c r="BW1352" s="241"/>
      <c r="BX1352" s="241"/>
      <c r="BY1352" s="241"/>
      <c r="BZ1352" s="241"/>
      <c r="CA1352" s="242"/>
      <c r="CB1352" s="242"/>
      <c r="CC1352" s="242"/>
      <c r="CD1352" s="242"/>
      <c r="CE1352" s="241"/>
    </row>
    <row r="1353" spans="1:83" ht="14.4" x14ac:dyDescent="0.3">
      <c r="A1353" s="270"/>
      <c r="B1353" s="271"/>
      <c r="C1353" s="273"/>
      <c r="D1353" s="273"/>
      <c r="E1353" s="273"/>
      <c r="F1353" s="273"/>
      <c r="G1353" s="273"/>
      <c r="H1353" s="273"/>
      <c r="I1353" s="273"/>
      <c r="J1353" s="273"/>
      <c r="K1353" s="273"/>
      <c r="L1353" s="273"/>
      <c r="M1353" s="273"/>
      <c r="BE1353" s="269"/>
      <c r="BH1353" s="250"/>
      <c r="BI1353" s="250"/>
      <c r="BJ1353" s="250"/>
      <c r="BK1353" s="250"/>
      <c r="BL1353" s="250"/>
      <c r="BM1353" s="250"/>
      <c r="BN1353" s="250"/>
      <c r="BO1353" s="250"/>
      <c r="BP1353" s="250"/>
      <c r="BQ1353" s="250"/>
      <c r="BR1353" s="250"/>
      <c r="BS1353" s="250"/>
      <c r="BT1353" s="250"/>
      <c r="BU1353" s="250"/>
      <c r="BV1353" s="250"/>
      <c r="BW1353" s="250"/>
      <c r="BX1353" s="250"/>
      <c r="BY1353" s="250"/>
      <c r="BZ1353" s="250"/>
      <c r="CE1353" s="250"/>
    </row>
    <row r="1354" spans="1:83" ht="14.4" x14ac:dyDescent="0.3">
      <c r="A1354" s="270"/>
      <c r="B1354" s="271"/>
      <c r="C1354" s="273"/>
      <c r="D1354" s="273"/>
      <c r="E1354" s="273"/>
      <c r="F1354" s="273"/>
      <c r="G1354" s="273"/>
      <c r="H1354" s="273"/>
      <c r="I1354" s="273"/>
      <c r="J1354" s="273"/>
      <c r="K1354" s="273"/>
      <c r="L1354" s="273"/>
      <c r="M1354" s="273"/>
      <c r="BE1354" s="269"/>
      <c r="BH1354" s="250"/>
      <c r="BI1354" s="250"/>
      <c r="BJ1354" s="250"/>
      <c r="BK1354" s="250"/>
      <c r="BL1354" s="250"/>
      <c r="BM1354" s="250"/>
      <c r="BN1354" s="250"/>
      <c r="BO1354" s="250"/>
      <c r="BP1354" s="250"/>
      <c r="BQ1354" s="250"/>
      <c r="BR1354" s="250"/>
      <c r="BS1354" s="250"/>
      <c r="BT1354" s="250"/>
      <c r="BU1354" s="250"/>
      <c r="BV1354" s="250"/>
      <c r="BW1354" s="250"/>
      <c r="BX1354" s="250"/>
      <c r="BY1354" s="250"/>
      <c r="BZ1354" s="250"/>
      <c r="CE1354" s="250"/>
    </row>
    <row r="1355" spans="1:83" ht="14.4" x14ac:dyDescent="0.3">
      <c r="A1355" s="270"/>
      <c r="B1355" s="271"/>
      <c r="C1355" s="273"/>
      <c r="D1355" s="273"/>
      <c r="E1355" s="273"/>
      <c r="F1355" s="273"/>
      <c r="G1355" s="273"/>
      <c r="H1355" s="273"/>
      <c r="I1355" s="273"/>
      <c r="J1355" s="273"/>
      <c r="K1355" s="273"/>
      <c r="L1355" s="273"/>
      <c r="M1355" s="273"/>
      <c r="BE1355" s="269"/>
      <c r="BH1355" s="241"/>
      <c r="BI1355" s="241"/>
      <c r="BJ1355" s="241"/>
      <c r="BK1355" s="241"/>
      <c r="BL1355" s="241"/>
      <c r="BM1355" s="241"/>
      <c r="BN1355" s="241"/>
      <c r="BO1355" s="241"/>
      <c r="BP1355" s="241"/>
      <c r="BQ1355" s="241"/>
      <c r="BR1355" s="241"/>
      <c r="BS1355" s="241"/>
      <c r="BT1355" s="241"/>
      <c r="BU1355" s="241"/>
      <c r="BV1355" s="240"/>
      <c r="BW1355" s="241"/>
      <c r="BX1355" s="241"/>
      <c r="BY1355" s="241"/>
      <c r="BZ1355" s="241"/>
      <c r="CA1355" s="242"/>
      <c r="CB1355" s="242"/>
      <c r="CC1355" s="242"/>
      <c r="CD1355" s="242"/>
      <c r="CE1355" s="241"/>
    </row>
    <row r="1356" spans="1:83" ht="14.4" x14ac:dyDescent="0.3">
      <c r="A1356" s="270"/>
      <c r="B1356" s="271"/>
      <c r="C1356" s="273"/>
      <c r="D1356" s="273"/>
      <c r="E1356" s="273"/>
      <c r="F1356" s="273"/>
      <c r="G1356" s="273"/>
      <c r="H1356" s="273"/>
      <c r="I1356" s="273"/>
      <c r="J1356" s="273"/>
      <c r="K1356" s="273"/>
      <c r="L1356" s="273"/>
      <c r="M1356" s="273"/>
      <c r="BE1356" s="269"/>
      <c r="BH1356" s="250"/>
      <c r="BI1356" s="250"/>
      <c r="BJ1356" s="250"/>
      <c r="BK1356" s="250"/>
      <c r="BL1356" s="250"/>
      <c r="BM1356" s="250"/>
      <c r="BN1356" s="250"/>
      <c r="BO1356" s="250"/>
      <c r="BP1356" s="250"/>
      <c r="BQ1356" s="250"/>
      <c r="BR1356" s="250"/>
      <c r="BS1356" s="250"/>
      <c r="BT1356" s="250"/>
      <c r="BU1356" s="250"/>
      <c r="BV1356" s="250"/>
      <c r="BW1356" s="250"/>
      <c r="BX1356" s="250"/>
      <c r="BY1356" s="250"/>
      <c r="BZ1356" s="250"/>
      <c r="CE1356" s="250"/>
    </row>
    <row r="1357" spans="1:83" ht="14.4" x14ac:dyDescent="0.3">
      <c r="A1357" s="270"/>
      <c r="B1357" s="271"/>
      <c r="C1357" s="273"/>
      <c r="D1357" s="273"/>
      <c r="E1357" s="273"/>
      <c r="F1357" s="273"/>
      <c r="G1357" s="273"/>
      <c r="H1357" s="273"/>
      <c r="I1357" s="273"/>
      <c r="J1357" s="273"/>
      <c r="K1357" s="273"/>
      <c r="L1357" s="273"/>
      <c r="M1357" s="273"/>
      <c r="BE1357" s="269"/>
      <c r="BH1357" s="241"/>
      <c r="BI1357" s="241"/>
      <c r="BJ1357" s="241"/>
      <c r="BK1357" s="241"/>
      <c r="BL1357" s="241"/>
      <c r="BM1357" s="241"/>
      <c r="BN1357" s="241"/>
      <c r="BO1357" s="241"/>
      <c r="BP1357" s="241"/>
      <c r="BQ1357" s="241"/>
      <c r="BR1357" s="241"/>
      <c r="BS1357" s="241"/>
      <c r="BT1357" s="241"/>
      <c r="BU1357" s="241"/>
      <c r="BV1357" s="240"/>
      <c r="BW1357" s="241"/>
      <c r="BX1357" s="241"/>
      <c r="BY1357" s="241"/>
      <c r="BZ1357" s="241"/>
      <c r="CA1357" s="242"/>
      <c r="CB1357" s="242"/>
      <c r="CC1357" s="242"/>
      <c r="CD1357" s="242"/>
      <c r="CE1357" s="241"/>
    </row>
    <row r="1358" spans="1:83" ht="14.4" x14ac:dyDescent="0.3">
      <c r="A1358" s="270"/>
      <c r="B1358" s="271"/>
      <c r="C1358" s="273"/>
      <c r="D1358" s="273"/>
      <c r="E1358" s="273"/>
      <c r="F1358" s="273"/>
      <c r="G1358" s="273"/>
      <c r="H1358" s="273"/>
      <c r="I1358" s="273"/>
      <c r="J1358" s="273"/>
      <c r="K1358" s="273"/>
      <c r="L1358" s="273"/>
      <c r="M1358" s="273"/>
      <c r="BE1358" s="269"/>
      <c r="BH1358" s="241"/>
      <c r="BI1358" s="241"/>
      <c r="BJ1358" s="241"/>
      <c r="BK1358" s="241"/>
      <c r="BL1358" s="241"/>
      <c r="BM1358" s="241"/>
      <c r="BN1358" s="241"/>
      <c r="BO1358" s="241"/>
      <c r="BP1358" s="241"/>
      <c r="BQ1358" s="241"/>
      <c r="BR1358" s="241"/>
      <c r="BS1358" s="241"/>
      <c r="BT1358" s="241"/>
      <c r="BU1358" s="241"/>
      <c r="BV1358" s="240"/>
      <c r="BW1358" s="241"/>
      <c r="BX1358" s="241"/>
      <c r="BY1358" s="241"/>
      <c r="BZ1358" s="241"/>
      <c r="CA1358" s="242"/>
      <c r="CB1358" s="242"/>
      <c r="CC1358" s="242"/>
      <c r="CD1358" s="242"/>
      <c r="CE1358" s="241"/>
    </row>
    <row r="1359" spans="1:83" ht="14.4" x14ac:dyDescent="0.3">
      <c r="A1359" s="270"/>
      <c r="B1359" s="271"/>
      <c r="C1359" s="273"/>
      <c r="D1359" s="273"/>
      <c r="E1359" s="273"/>
      <c r="F1359" s="273"/>
      <c r="G1359" s="273"/>
      <c r="H1359" s="273"/>
      <c r="I1359" s="273"/>
      <c r="J1359" s="273"/>
      <c r="K1359" s="273"/>
      <c r="L1359" s="273"/>
      <c r="M1359" s="273"/>
      <c r="BE1359" s="269"/>
      <c r="BH1359" s="250"/>
      <c r="BI1359" s="250"/>
      <c r="BJ1359" s="250"/>
      <c r="BK1359" s="250"/>
      <c r="BL1359" s="250"/>
      <c r="BM1359" s="250"/>
      <c r="BN1359" s="250"/>
      <c r="BO1359" s="250"/>
      <c r="BP1359" s="250"/>
      <c r="BQ1359" s="250"/>
      <c r="BR1359" s="250"/>
      <c r="BS1359" s="250"/>
      <c r="BT1359" s="250"/>
      <c r="BU1359" s="250"/>
      <c r="BV1359" s="250"/>
      <c r="BW1359" s="250"/>
      <c r="BX1359" s="250"/>
      <c r="BY1359" s="250"/>
      <c r="BZ1359" s="250"/>
      <c r="CE1359" s="250"/>
    </row>
    <row r="1360" spans="1:83" ht="14.4" x14ac:dyDescent="0.3">
      <c r="A1360" s="270"/>
      <c r="B1360" s="271"/>
      <c r="C1360" s="273"/>
      <c r="D1360" s="273"/>
      <c r="E1360" s="273"/>
      <c r="F1360" s="273"/>
      <c r="G1360" s="273"/>
      <c r="H1360" s="273"/>
      <c r="I1360" s="273"/>
      <c r="J1360" s="273"/>
      <c r="K1360" s="273"/>
      <c r="L1360" s="273"/>
      <c r="M1360" s="273"/>
      <c r="BE1360" s="269"/>
      <c r="BH1360" s="250"/>
      <c r="BI1360" s="250"/>
      <c r="BJ1360" s="250"/>
      <c r="BK1360" s="250"/>
      <c r="BL1360" s="250"/>
      <c r="BM1360" s="250"/>
      <c r="BN1360" s="250"/>
      <c r="BO1360" s="250"/>
      <c r="BP1360" s="250"/>
      <c r="BQ1360" s="250"/>
      <c r="BR1360" s="250"/>
      <c r="BS1360" s="250"/>
      <c r="BT1360" s="250"/>
      <c r="BU1360" s="250"/>
      <c r="BV1360" s="250"/>
      <c r="BW1360" s="250"/>
      <c r="BX1360" s="250"/>
      <c r="BY1360" s="250"/>
      <c r="BZ1360" s="250"/>
      <c r="CE1360" s="250"/>
    </row>
    <row r="1361" spans="1:83" ht="14.4" x14ac:dyDescent="0.3">
      <c r="A1361" s="270"/>
      <c r="B1361" s="271"/>
      <c r="C1361" s="273"/>
      <c r="D1361" s="273"/>
      <c r="E1361" s="273"/>
      <c r="F1361" s="273"/>
      <c r="G1361" s="273"/>
      <c r="H1361" s="273"/>
      <c r="I1361" s="273"/>
      <c r="J1361" s="273"/>
      <c r="K1361" s="273"/>
      <c r="L1361" s="273"/>
      <c r="M1361" s="273"/>
      <c r="BE1361" s="269"/>
      <c r="BH1361" s="241"/>
      <c r="BI1361" s="241"/>
      <c r="BJ1361" s="241"/>
      <c r="BK1361" s="241"/>
      <c r="BL1361" s="241"/>
      <c r="BM1361" s="241"/>
      <c r="BN1361" s="241"/>
      <c r="BO1361" s="241"/>
      <c r="BP1361" s="241"/>
      <c r="BQ1361" s="241"/>
      <c r="BR1361" s="241"/>
      <c r="BS1361" s="241"/>
      <c r="BT1361" s="241"/>
      <c r="BU1361" s="241"/>
      <c r="BV1361" s="240"/>
      <c r="BW1361" s="241"/>
      <c r="BX1361" s="241"/>
      <c r="BY1361" s="241"/>
      <c r="BZ1361" s="241"/>
      <c r="CA1361" s="242"/>
      <c r="CB1361" s="242"/>
      <c r="CC1361" s="242"/>
      <c r="CD1361" s="242"/>
      <c r="CE1361" s="241"/>
    </row>
    <row r="1362" spans="1:83" ht="14.4" x14ac:dyDescent="0.3">
      <c r="A1362" s="270"/>
      <c r="B1362" s="271"/>
      <c r="C1362" s="273"/>
      <c r="D1362" s="273"/>
      <c r="E1362" s="273"/>
      <c r="F1362" s="273"/>
      <c r="G1362" s="273"/>
      <c r="H1362" s="273"/>
      <c r="I1362" s="273"/>
      <c r="J1362" s="273"/>
      <c r="K1362" s="273"/>
      <c r="L1362" s="273"/>
      <c r="M1362" s="273"/>
      <c r="BE1362" s="269"/>
      <c r="BH1362" s="250"/>
      <c r="BI1362" s="250"/>
      <c r="BJ1362" s="250"/>
      <c r="BK1362" s="250"/>
      <c r="BL1362" s="250"/>
      <c r="BM1362" s="250"/>
      <c r="BN1362" s="250"/>
      <c r="BO1362" s="250"/>
      <c r="BP1362" s="250"/>
      <c r="BQ1362" s="250"/>
      <c r="BR1362" s="250"/>
      <c r="BS1362" s="250"/>
      <c r="BT1362" s="250"/>
      <c r="BU1362" s="250"/>
      <c r="BV1362" s="250"/>
      <c r="BW1362" s="250"/>
      <c r="BX1362" s="250"/>
      <c r="BY1362" s="250"/>
      <c r="BZ1362" s="250"/>
      <c r="CE1362" s="250"/>
    </row>
    <row r="1363" spans="1:83" ht="14.4" x14ac:dyDescent="0.3">
      <c r="A1363" s="270"/>
      <c r="B1363" s="271"/>
      <c r="C1363" s="273"/>
      <c r="D1363" s="273"/>
      <c r="E1363" s="273"/>
      <c r="F1363" s="273"/>
      <c r="G1363" s="273"/>
      <c r="H1363" s="273"/>
      <c r="I1363" s="273"/>
      <c r="J1363" s="273"/>
      <c r="K1363" s="273"/>
      <c r="L1363" s="273"/>
      <c r="M1363" s="273"/>
      <c r="BE1363" s="269"/>
      <c r="BH1363" s="250"/>
      <c r="BI1363" s="250"/>
      <c r="BJ1363" s="250"/>
      <c r="BK1363" s="250"/>
      <c r="BL1363" s="250"/>
      <c r="BM1363" s="250"/>
      <c r="BN1363" s="250"/>
      <c r="BO1363" s="250"/>
      <c r="BP1363" s="250"/>
      <c r="BQ1363" s="250"/>
      <c r="BR1363" s="250"/>
      <c r="BS1363" s="250"/>
      <c r="BT1363" s="250"/>
      <c r="BU1363" s="250"/>
      <c r="BV1363" s="250"/>
      <c r="BW1363" s="250"/>
      <c r="BX1363" s="250"/>
      <c r="BY1363" s="250"/>
      <c r="BZ1363" s="250"/>
      <c r="CE1363" s="250"/>
    </row>
    <row r="1364" spans="1:83" ht="14.4" x14ac:dyDescent="0.3">
      <c r="A1364" s="270"/>
      <c r="B1364" s="271"/>
      <c r="C1364" s="273"/>
      <c r="D1364" s="273"/>
      <c r="E1364" s="273"/>
      <c r="F1364" s="273"/>
      <c r="G1364" s="273"/>
      <c r="H1364" s="273"/>
      <c r="I1364" s="273"/>
      <c r="J1364" s="273"/>
      <c r="K1364" s="273"/>
      <c r="L1364" s="273"/>
      <c r="M1364" s="273"/>
      <c r="BE1364" s="269"/>
      <c r="BH1364" s="250"/>
      <c r="BI1364" s="250"/>
      <c r="BJ1364" s="250"/>
      <c r="BK1364" s="250"/>
      <c r="BL1364" s="250"/>
      <c r="BM1364" s="250"/>
      <c r="BN1364" s="250"/>
      <c r="BO1364" s="250"/>
      <c r="BP1364" s="250"/>
      <c r="BQ1364" s="250"/>
      <c r="BR1364" s="250"/>
      <c r="BS1364" s="250"/>
      <c r="BT1364" s="250"/>
      <c r="BU1364" s="250"/>
      <c r="BV1364" s="250"/>
      <c r="BW1364" s="250"/>
      <c r="BX1364" s="250"/>
      <c r="BY1364" s="250"/>
      <c r="BZ1364" s="250"/>
      <c r="CE1364" s="250"/>
    </row>
    <row r="1365" spans="1:83" ht="14.4" x14ac:dyDescent="0.3">
      <c r="A1365" s="270"/>
      <c r="B1365" s="271"/>
      <c r="C1365" s="273"/>
      <c r="D1365" s="273"/>
      <c r="E1365" s="273"/>
      <c r="F1365" s="273"/>
      <c r="G1365" s="273"/>
      <c r="H1365" s="273"/>
      <c r="I1365" s="273"/>
      <c r="J1365" s="273"/>
      <c r="K1365" s="273"/>
      <c r="L1365" s="273"/>
      <c r="M1365" s="273"/>
      <c r="BE1365" s="269"/>
      <c r="BH1365" s="250"/>
      <c r="BI1365" s="250"/>
      <c r="BJ1365" s="250"/>
      <c r="BK1365" s="250"/>
      <c r="BL1365" s="250"/>
      <c r="BM1365" s="250"/>
      <c r="BN1365" s="250"/>
      <c r="BO1365" s="250"/>
      <c r="BP1365" s="250"/>
      <c r="BQ1365" s="250"/>
      <c r="BR1365" s="250"/>
      <c r="BS1365" s="250"/>
      <c r="BT1365" s="250"/>
      <c r="BU1365" s="250"/>
      <c r="BV1365" s="250"/>
      <c r="BW1365" s="250"/>
      <c r="BX1365" s="250"/>
      <c r="BY1365" s="250"/>
      <c r="BZ1365" s="250"/>
      <c r="CE1365" s="250"/>
    </row>
    <row r="1366" spans="1:83" ht="14.4" x14ac:dyDescent="0.3">
      <c r="A1366" s="270"/>
      <c r="B1366" s="271"/>
      <c r="C1366" s="273"/>
      <c r="D1366" s="273"/>
      <c r="E1366" s="273"/>
      <c r="F1366" s="273"/>
      <c r="G1366" s="273"/>
      <c r="H1366" s="273"/>
      <c r="I1366" s="273"/>
      <c r="J1366" s="273"/>
      <c r="K1366" s="273"/>
      <c r="L1366" s="273"/>
      <c r="M1366" s="273"/>
      <c r="BE1366" s="269"/>
      <c r="BH1366" s="241"/>
      <c r="BI1366" s="241"/>
      <c r="BJ1366" s="241"/>
      <c r="BK1366" s="241"/>
      <c r="BL1366" s="241"/>
      <c r="BM1366" s="241"/>
      <c r="BN1366" s="241"/>
      <c r="BO1366" s="241"/>
      <c r="BP1366" s="241"/>
      <c r="BQ1366" s="241"/>
      <c r="BR1366" s="241"/>
      <c r="BS1366" s="241"/>
      <c r="BT1366" s="241"/>
      <c r="BU1366" s="241"/>
      <c r="BV1366" s="240"/>
      <c r="BW1366" s="241"/>
      <c r="BX1366" s="241"/>
      <c r="BY1366" s="241"/>
      <c r="BZ1366" s="241"/>
      <c r="CA1366" s="242"/>
      <c r="CB1366" s="242"/>
      <c r="CC1366" s="242"/>
      <c r="CD1366" s="242"/>
      <c r="CE1366" s="241"/>
    </row>
    <row r="1367" spans="1:83" ht="14.4" x14ac:dyDescent="0.3">
      <c r="A1367" s="270"/>
      <c r="B1367" s="271"/>
      <c r="C1367" s="273"/>
      <c r="D1367" s="273"/>
      <c r="E1367" s="273"/>
      <c r="F1367" s="273"/>
      <c r="G1367" s="273"/>
      <c r="H1367" s="273"/>
      <c r="I1367" s="273"/>
      <c r="J1367" s="273"/>
      <c r="K1367" s="273"/>
      <c r="L1367" s="273"/>
      <c r="M1367" s="273"/>
      <c r="BE1367" s="269"/>
      <c r="BH1367" s="241"/>
      <c r="BI1367" s="241"/>
      <c r="BJ1367" s="241"/>
      <c r="BK1367" s="241"/>
      <c r="BL1367" s="241"/>
      <c r="BM1367" s="241"/>
      <c r="BN1367" s="241"/>
      <c r="BO1367" s="241"/>
      <c r="BP1367" s="241"/>
      <c r="BQ1367" s="241"/>
      <c r="BR1367" s="241"/>
      <c r="BS1367" s="241"/>
      <c r="BT1367" s="241"/>
      <c r="BU1367" s="241"/>
      <c r="BV1367" s="240"/>
      <c r="BW1367" s="241"/>
      <c r="BX1367" s="241"/>
      <c r="BY1367" s="241"/>
      <c r="BZ1367" s="241"/>
      <c r="CA1367" s="242"/>
      <c r="CB1367" s="242"/>
      <c r="CC1367" s="242"/>
      <c r="CD1367" s="242"/>
      <c r="CE1367" s="241"/>
    </row>
    <row r="1368" spans="1:83" ht="14.4" x14ac:dyDescent="0.3">
      <c r="A1368" s="270"/>
      <c r="B1368" s="271"/>
      <c r="C1368" s="273"/>
      <c r="D1368" s="273"/>
      <c r="E1368" s="273"/>
      <c r="F1368" s="273"/>
      <c r="G1368" s="273"/>
      <c r="H1368" s="273"/>
      <c r="I1368" s="273"/>
      <c r="J1368" s="273"/>
      <c r="K1368" s="273"/>
      <c r="L1368" s="273"/>
      <c r="M1368" s="273"/>
      <c r="BE1368" s="269"/>
      <c r="BH1368" s="241"/>
      <c r="BI1368" s="241"/>
      <c r="BJ1368" s="241"/>
      <c r="BK1368" s="241"/>
      <c r="BL1368" s="241"/>
      <c r="BM1368" s="241"/>
      <c r="BN1368" s="241"/>
      <c r="BO1368" s="241"/>
      <c r="BP1368" s="241"/>
      <c r="BQ1368" s="241"/>
      <c r="BR1368" s="241"/>
      <c r="BS1368" s="241"/>
      <c r="BT1368" s="241"/>
      <c r="BU1368" s="241"/>
      <c r="BV1368" s="240"/>
      <c r="BW1368" s="241"/>
      <c r="BX1368" s="241"/>
      <c r="BY1368" s="241"/>
      <c r="BZ1368" s="241"/>
      <c r="CA1368" s="242"/>
      <c r="CB1368" s="242"/>
      <c r="CC1368" s="242"/>
      <c r="CD1368" s="242"/>
      <c r="CE1368" s="241"/>
    </row>
    <row r="1369" spans="1:83" ht="14.4" x14ac:dyDescent="0.3">
      <c r="A1369" s="270"/>
      <c r="B1369" s="271"/>
      <c r="C1369" s="273"/>
      <c r="D1369" s="273"/>
      <c r="E1369" s="273"/>
      <c r="F1369" s="273"/>
      <c r="G1369" s="273"/>
      <c r="H1369" s="273"/>
      <c r="I1369" s="273"/>
      <c r="J1369" s="273"/>
      <c r="K1369" s="273"/>
      <c r="L1369" s="273"/>
      <c r="M1369" s="273"/>
      <c r="BE1369" s="269"/>
      <c r="BH1369" s="250"/>
      <c r="BI1369" s="250"/>
      <c r="BJ1369" s="250"/>
      <c r="BK1369" s="250"/>
      <c r="BL1369" s="250"/>
      <c r="BM1369" s="250"/>
      <c r="BN1369" s="250"/>
      <c r="BO1369" s="250"/>
      <c r="BP1369" s="250"/>
      <c r="BQ1369" s="250"/>
      <c r="BR1369" s="250"/>
      <c r="BS1369" s="250"/>
      <c r="BT1369" s="250"/>
      <c r="BU1369" s="250"/>
      <c r="BV1369" s="250"/>
      <c r="BW1369" s="250"/>
      <c r="BX1369" s="250"/>
      <c r="BY1369" s="250"/>
      <c r="BZ1369" s="250"/>
      <c r="CE1369" s="250"/>
    </row>
    <row r="1370" spans="1:83" ht="14.4" x14ac:dyDescent="0.3">
      <c r="A1370" s="270"/>
      <c r="B1370" s="271"/>
      <c r="C1370" s="273"/>
      <c r="D1370" s="273"/>
      <c r="E1370" s="273"/>
      <c r="F1370" s="273"/>
      <c r="G1370" s="273"/>
      <c r="H1370" s="273"/>
      <c r="I1370" s="273"/>
      <c r="J1370" s="273"/>
      <c r="K1370" s="273"/>
      <c r="L1370" s="273"/>
      <c r="M1370" s="273"/>
      <c r="BE1370" s="269"/>
      <c r="BH1370" s="250"/>
      <c r="BI1370" s="250"/>
      <c r="BJ1370" s="250"/>
      <c r="BK1370" s="250"/>
      <c r="BL1370" s="250"/>
      <c r="BM1370" s="250"/>
      <c r="BN1370" s="250"/>
      <c r="BO1370" s="250"/>
      <c r="BP1370" s="250"/>
      <c r="BQ1370" s="250"/>
      <c r="BR1370" s="250"/>
      <c r="BS1370" s="250"/>
      <c r="BT1370" s="250"/>
      <c r="BU1370" s="250"/>
      <c r="BV1370" s="250"/>
      <c r="BW1370" s="250"/>
      <c r="BX1370" s="250"/>
      <c r="BY1370" s="250"/>
      <c r="BZ1370" s="250"/>
      <c r="CE1370" s="250"/>
    </row>
    <row r="1371" spans="1:83" ht="14.4" x14ac:dyDescent="0.3">
      <c r="A1371" s="270"/>
      <c r="B1371" s="271"/>
      <c r="C1371" s="273"/>
      <c r="D1371" s="273"/>
      <c r="E1371" s="273"/>
      <c r="F1371" s="273"/>
      <c r="G1371" s="273"/>
      <c r="H1371" s="273"/>
      <c r="I1371" s="273"/>
      <c r="J1371" s="273"/>
      <c r="K1371" s="273"/>
      <c r="L1371" s="273"/>
      <c r="M1371" s="273"/>
      <c r="BE1371" s="269"/>
      <c r="BH1371" s="250"/>
      <c r="BI1371" s="250"/>
      <c r="BJ1371" s="250"/>
      <c r="BK1371" s="250"/>
      <c r="BL1371" s="250"/>
      <c r="BM1371" s="250"/>
      <c r="BN1371" s="250"/>
      <c r="BO1371" s="250"/>
      <c r="BP1371" s="250"/>
      <c r="BQ1371" s="250"/>
      <c r="BR1371" s="250"/>
      <c r="BS1371" s="250"/>
      <c r="BT1371" s="250"/>
      <c r="BU1371" s="250"/>
      <c r="BV1371" s="250"/>
      <c r="BW1371" s="250"/>
      <c r="BX1371" s="250"/>
      <c r="BY1371" s="250"/>
      <c r="BZ1371" s="250"/>
      <c r="CE1371" s="250"/>
    </row>
    <row r="1372" spans="1:83" ht="14.4" x14ac:dyDescent="0.3">
      <c r="A1372" s="270"/>
      <c r="B1372" s="271"/>
      <c r="C1372" s="273"/>
      <c r="D1372" s="273"/>
      <c r="E1372" s="273"/>
      <c r="F1372" s="273"/>
      <c r="G1372" s="273"/>
      <c r="H1372" s="273"/>
      <c r="I1372" s="273"/>
      <c r="J1372" s="273"/>
      <c r="K1372" s="273"/>
      <c r="L1372" s="273"/>
      <c r="M1372" s="273"/>
      <c r="BE1372" s="269"/>
      <c r="BH1372" s="241"/>
      <c r="BI1372" s="241"/>
      <c r="BJ1372" s="241"/>
      <c r="BK1372" s="241"/>
      <c r="BL1372" s="241"/>
      <c r="BM1372" s="241"/>
      <c r="BN1372" s="241"/>
      <c r="BO1372" s="241"/>
      <c r="BP1372" s="241"/>
      <c r="BQ1372" s="241"/>
      <c r="BR1372" s="241"/>
      <c r="BS1372" s="241"/>
      <c r="BT1372" s="241"/>
      <c r="BU1372" s="241"/>
      <c r="BV1372" s="240"/>
      <c r="BW1372" s="241"/>
      <c r="BX1372" s="241"/>
      <c r="BY1372" s="241"/>
      <c r="BZ1372" s="241"/>
      <c r="CA1372" s="242"/>
      <c r="CB1372" s="242"/>
      <c r="CC1372" s="242"/>
      <c r="CD1372" s="242"/>
      <c r="CE1372" s="241"/>
    </row>
    <row r="1373" spans="1:83" ht="14.4" x14ac:dyDescent="0.3">
      <c r="A1373" s="270"/>
      <c r="B1373" s="271"/>
      <c r="C1373" s="273"/>
      <c r="D1373" s="273"/>
      <c r="E1373" s="273"/>
      <c r="F1373" s="273"/>
      <c r="G1373" s="273"/>
      <c r="H1373" s="273"/>
      <c r="I1373" s="273"/>
      <c r="J1373" s="273"/>
      <c r="K1373" s="273"/>
      <c r="L1373" s="273"/>
      <c r="M1373" s="273"/>
      <c r="BE1373" s="269"/>
      <c r="BH1373" s="250"/>
      <c r="BI1373" s="250"/>
      <c r="BJ1373" s="250"/>
      <c r="BK1373" s="250"/>
      <c r="BL1373" s="250"/>
      <c r="BM1373" s="250"/>
      <c r="BN1373" s="250"/>
      <c r="BO1373" s="250"/>
      <c r="BP1373" s="250"/>
      <c r="BQ1373" s="250"/>
      <c r="BR1373" s="250"/>
      <c r="BS1373" s="250"/>
      <c r="BT1373" s="250"/>
      <c r="BU1373" s="250"/>
      <c r="BV1373" s="250"/>
      <c r="BW1373" s="250"/>
      <c r="BX1373" s="250"/>
      <c r="BY1373" s="250"/>
      <c r="BZ1373" s="250"/>
      <c r="CE1373" s="250"/>
    </row>
    <row r="1374" spans="1:83" ht="14.4" x14ac:dyDescent="0.3">
      <c r="A1374" s="270"/>
      <c r="B1374" s="271"/>
      <c r="C1374" s="273"/>
      <c r="D1374" s="273"/>
      <c r="E1374" s="273"/>
      <c r="F1374" s="273"/>
      <c r="G1374" s="273"/>
      <c r="H1374" s="273"/>
      <c r="I1374" s="273"/>
      <c r="J1374" s="273"/>
      <c r="K1374" s="273"/>
      <c r="L1374" s="273"/>
      <c r="M1374" s="273"/>
      <c r="BE1374" s="269"/>
      <c r="BH1374" s="250"/>
      <c r="BI1374" s="250"/>
      <c r="BJ1374" s="250"/>
      <c r="BK1374" s="250"/>
      <c r="BL1374" s="250"/>
      <c r="BM1374" s="250"/>
      <c r="BN1374" s="250"/>
      <c r="BO1374" s="250"/>
      <c r="BP1374" s="250"/>
      <c r="BQ1374" s="250"/>
      <c r="BR1374" s="250"/>
      <c r="BS1374" s="250"/>
      <c r="BT1374" s="250"/>
      <c r="BU1374" s="250"/>
      <c r="BV1374" s="250"/>
      <c r="BW1374" s="250"/>
      <c r="BX1374" s="250"/>
      <c r="BY1374" s="250"/>
      <c r="BZ1374" s="250"/>
      <c r="CE1374" s="250"/>
    </row>
    <row r="1375" spans="1:83" ht="14.4" x14ac:dyDescent="0.3">
      <c r="A1375" s="270"/>
      <c r="B1375" s="271"/>
      <c r="C1375" s="273"/>
      <c r="D1375" s="273"/>
      <c r="E1375" s="273"/>
      <c r="F1375" s="273"/>
      <c r="G1375" s="273"/>
      <c r="H1375" s="273"/>
      <c r="I1375" s="273"/>
      <c r="J1375" s="273"/>
      <c r="K1375" s="273"/>
      <c r="L1375" s="273"/>
      <c r="M1375" s="273"/>
      <c r="BE1375" s="269"/>
      <c r="BH1375" s="241"/>
      <c r="BI1375" s="241"/>
      <c r="BJ1375" s="241"/>
      <c r="BK1375" s="241"/>
      <c r="BL1375" s="241"/>
      <c r="BM1375" s="241"/>
      <c r="BN1375" s="241"/>
      <c r="BO1375" s="241"/>
      <c r="BP1375" s="241"/>
      <c r="BQ1375" s="241"/>
      <c r="BR1375" s="241"/>
      <c r="BS1375" s="241"/>
      <c r="BT1375" s="241"/>
      <c r="BU1375" s="241"/>
      <c r="BV1375" s="240"/>
      <c r="BW1375" s="241"/>
      <c r="BX1375" s="241"/>
      <c r="BY1375" s="241"/>
      <c r="BZ1375" s="241"/>
      <c r="CA1375" s="242"/>
      <c r="CB1375" s="242"/>
      <c r="CC1375" s="242"/>
      <c r="CD1375" s="242"/>
      <c r="CE1375" s="241"/>
    </row>
    <row r="1376" spans="1:83" ht="14.4" x14ac:dyDescent="0.3">
      <c r="A1376" s="270"/>
      <c r="B1376" s="271"/>
      <c r="C1376" s="273"/>
      <c r="D1376" s="273"/>
      <c r="E1376" s="273"/>
      <c r="F1376" s="273"/>
      <c r="G1376" s="273"/>
      <c r="H1376" s="273"/>
      <c r="I1376" s="273"/>
      <c r="J1376" s="273"/>
      <c r="K1376" s="273"/>
      <c r="L1376" s="273"/>
      <c r="M1376" s="273"/>
      <c r="BE1376" s="269"/>
      <c r="BH1376" s="241"/>
      <c r="BI1376" s="241"/>
      <c r="BJ1376" s="241"/>
      <c r="BK1376" s="241"/>
      <c r="BL1376" s="241"/>
      <c r="BM1376" s="241"/>
      <c r="BN1376" s="241"/>
      <c r="BO1376" s="241"/>
      <c r="BP1376" s="241"/>
      <c r="BQ1376" s="241"/>
      <c r="BR1376" s="241"/>
      <c r="BS1376" s="241"/>
      <c r="BT1376" s="241"/>
      <c r="BU1376" s="241"/>
      <c r="BV1376" s="240"/>
      <c r="BW1376" s="241"/>
      <c r="BX1376" s="241"/>
      <c r="BY1376" s="241"/>
      <c r="BZ1376" s="241"/>
      <c r="CA1376" s="242"/>
      <c r="CB1376" s="242"/>
      <c r="CC1376" s="242"/>
      <c r="CD1376" s="242"/>
      <c r="CE1376" s="241"/>
    </row>
    <row r="1377" spans="1:83" ht="13.95" customHeight="1" x14ac:dyDescent="0.3">
      <c r="A1377" s="270"/>
      <c r="B1377" s="271"/>
      <c r="C1377" s="273"/>
      <c r="D1377" s="273"/>
      <c r="E1377" s="273"/>
      <c r="F1377" s="273"/>
      <c r="G1377" s="273"/>
      <c r="H1377" s="273"/>
      <c r="I1377" s="273"/>
      <c r="J1377" s="273"/>
      <c r="K1377" s="273"/>
      <c r="L1377" s="273"/>
      <c r="M1377" s="273"/>
      <c r="BE1377" s="269"/>
      <c r="BH1377" s="250"/>
      <c r="BI1377" s="250"/>
      <c r="BJ1377" s="250"/>
      <c r="BK1377" s="250"/>
      <c r="BL1377" s="250"/>
      <c r="BM1377" s="250"/>
      <c r="BN1377" s="250"/>
      <c r="BO1377" s="250"/>
      <c r="BP1377" s="250"/>
      <c r="BQ1377" s="250"/>
      <c r="BR1377" s="250"/>
      <c r="BS1377" s="250"/>
      <c r="BT1377" s="250"/>
      <c r="BU1377" s="250"/>
      <c r="BV1377" s="250"/>
      <c r="BW1377" s="250"/>
      <c r="BX1377" s="250"/>
      <c r="BY1377" s="250"/>
      <c r="BZ1377" s="250"/>
      <c r="CE1377" s="250"/>
    </row>
    <row r="1378" spans="1:83" ht="14.4" x14ac:dyDescent="0.3">
      <c r="A1378" s="270"/>
      <c r="B1378" s="271"/>
      <c r="C1378" s="273"/>
      <c r="D1378" s="273"/>
      <c r="E1378" s="273"/>
      <c r="F1378" s="273"/>
      <c r="G1378" s="273"/>
      <c r="H1378" s="273"/>
      <c r="I1378" s="273"/>
      <c r="J1378" s="273"/>
      <c r="K1378" s="273"/>
      <c r="L1378" s="273"/>
      <c r="M1378" s="273"/>
      <c r="BE1378" s="269"/>
      <c r="BH1378" s="250"/>
      <c r="BI1378" s="250"/>
      <c r="BJ1378" s="250"/>
      <c r="BK1378" s="250"/>
      <c r="BL1378" s="250"/>
      <c r="BM1378" s="250"/>
      <c r="BN1378" s="250"/>
      <c r="BO1378" s="250"/>
      <c r="BP1378" s="250"/>
      <c r="BQ1378" s="250"/>
      <c r="BR1378" s="250"/>
      <c r="BS1378" s="250"/>
      <c r="BT1378" s="250"/>
      <c r="BU1378" s="250"/>
      <c r="BV1378" s="250"/>
      <c r="BW1378" s="250"/>
      <c r="BX1378" s="250"/>
      <c r="BY1378" s="250"/>
      <c r="BZ1378" s="250"/>
      <c r="CE1378" s="250"/>
    </row>
    <row r="1379" spans="1:83" ht="14.4" x14ac:dyDescent="0.3">
      <c r="A1379" s="270"/>
      <c r="B1379" s="271"/>
      <c r="C1379" s="273"/>
      <c r="D1379" s="273"/>
      <c r="E1379" s="273"/>
      <c r="F1379" s="273"/>
      <c r="G1379" s="273"/>
      <c r="H1379" s="273"/>
      <c r="I1379" s="273"/>
      <c r="J1379" s="273"/>
      <c r="K1379" s="273"/>
      <c r="L1379" s="273"/>
      <c r="M1379" s="273"/>
      <c r="BE1379" s="269"/>
      <c r="BH1379" s="250"/>
      <c r="BI1379" s="250"/>
      <c r="BJ1379" s="250"/>
      <c r="BK1379" s="250"/>
      <c r="BL1379" s="250"/>
      <c r="BM1379" s="250"/>
      <c r="BN1379" s="250"/>
      <c r="BO1379" s="250"/>
      <c r="BP1379" s="250"/>
      <c r="BQ1379" s="250"/>
      <c r="BR1379" s="250"/>
      <c r="BS1379" s="250"/>
      <c r="BT1379" s="250"/>
      <c r="BU1379" s="250"/>
      <c r="BV1379" s="250"/>
      <c r="BW1379" s="250"/>
      <c r="BX1379" s="250"/>
      <c r="BY1379" s="250"/>
      <c r="BZ1379" s="250"/>
      <c r="CE1379" s="250"/>
    </row>
    <row r="1380" spans="1:83" ht="14.4" x14ac:dyDescent="0.3">
      <c r="A1380" s="270"/>
      <c r="B1380" s="271"/>
      <c r="C1380" s="273"/>
      <c r="D1380" s="273"/>
      <c r="E1380" s="273"/>
      <c r="F1380" s="273"/>
      <c r="G1380" s="273"/>
      <c r="H1380" s="273"/>
      <c r="I1380" s="273"/>
      <c r="J1380" s="273"/>
      <c r="K1380" s="273"/>
      <c r="L1380" s="273"/>
      <c r="M1380" s="273"/>
      <c r="BE1380" s="269"/>
      <c r="BH1380" s="241"/>
      <c r="BI1380" s="241"/>
      <c r="BJ1380" s="241"/>
      <c r="BK1380" s="241"/>
      <c r="BL1380" s="241"/>
      <c r="BM1380" s="241"/>
      <c r="BN1380" s="241"/>
      <c r="BO1380" s="241"/>
      <c r="BP1380" s="241"/>
      <c r="BQ1380" s="241"/>
      <c r="BR1380" s="241"/>
      <c r="BS1380" s="241"/>
      <c r="BT1380" s="241"/>
      <c r="BU1380" s="241"/>
      <c r="BV1380" s="240"/>
      <c r="BW1380" s="241"/>
      <c r="BX1380" s="241"/>
      <c r="BY1380" s="241"/>
      <c r="BZ1380" s="241"/>
      <c r="CA1380" s="242"/>
      <c r="CB1380" s="242"/>
      <c r="CC1380" s="242"/>
      <c r="CD1380" s="242"/>
      <c r="CE1380" s="241"/>
    </row>
    <row r="1381" spans="1:83" ht="14.4" x14ac:dyDescent="0.3">
      <c r="A1381" s="270"/>
      <c r="B1381" s="271"/>
      <c r="C1381" s="273"/>
      <c r="D1381" s="273"/>
      <c r="E1381" s="273"/>
      <c r="F1381" s="273"/>
      <c r="G1381" s="273"/>
      <c r="H1381" s="273"/>
      <c r="I1381" s="273"/>
      <c r="J1381" s="273"/>
      <c r="K1381" s="273"/>
      <c r="L1381" s="273"/>
      <c r="M1381" s="273"/>
      <c r="BE1381" s="269"/>
      <c r="BH1381" s="250"/>
      <c r="BI1381" s="250"/>
      <c r="BJ1381" s="250"/>
      <c r="BK1381" s="250"/>
      <c r="BL1381" s="250"/>
      <c r="BM1381" s="250"/>
      <c r="BN1381" s="250"/>
      <c r="BO1381" s="250"/>
      <c r="BP1381" s="250"/>
      <c r="BQ1381" s="250"/>
      <c r="BR1381" s="250"/>
      <c r="BS1381" s="250"/>
      <c r="BT1381" s="250"/>
      <c r="BU1381" s="250"/>
      <c r="BV1381" s="250"/>
      <c r="BW1381" s="250"/>
      <c r="BX1381" s="250"/>
      <c r="BY1381" s="250"/>
      <c r="BZ1381" s="250"/>
      <c r="CE1381" s="250"/>
    </row>
    <row r="1382" spans="1:83" ht="14.4" x14ac:dyDescent="0.3">
      <c r="A1382" s="270"/>
      <c r="B1382" s="271"/>
      <c r="C1382" s="273"/>
      <c r="D1382" s="273"/>
      <c r="E1382" s="273"/>
      <c r="F1382" s="273"/>
      <c r="G1382" s="273"/>
      <c r="H1382" s="273"/>
      <c r="I1382" s="273"/>
      <c r="J1382" s="273"/>
      <c r="K1382" s="273"/>
      <c r="L1382" s="273"/>
      <c r="M1382" s="273"/>
      <c r="BE1382" s="269"/>
      <c r="BH1382" s="241"/>
      <c r="BI1382" s="241"/>
      <c r="BJ1382" s="241"/>
      <c r="BK1382" s="241"/>
      <c r="BL1382" s="241"/>
      <c r="BM1382" s="241"/>
      <c r="BN1382" s="241"/>
      <c r="BO1382" s="241"/>
      <c r="BP1382" s="241"/>
      <c r="BQ1382" s="241"/>
      <c r="BR1382" s="241"/>
      <c r="BS1382" s="241"/>
      <c r="BT1382" s="241"/>
      <c r="BU1382" s="241"/>
      <c r="BV1382" s="240"/>
      <c r="BW1382" s="241"/>
      <c r="BX1382" s="241"/>
      <c r="BY1382" s="241"/>
      <c r="BZ1382" s="241"/>
      <c r="CA1382" s="242"/>
      <c r="CB1382" s="242"/>
      <c r="CC1382" s="242"/>
      <c r="CD1382" s="242"/>
      <c r="CE1382" s="241"/>
    </row>
    <row r="1383" spans="1:83" ht="14.4" x14ac:dyDescent="0.3">
      <c r="A1383" s="270"/>
      <c r="B1383" s="271"/>
      <c r="C1383" s="273"/>
      <c r="D1383" s="273"/>
      <c r="E1383" s="273"/>
      <c r="F1383" s="273"/>
      <c r="G1383" s="273"/>
      <c r="H1383" s="273"/>
      <c r="I1383" s="273"/>
      <c r="J1383" s="273"/>
      <c r="K1383" s="273"/>
      <c r="L1383" s="273"/>
      <c r="M1383" s="273"/>
      <c r="BE1383" s="269"/>
      <c r="BH1383" s="241"/>
      <c r="BI1383" s="241"/>
      <c r="BJ1383" s="241"/>
      <c r="BK1383" s="241"/>
      <c r="BL1383" s="241"/>
      <c r="BM1383" s="241"/>
      <c r="BN1383" s="241"/>
      <c r="BO1383" s="241"/>
      <c r="BP1383" s="241"/>
      <c r="BQ1383" s="241"/>
      <c r="BR1383" s="241"/>
      <c r="BS1383" s="241"/>
      <c r="BT1383" s="241"/>
      <c r="BU1383" s="241"/>
      <c r="BV1383" s="240"/>
      <c r="BW1383" s="241"/>
      <c r="BX1383" s="241"/>
      <c r="BY1383" s="241"/>
      <c r="BZ1383" s="241"/>
      <c r="CA1383" s="242"/>
      <c r="CB1383" s="242"/>
      <c r="CC1383" s="242"/>
      <c r="CD1383" s="242"/>
      <c r="CE1383" s="241"/>
    </row>
    <row r="1384" spans="1:83" ht="14.4" x14ac:dyDescent="0.3">
      <c r="A1384" s="270"/>
      <c r="B1384" s="271"/>
      <c r="C1384" s="273"/>
      <c r="D1384" s="273"/>
      <c r="E1384" s="273"/>
      <c r="F1384" s="273"/>
      <c r="G1384" s="273"/>
      <c r="H1384" s="273"/>
      <c r="I1384" s="273"/>
      <c r="J1384" s="273"/>
      <c r="K1384" s="273"/>
      <c r="L1384" s="273"/>
      <c r="M1384" s="273"/>
      <c r="BE1384" s="269"/>
      <c r="BH1384" s="250"/>
      <c r="BI1384" s="250"/>
      <c r="BJ1384" s="250"/>
      <c r="BK1384" s="250"/>
      <c r="BL1384" s="250"/>
      <c r="BM1384" s="250"/>
      <c r="BN1384" s="250"/>
      <c r="BO1384" s="250"/>
      <c r="BP1384" s="250"/>
      <c r="BQ1384" s="250"/>
      <c r="BR1384" s="250"/>
      <c r="BS1384" s="250"/>
      <c r="BT1384" s="250"/>
      <c r="BU1384" s="250"/>
      <c r="BV1384" s="250"/>
      <c r="BW1384" s="250"/>
      <c r="BX1384" s="250"/>
      <c r="BY1384" s="250"/>
      <c r="BZ1384" s="250"/>
      <c r="CE1384" s="250"/>
    </row>
    <row r="1385" spans="1:83" ht="14.4" x14ac:dyDescent="0.3">
      <c r="A1385" s="270"/>
      <c r="B1385" s="271"/>
      <c r="C1385" s="273"/>
      <c r="D1385" s="273"/>
      <c r="E1385" s="273"/>
      <c r="F1385" s="273"/>
      <c r="G1385" s="273"/>
      <c r="H1385" s="273"/>
      <c r="I1385" s="273"/>
      <c r="J1385" s="273"/>
      <c r="K1385" s="273"/>
      <c r="L1385" s="273"/>
      <c r="M1385" s="273"/>
      <c r="BE1385" s="269"/>
      <c r="BH1385" s="250"/>
      <c r="BI1385" s="250"/>
      <c r="BJ1385" s="250"/>
      <c r="BK1385" s="250"/>
      <c r="BL1385" s="250"/>
      <c r="BM1385" s="250"/>
      <c r="BN1385" s="250"/>
      <c r="BO1385" s="250"/>
      <c r="BP1385" s="250"/>
      <c r="BQ1385" s="250"/>
      <c r="BR1385" s="250"/>
      <c r="BS1385" s="250"/>
      <c r="BT1385" s="250"/>
      <c r="BU1385" s="250"/>
      <c r="BV1385" s="250"/>
      <c r="BW1385" s="250"/>
      <c r="BX1385" s="250"/>
      <c r="BY1385" s="250"/>
      <c r="BZ1385" s="250"/>
      <c r="CE1385" s="250"/>
    </row>
    <row r="1386" spans="1:83" ht="14.4" x14ac:dyDescent="0.3">
      <c r="A1386" s="270"/>
      <c r="B1386" s="269"/>
      <c r="C1386" s="273"/>
      <c r="D1386" s="273"/>
      <c r="E1386" s="273"/>
      <c r="F1386" s="273"/>
      <c r="G1386" s="273"/>
      <c r="H1386" s="273"/>
      <c r="I1386" s="273"/>
      <c r="J1386" s="273"/>
      <c r="K1386" s="273"/>
      <c r="L1386" s="273"/>
      <c r="M1386" s="273"/>
      <c r="N1386" s="273"/>
      <c r="O1386" s="273"/>
      <c r="P1386" s="273"/>
      <c r="Q1386" s="273"/>
      <c r="R1386" s="273"/>
      <c r="S1386" s="273"/>
      <c r="T1386" s="273"/>
      <c r="U1386" s="273"/>
      <c r="V1386" s="273"/>
      <c r="W1386" s="273"/>
      <c r="X1386" s="273"/>
      <c r="Y1386" s="273"/>
      <c r="Z1386" s="273"/>
      <c r="AA1386" s="273"/>
      <c r="BE1386" s="269"/>
      <c r="BH1386" s="241"/>
      <c r="BI1386" s="241"/>
      <c r="BJ1386" s="241"/>
      <c r="BK1386" s="241"/>
      <c r="BL1386" s="241"/>
      <c r="BM1386" s="241"/>
      <c r="BN1386" s="241"/>
      <c r="BO1386" s="241"/>
      <c r="BP1386" s="241"/>
      <c r="BQ1386" s="241"/>
      <c r="BR1386" s="241"/>
      <c r="BS1386" s="241"/>
      <c r="BT1386" s="241"/>
      <c r="BU1386" s="241"/>
      <c r="BV1386" s="240"/>
      <c r="BW1386" s="241"/>
      <c r="BX1386" s="241"/>
      <c r="BY1386" s="241"/>
      <c r="BZ1386" s="241"/>
      <c r="CA1386" s="242"/>
      <c r="CB1386" s="242"/>
      <c r="CC1386" s="242"/>
      <c r="CD1386" s="242"/>
      <c r="CE1386" s="241"/>
    </row>
    <row r="1387" spans="1:83" ht="14.4" x14ac:dyDescent="0.3">
      <c r="A1387" s="270"/>
      <c r="B1387" s="269"/>
      <c r="C1387" s="273"/>
      <c r="D1387" s="273"/>
      <c r="E1387" s="273"/>
      <c r="F1387" s="273"/>
      <c r="G1387" s="273"/>
      <c r="H1387" s="273"/>
      <c r="I1387" s="273"/>
      <c r="J1387" s="273"/>
      <c r="K1387" s="273"/>
      <c r="L1387" s="273"/>
      <c r="M1387" s="273"/>
      <c r="N1387" s="273"/>
      <c r="O1387" s="273"/>
      <c r="P1387" s="273"/>
      <c r="Q1387" s="273"/>
      <c r="R1387" s="273"/>
      <c r="S1387" s="273"/>
      <c r="T1387" s="273"/>
      <c r="U1387" s="273"/>
      <c r="V1387" s="273"/>
      <c r="W1387" s="273"/>
      <c r="X1387" s="273"/>
      <c r="Y1387" s="273"/>
      <c r="Z1387" s="273"/>
      <c r="AA1387" s="273"/>
      <c r="BE1387" s="269"/>
      <c r="BH1387" s="250"/>
      <c r="BI1387" s="250"/>
      <c r="BJ1387" s="250"/>
      <c r="BK1387" s="250"/>
      <c r="BL1387" s="250"/>
      <c r="BM1387" s="250"/>
      <c r="BN1387" s="250"/>
      <c r="BO1387" s="250"/>
      <c r="BP1387" s="250"/>
      <c r="BQ1387" s="250"/>
      <c r="BR1387" s="250"/>
      <c r="BS1387" s="250"/>
      <c r="BT1387" s="250"/>
      <c r="BU1387" s="250"/>
      <c r="BV1387" s="250"/>
      <c r="BW1387" s="250"/>
      <c r="BX1387" s="250"/>
      <c r="BY1387" s="250"/>
      <c r="BZ1387" s="250"/>
      <c r="CE1387" s="250"/>
    </row>
    <row r="1388" spans="1:83" ht="14.4" x14ac:dyDescent="0.3">
      <c r="A1388" s="270"/>
      <c r="B1388" s="271"/>
      <c r="C1388" s="273"/>
      <c r="D1388" s="273"/>
      <c r="E1388" s="273"/>
      <c r="F1388" s="273"/>
      <c r="G1388" s="273"/>
      <c r="H1388" s="273"/>
      <c r="I1388" s="273"/>
      <c r="J1388" s="273"/>
      <c r="K1388" s="273"/>
      <c r="L1388" s="273"/>
      <c r="M1388" s="273"/>
      <c r="BE1388" s="269"/>
      <c r="BH1388" s="241"/>
      <c r="BI1388" s="241"/>
      <c r="BJ1388" s="241"/>
      <c r="BK1388" s="241"/>
      <c r="BL1388" s="241"/>
      <c r="BM1388" s="241"/>
      <c r="BN1388" s="241"/>
      <c r="BO1388" s="241"/>
      <c r="BP1388" s="241"/>
      <c r="BQ1388" s="241"/>
      <c r="BR1388" s="241"/>
      <c r="BS1388" s="241"/>
      <c r="BT1388" s="241"/>
      <c r="BU1388" s="241"/>
      <c r="BV1388" s="240"/>
      <c r="BW1388" s="241"/>
      <c r="BX1388" s="241"/>
      <c r="BY1388" s="241"/>
      <c r="BZ1388" s="241"/>
      <c r="CA1388" s="242"/>
      <c r="CB1388" s="242"/>
      <c r="CC1388" s="242"/>
      <c r="CD1388" s="242"/>
      <c r="CE1388" s="241"/>
    </row>
    <row r="1389" spans="1:83" ht="14.4" x14ac:dyDescent="0.3">
      <c r="A1389" s="270"/>
      <c r="B1389" s="271"/>
      <c r="C1389" s="273"/>
      <c r="D1389" s="273"/>
      <c r="E1389" s="273"/>
      <c r="F1389" s="273"/>
      <c r="G1389" s="273"/>
      <c r="H1389" s="273"/>
      <c r="I1389" s="273"/>
      <c r="J1389" s="273"/>
      <c r="K1389" s="273"/>
      <c r="L1389" s="273"/>
      <c r="M1389" s="273"/>
      <c r="BE1389" s="269"/>
      <c r="BH1389" s="250"/>
      <c r="BI1389" s="250"/>
      <c r="BJ1389" s="250"/>
      <c r="BK1389" s="250"/>
      <c r="BL1389" s="250"/>
      <c r="BM1389" s="250"/>
      <c r="BN1389" s="250"/>
      <c r="BO1389" s="250"/>
      <c r="BP1389" s="250"/>
      <c r="BQ1389" s="250"/>
      <c r="BR1389" s="250"/>
      <c r="BS1389" s="250"/>
      <c r="BT1389" s="250"/>
      <c r="BU1389" s="250"/>
      <c r="BV1389" s="250"/>
      <c r="BW1389" s="250"/>
      <c r="BX1389" s="250"/>
      <c r="BY1389" s="250"/>
      <c r="BZ1389" s="250"/>
      <c r="CE1389" s="250"/>
    </row>
    <row r="1390" spans="1:83" ht="14.4" x14ac:dyDescent="0.3">
      <c r="A1390" s="270"/>
      <c r="B1390" s="271"/>
      <c r="C1390" s="273"/>
      <c r="D1390" s="273"/>
      <c r="E1390" s="273"/>
      <c r="F1390" s="273"/>
      <c r="G1390" s="273"/>
      <c r="H1390" s="273"/>
      <c r="I1390" s="273"/>
      <c r="J1390" s="273"/>
      <c r="K1390" s="273"/>
      <c r="L1390" s="273"/>
      <c r="M1390" s="273"/>
      <c r="BE1390" s="269"/>
      <c r="BH1390" s="250"/>
      <c r="BI1390" s="250"/>
      <c r="BJ1390" s="250"/>
      <c r="BK1390" s="250"/>
      <c r="BL1390" s="250"/>
      <c r="BM1390" s="250"/>
      <c r="BN1390" s="250"/>
      <c r="BO1390" s="250"/>
      <c r="BP1390" s="250"/>
      <c r="BQ1390" s="250"/>
      <c r="BR1390" s="250"/>
      <c r="BS1390" s="250"/>
      <c r="BT1390" s="250"/>
      <c r="BU1390" s="250"/>
      <c r="BV1390" s="250"/>
      <c r="BW1390" s="250"/>
      <c r="BX1390" s="250"/>
      <c r="BY1390" s="250"/>
      <c r="BZ1390" s="250"/>
      <c r="CE1390" s="250"/>
    </row>
    <row r="1391" spans="1:83" ht="14.4" x14ac:dyDescent="0.3">
      <c r="A1391" s="270"/>
      <c r="B1391" s="271"/>
      <c r="C1391" s="273"/>
      <c r="D1391" s="273"/>
      <c r="E1391" s="273"/>
      <c r="F1391" s="273"/>
      <c r="G1391" s="273"/>
      <c r="H1391" s="273"/>
      <c r="I1391" s="273"/>
      <c r="J1391" s="273"/>
      <c r="K1391" s="273"/>
      <c r="L1391" s="273"/>
      <c r="M1391" s="273"/>
      <c r="BE1391" s="269"/>
      <c r="BH1391" s="241"/>
      <c r="BI1391" s="241"/>
      <c r="BJ1391" s="241"/>
      <c r="BK1391" s="241"/>
      <c r="BL1391" s="241"/>
      <c r="BM1391" s="241"/>
      <c r="BN1391" s="241"/>
      <c r="BO1391" s="241"/>
      <c r="BP1391" s="241"/>
      <c r="BQ1391" s="241"/>
      <c r="BR1391" s="241"/>
      <c r="BS1391" s="241"/>
      <c r="BT1391" s="241"/>
      <c r="BU1391" s="241"/>
      <c r="BV1391" s="240"/>
      <c r="BW1391" s="241"/>
      <c r="BX1391" s="241"/>
      <c r="BY1391" s="241"/>
      <c r="BZ1391" s="241"/>
      <c r="CA1391" s="242"/>
      <c r="CB1391" s="242"/>
      <c r="CC1391" s="242"/>
      <c r="CD1391" s="242"/>
      <c r="CE1391" s="241"/>
    </row>
    <row r="1392" spans="1:83" ht="14.4" x14ac:dyDescent="0.3">
      <c r="A1392" s="270"/>
      <c r="B1392" s="271"/>
      <c r="C1392" s="269"/>
      <c r="D1392" s="269"/>
      <c r="E1392" s="269"/>
      <c r="F1392" s="269"/>
      <c r="G1392" s="269"/>
      <c r="H1392" s="269"/>
      <c r="I1392" s="269"/>
      <c r="J1392" s="269"/>
      <c r="K1392" s="269"/>
      <c r="L1392" s="269"/>
      <c r="M1392" s="269"/>
    </row>
    <row r="1393" spans="1:49" ht="14.4" x14ac:dyDescent="0.3">
      <c r="A1393" s="270"/>
      <c r="B1393" s="271"/>
      <c r="C1393" s="269"/>
      <c r="D1393" s="269"/>
      <c r="E1393" s="269"/>
      <c r="F1393" s="269"/>
      <c r="G1393" s="269"/>
      <c r="H1393" s="269"/>
      <c r="I1393" s="269"/>
      <c r="J1393" s="269"/>
      <c r="K1393" s="269"/>
      <c r="L1393" s="269"/>
      <c r="M1393" s="269"/>
      <c r="N1393" s="269"/>
      <c r="O1393" s="269"/>
      <c r="P1393" s="269"/>
      <c r="Q1393" s="269"/>
      <c r="R1393" s="269"/>
      <c r="S1393" s="269"/>
      <c r="T1393" s="269"/>
      <c r="U1393" s="269"/>
      <c r="V1393" s="269"/>
      <c r="W1393" s="269"/>
      <c r="X1393" s="269"/>
      <c r="Y1393" s="269"/>
      <c r="Z1393" s="269"/>
      <c r="AA1393" s="269"/>
    </row>
    <row r="1394" spans="1:49" ht="14.4" x14ac:dyDescent="0.3">
      <c r="A1394" s="270"/>
      <c r="B1394" s="271"/>
      <c r="C1394" s="269"/>
      <c r="D1394" s="269"/>
      <c r="E1394" s="269"/>
      <c r="F1394" s="269"/>
      <c r="G1394" s="269"/>
      <c r="H1394" s="269"/>
      <c r="I1394" s="269"/>
      <c r="J1394" s="269"/>
      <c r="K1394" s="269"/>
      <c r="L1394" s="269"/>
      <c r="M1394" s="269"/>
      <c r="N1394" s="269"/>
      <c r="O1394" s="269"/>
      <c r="P1394" s="269"/>
      <c r="Q1394" s="269"/>
      <c r="R1394" s="269"/>
      <c r="S1394" s="269"/>
      <c r="T1394" s="269"/>
      <c r="U1394" s="269"/>
      <c r="V1394" s="269"/>
      <c r="W1394" s="269"/>
      <c r="X1394" s="269"/>
      <c r="Y1394" s="269"/>
      <c r="Z1394" s="269"/>
      <c r="AA1394" s="269"/>
      <c r="AB1394" s="269"/>
      <c r="AC1394" s="269"/>
      <c r="AD1394" s="269"/>
      <c r="AE1394" s="269"/>
      <c r="AF1394" s="269"/>
      <c r="AG1394" s="269"/>
      <c r="AH1394" s="269"/>
      <c r="AI1394" s="269"/>
      <c r="AJ1394" s="269"/>
      <c r="AK1394" s="269"/>
      <c r="AL1394" s="269"/>
      <c r="AM1394" s="269"/>
      <c r="AN1394" s="269"/>
      <c r="AO1394" s="269"/>
      <c r="AP1394" s="269"/>
      <c r="AQ1394" s="269"/>
      <c r="AR1394" s="269"/>
      <c r="AS1394" s="269"/>
      <c r="AT1394" s="269"/>
      <c r="AU1394" s="269"/>
      <c r="AV1394" s="269"/>
      <c r="AW1394" s="269"/>
    </row>
    <row r="1395" spans="1:49" ht="14.4" x14ac:dyDescent="0.3">
      <c r="A1395" s="270"/>
      <c r="B1395" s="271"/>
      <c r="C1395" s="269"/>
      <c r="D1395" s="269"/>
      <c r="E1395" s="269"/>
      <c r="F1395" s="269"/>
      <c r="G1395" s="269"/>
      <c r="H1395" s="269"/>
      <c r="I1395" s="269"/>
      <c r="J1395" s="269"/>
      <c r="K1395" s="269"/>
      <c r="L1395" s="269"/>
      <c r="M1395" s="269"/>
      <c r="N1395" s="269"/>
      <c r="O1395" s="269"/>
      <c r="P1395" s="269"/>
      <c r="Q1395" s="269"/>
      <c r="R1395" s="269"/>
      <c r="S1395" s="269"/>
      <c r="T1395" s="269"/>
      <c r="U1395" s="269"/>
      <c r="V1395" s="269"/>
      <c r="W1395" s="269"/>
      <c r="X1395" s="269"/>
      <c r="Y1395" s="269"/>
      <c r="Z1395" s="269"/>
      <c r="AA1395" s="269"/>
      <c r="AB1395" s="269"/>
      <c r="AC1395" s="269"/>
      <c r="AD1395" s="269"/>
      <c r="AE1395" s="269"/>
      <c r="AF1395" s="269"/>
      <c r="AG1395" s="269"/>
      <c r="AH1395" s="269"/>
      <c r="AI1395" s="269"/>
      <c r="AJ1395" s="269"/>
      <c r="AK1395" s="269"/>
      <c r="AL1395" s="269"/>
      <c r="AM1395" s="269"/>
      <c r="AN1395" s="269"/>
      <c r="AO1395" s="269"/>
      <c r="AP1395" s="269"/>
      <c r="AQ1395" s="269"/>
      <c r="AR1395" s="269"/>
      <c r="AS1395" s="269"/>
      <c r="AT1395" s="269"/>
      <c r="AU1395" s="269"/>
      <c r="AV1395" s="269"/>
      <c r="AW1395" s="269"/>
    </row>
    <row r="1396" spans="1:49" ht="14.4" x14ac:dyDescent="0.3">
      <c r="A1396" s="270"/>
      <c r="B1396" s="271"/>
      <c r="C1396" s="269"/>
      <c r="D1396" s="269"/>
      <c r="E1396" s="269"/>
      <c r="F1396" s="269"/>
      <c r="G1396" s="269"/>
      <c r="H1396" s="269"/>
      <c r="I1396" s="269"/>
      <c r="J1396" s="269"/>
      <c r="K1396" s="269"/>
      <c r="L1396" s="269"/>
      <c r="M1396" s="269"/>
      <c r="N1396" s="269"/>
      <c r="O1396" s="269"/>
      <c r="P1396" s="269"/>
      <c r="Q1396" s="269"/>
      <c r="R1396" s="269"/>
      <c r="S1396" s="269"/>
      <c r="T1396" s="269"/>
      <c r="U1396" s="269"/>
      <c r="V1396" s="269"/>
      <c r="W1396" s="269"/>
      <c r="X1396" s="269"/>
      <c r="Y1396" s="269"/>
      <c r="Z1396" s="269"/>
      <c r="AA1396" s="269"/>
      <c r="AB1396" s="269"/>
      <c r="AC1396" s="269"/>
      <c r="AD1396" s="269"/>
      <c r="AE1396" s="269"/>
      <c r="AF1396" s="269"/>
      <c r="AG1396" s="269"/>
      <c r="AH1396" s="269"/>
      <c r="AI1396" s="269"/>
      <c r="AJ1396" s="269"/>
      <c r="AK1396" s="269"/>
      <c r="AL1396" s="269"/>
      <c r="AM1396" s="269"/>
      <c r="AN1396" s="269"/>
      <c r="AO1396" s="269"/>
      <c r="AP1396" s="269"/>
      <c r="AQ1396" s="269"/>
      <c r="AR1396" s="269"/>
      <c r="AS1396" s="269"/>
      <c r="AT1396" s="269"/>
      <c r="AU1396" s="269"/>
      <c r="AV1396" s="269"/>
      <c r="AW1396" s="269"/>
    </row>
    <row r="1397" spans="1:49" ht="14.4" x14ac:dyDescent="0.3">
      <c r="A1397" s="270"/>
      <c r="B1397" s="271"/>
      <c r="C1397" s="269"/>
      <c r="D1397" s="269"/>
      <c r="E1397" s="269"/>
      <c r="F1397" s="269"/>
      <c r="G1397" s="269"/>
      <c r="H1397" s="269"/>
      <c r="I1397" s="269"/>
      <c r="J1397" s="269"/>
      <c r="K1397" s="269"/>
      <c r="L1397" s="269"/>
      <c r="M1397" s="269"/>
      <c r="N1397" s="269"/>
      <c r="O1397" s="269"/>
      <c r="P1397" s="269"/>
      <c r="Q1397" s="269"/>
      <c r="R1397" s="269"/>
      <c r="S1397" s="269"/>
      <c r="T1397" s="269"/>
      <c r="U1397" s="269"/>
      <c r="V1397" s="269"/>
      <c r="W1397" s="269"/>
      <c r="X1397" s="269"/>
      <c r="Y1397" s="269"/>
      <c r="Z1397" s="269"/>
      <c r="AA1397" s="269"/>
      <c r="AB1397" s="269"/>
      <c r="AC1397" s="269"/>
      <c r="AD1397" s="269"/>
      <c r="AE1397" s="269"/>
      <c r="AF1397" s="269"/>
      <c r="AG1397" s="269"/>
      <c r="AH1397" s="269"/>
      <c r="AI1397" s="269"/>
      <c r="AJ1397" s="269"/>
      <c r="AK1397" s="269"/>
      <c r="AL1397" s="269"/>
      <c r="AM1397" s="269"/>
      <c r="AN1397" s="269"/>
      <c r="AO1397" s="269"/>
      <c r="AP1397" s="269"/>
      <c r="AQ1397" s="269"/>
      <c r="AR1397" s="269"/>
      <c r="AS1397" s="269"/>
      <c r="AT1397" s="269"/>
      <c r="AU1397" s="269"/>
      <c r="AV1397" s="269"/>
      <c r="AW1397" s="269"/>
    </row>
    <row r="1398" spans="1:49" ht="14.4" x14ac:dyDescent="0.3">
      <c r="A1398" s="270"/>
      <c r="B1398" s="271"/>
      <c r="C1398" s="269"/>
      <c r="D1398" s="269"/>
      <c r="E1398" s="269"/>
      <c r="F1398" s="269"/>
      <c r="G1398" s="269"/>
      <c r="H1398" s="269"/>
      <c r="I1398" s="269"/>
      <c r="J1398" s="269"/>
      <c r="K1398" s="269"/>
      <c r="L1398" s="269"/>
      <c r="M1398" s="269"/>
      <c r="N1398" s="269"/>
      <c r="O1398" s="269"/>
      <c r="P1398" s="269"/>
      <c r="Q1398" s="269"/>
      <c r="R1398" s="269"/>
      <c r="S1398" s="269"/>
      <c r="T1398" s="269"/>
      <c r="U1398" s="269"/>
      <c r="V1398" s="269"/>
      <c r="W1398" s="269"/>
      <c r="X1398" s="269"/>
      <c r="Y1398" s="269"/>
      <c r="Z1398" s="269"/>
      <c r="AA1398" s="269"/>
      <c r="AB1398" s="269"/>
      <c r="AC1398" s="269"/>
      <c r="AD1398" s="269"/>
      <c r="AE1398" s="269"/>
      <c r="AF1398" s="269"/>
      <c r="AG1398" s="269"/>
      <c r="AH1398" s="269"/>
      <c r="AI1398" s="269"/>
      <c r="AJ1398" s="269"/>
      <c r="AK1398" s="269"/>
      <c r="AL1398" s="269"/>
      <c r="AM1398" s="269"/>
      <c r="AN1398" s="269"/>
      <c r="AO1398" s="269"/>
      <c r="AP1398" s="269"/>
      <c r="AQ1398" s="269"/>
      <c r="AR1398" s="269"/>
      <c r="AS1398" s="269"/>
      <c r="AT1398" s="269"/>
      <c r="AU1398" s="269"/>
      <c r="AV1398" s="269"/>
      <c r="AW1398" s="269"/>
    </row>
    <row r="1399" spans="1:49" ht="14.4" x14ac:dyDescent="0.3">
      <c r="A1399" s="270"/>
      <c r="B1399" s="271"/>
      <c r="C1399" s="269"/>
      <c r="D1399" s="269"/>
      <c r="E1399" s="269"/>
      <c r="F1399" s="269"/>
      <c r="G1399" s="269"/>
      <c r="H1399" s="269"/>
      <c r="I1399" s="269"/>
      <c r="J1399" s="269"/>
      <c r="K1399" s="269"/>
      <c r="L1399" s="269"/>
      <c r="M1399" s="269"/>
      <c r="N1399" s="269"/>
      <c r="O1399" s="269"/>
      <c r="P1399" s="269"/>
      <c r="Q1399" s="269"/>
      <c r="R1399" s="269"/>
      <c r="S1399" s="269"/>
      <c r="T1399" s="269"/>
      <c r="U1399" s="269"/>
      <c r="V1399" s="269"/>
      <c r="W1399" s="269"/>
      <c r="X1399" s="269"/>
      <c r="Y1399" s="269"/>
      <c r="Z1399" s="269"/>
      <c r="AA1399" s="269"/>
      <c r="AB1399" s="269"/>
      <c r="AC1399" s="269"/>
      <c r="AD1399" s="269"/>
      <c r="AE1399" s="269"/>
      <c r="AF1399" s="269"/>
      <c r="AG1399" s="269"/>
      <c r="AH1399" s="269"/>
      <c r="AI1399" s="269"/>
      <c r="AJ1399" s="269"/>
      <c r="AK1399" s="269"/>
      <c r="AL1399" s="269"/>
      <c r="AM1399" s="269"/>
      <c r="AN1399" s="269"/>
      <c r="AO1399" s="269"/>
      <c r="AP1399" s="269"/>
      <c r="AQ1399" s="269"/>
      <c r="AR1399" s="269"/>
      <c r="AS1399" s="269"/>
      <c r="AT1399" s="269"/>
      <c r="AU1399" s="269"/>
      <c r="AV1399" s="269"/>
      <c r="AW1399" s="269"/>
    </row>
    <row r="1400" spans="1:49" ht="14.4" x14ac:dyDescent="0.3">
      <c r="A1400" s="270"/>
      <c r="B1400" s="271"/>
      <c r="C1400" s="269"/>
      <c r="D1400" s="269"/>
      <c r="E1400" s="269"/>
      <c r="F1400" s="269"/>
      <c r="G1400" s="269"/>
      <c r="H1400" s="269"/>
      <c r="I1400" s="269"/>
      <c r="J1400" s="269"/>
      <c r="K1400" s="269"/>
      <c r="L1400" s="269"/>
      <c r="M1400" s="269"/>
      <c r="N1400" s="269"/>
      <c r="O1400" s="269"/>
      <c r="P1400" s="269"/>
      <c r="Q1400" s="269"/>
      <c r="R1400" s="269"/>
      <c r="S1400" s="269"/>
      <c r="T1400" s="269"/>
      <c r="U1400" s="269"/>
      <c r="V1400" s="269"/>
      <c r="W1400" s="269"/>
      <c r="X1400" s="269"/>
      <c r="Y1400" s="269"/>
      <c r="Z1400" s="269"/>
      <c r="AA1400" s="269"/>
      <c r="AB1400" s="269"/>
      <c r="AC1400" s="269"/>
      <c r="AD1400" s="269"/>
      <c r="AE1400" s="269"/>
      <c r="AF1400" s="269"/>
      <c r="AG1400" s="269"/>
      <c r="AH1400" s="269"/>
      <c r="AI1400" s="269"/>
      <c r="AJ1400" s="269"/>
      <c r="AK1400" s="269"/>
      <c r="AL1400" s="269"/>
      <c r="AM1400" s="269"/>
      <c r="AN1400" s="269"/>
      <c r="AO1400" s="269"/>
      <c r="AP1400" s="269"/>
      <c r="AQ1400" s="269"/>
      <c r="AR1400" s="269"/>
      <c r="AS1400" s="269"/>
      <c r="AT1400" s="269"/>
      <c r="AU1400" s="269"/>
      <c r="AV1400" s="269"/>
      <c r="AW1400" s="269"/>
    </row>
    <row r="1401" spans="1:49" ht="14.4" x14ac:dyDescent="0.3">
      <c r="A1401" s="270"/>
      <c r="B1401" s="271"/>
      <c r="C1401" s="269"/>
      <c r="D1401" s="269"/>
      <c r="E1401" s="269"/>
      <c r="F1401" s="269"/>
      <c r="G1401" s="269"/>
      <c r="H1401" s="269"/>
      <c r="I1401" s="269"/>
      <c r="J1401" s="269"/>
      <c r="K1401" s="269"/>
      <c r="L1401" s="269"/>
      <c r="M1401" s="269"/>
      <c r="N1401" s="269"/>
      <c r="O1401" s="269"/>
      <c r="P1401" s="269"/>
      <c r="Q1401" s="269"/>
      <c r="R1401" s="269"/>
      <c r="S1401" s="269"/>
      <c r="T1401" s="269"/>
      <c r="U1401" s="269"/>
      <c r="V1401" s="269"/>
      <c r="W1401" s="269"/>
      <c r="X1401" s="269"/>
      <c r="Y1401" s="269"/>
      <c r="Z1401" s="269"/>
      <c r="AA1401" s="269"/>
      <c r="AB1401" s="269"/>
      <c r="AC1401" s="269"/>
      <c r="AD1401" s="269"/>
      <c r="AE1401" s="269"/>
      <c r="AF1401" s="269"/>
      <c r="AG1401" s="269"/>
      <c r="AH1401" s="269"/>
      <c r="AI1401" s="269"/>
      <c r="AJ1401" s="269"/>
      <c r="AK1401" s="269"/>
      <c r="AL1401" s="269"/>
      <c r="AM1401" s="269"/>
      <c r="AN1401" s="269"/>
      <c r="AO1401" s="269"/>
      <c r="AP1401" s="269"/>
      <c r="AQ1401" s="269"/>
      <c r="AR1401" s="269"/>
      <c r="AS1401" s="269"/>
      <c r="AT1401" s="269"/>
      <c r="AU1401" s="269"/>
      <c r="AV1401" s="269"/>
      <c r="AW1401" s="269"/>
    </row>
    <row r="1402" spans="1:49" ht="14.4" x14ac:dyDescent="0.3">
      <c r="A1402" s="270"/>
      <c r="B1402" s="271"/>
      <c r="C1402" s="269"/>
      <c r="D1402" s="269"/>
      <c r="E1402" s="269"/>
      <c r="F1402" s="269"/>
      <c r="G1402" s="269"/>
      <c r="H1402" s="269"/>
      <c r="I1402" s="269"/>
      <c r="J1402" s="269"/>
      <c r="K1402" s="269"/>
      <c r="L1402" s="269"/>
      <c r="M1402" s="269"/>
      <c r="N1402" s="269"/>
      <c r="O1402" s="269"/>
      <c r="P1402" s="269"/>
      <c r="Q1402" s="269"/>
      <c r="R1402" s="269"/>
      <c r="S1402" s="269"/>
      <c r="T1402" s="269"/>
      <c r="U1402" s="269"/>
      <c r="V1402" s="269"/>
      <c r="W1402" s="269"/>
      <c r="X1402" s="269"/>
      <c r="Y1402" s="269"/>
      <c r="Z1402" s="269"/>
      <c r="AA1402" s="269"/>
      <c r="AB1402" s="269"/>
      <c r="AC1402" s="269"/>
      <c r="AD1402" s="269"/>
      <c r="AE1402" s="269"/>
      <c r="AF1402" s="269"/>
      <c r="AG1402" s="269"/>
      <c r="AH1402" s="269"/>
      <c r="AI1402" s="269"/>
      <c r="AJ1402" s="269"/>
      <c r="AK1402" s="269"/>
      <c r="AL1402" s="269"/>
      <c r="AM1402" s="269"/>
      <c r="AN1402" s="269"/>
      <c r="AO1402" s="269"/>
      <c r="AP1402" s="269"/>
      <c r="AQ1402" s="269"/>
      <c r="AR1402" s="269"/>
      <c r="AS1402" s="269"/>
      <c r="AT1402" s="269"/>
      <c r="AU1402" s="269"/>
      <c r="AV1402" s="269"/>
      <c r="AW1402" s="269"/>
    </row>
    <row r="1403" spans="1:49" ht="14.4" x14ac:dyDescent="0.3">
      <c r="A1403" s="270"/>
      <c r="B1403" s="271"/>
      <c r="C1403" s="269"/>
      <c r="D1403" s="269"/>
      <c r="E1403" s="269"/>
      <c r="F1403" s="269"/>
      <c r="G1403" s="269"/>
      <c r="H1403" s="269"/>
      <c r="I1403" s="269"/>
      <c r="J1403" s="269"/>
      <c r="K1403" s="269"/>
      <c r="L1403" s="269"/>
      <c r="M1403" s="269"/>
      <c r="N1403" s="269"/>
      <c r="O1403" s="269"/>
      <c r="P1403" s="269"/>
      <c r="Q1403" s="269"/>
      <c r="R1403" s="269"/>
      <c r="S1403" s="269"/>
      <c r="T1403" s="269"/>
      <c r="U1403" s="269"/>
      <c r="V1403" s="269"/>
      <c r="W1403" s="269"/>
      <c r="X1403" s="269"/>
      <c r="Y1403" s="269"/>
      <c r="Z1403" s="269"/>
      <c r="AA1403" s="269"/>
      <c r="AB1403" s="269"/>
      <c r="AC1403" s="269"/>
      <c r="AD1403" s="269"/>
      <c r="AE1403" s="269"/>
      <c r="AF1403" s="269"/>
      <c r="AG1403" s="269"/>
      <c r="AH1403" s="269"/>
      <c r="AI1403" s="269"/>
      <c r="AJ1403" s="269"/>
      <c r="AK1403" s="269"/>
      <c r="AL1403" s="269"/>
      <c r="AM1403" s="269"/>
      <c r="AN1403" s="269"/>
      <c r="AO1403" s="269"/>
      <c r="AP1403" s="269"/>
      <c r="AQ1403" s="269"/>
      <c r="AR1403" s="269"/>
      <c r="AS1403" s="269"/>
      <c r="AT1403" s="269"/>
      <c r="AU1403" s="269"/>
      <c r="AV1403" s="269"/>
      <c r="AW1403" s="269"/>
    </row>
    <row r="1404" spans="1:49" ht="14.4" x14ac:dyDescent="0.3">
      <c r="A1404" s="270"/>
      <c r="B1404" s="271"/>
      <c r="C1404" s="269"/>
      <c r="D1404" s="269"/>
      <c r="E1404" s="269"/>
      <c r="F1404" s="269"/>
      <c r="G1404" s="269"/>
      <c r="H1404" s="269"/>
      <c r="I1404" s="269"/>
      <c r="J1404" s="269"/>
      <c r="K1404" s="269"/>
      <c r="L1404" s="269"/>
      <c r="M1404" s="269"/>
      <c r="N1404" s="269"/>
      <c r="O1404" s="269"/>
      <c r="P1404" s="269"/>
      <c r="Q1404" s="269"/>
      <c r="R1404" s="269"/>
      <c r="S1404" s="269"/>
      <c r="T1404" s="269"/>
      <c r="U1404" s="269"/>
      <c r="V1404" s="269"/>
      <c r="W1404" s="269"/>
      <c r="X1404" s="269"/>
      <c r="Y1404" s="269"/>
      <c r="Z1404" s="269"/>
      <c r="AA1404" s="269"/>
      <c r="AB1404" s="269"/>
      <c r="AC1404" s="269"/>
      <c r="AD1404" s="269"/>
      <c r="AE1404" s="269"/>
      <c r="AF1404" s="269"/>
      <c r="AG1404" s="269"/>
      <c r="AH1404" s="269"/>
      <c r="AI1404" s="269"/>
      <c r="AJ1404" s="269"/>
      <c r="AK1404" s="269"/>
      <c r="AL1404" s="269"/>
      <c r="AM1404" s="269"/>
      <c r="AN1404" s="269"/>
      <c r="AO1404" s="269"/>
      <c r="AP1404" s="269"/>
      <c r="AQ1404" s="269"/>
      <c r="AR1404" s="269"/>
      <c r="AS1404" s="269"/>
      <c r="AT1404" s="269"/>
      <c r="AU1404" s="269"/>
      <c r="AV1404" s="269"/>
      <c r="AW1404" s="269"/>
    </row>
    <row r="1405" spans="1:49" ht="14.4" x14ac:dyDescent="0.3">
      <c r="A1405" s="270"/>
      <c r="B1405" s="271"/>
      <c r="C1405" s="269"/>
      <c r="D1405" s="269"/>
      <c r="E1405" s="269"/>
      <c r="F1405" s="269"/>
      <c r="G1405" s="269"/>
      <c r="H1405" s="269"/>
      <c r="I1405" s="269"/>
      <c r="J1405" s="269"/>
      <c r="K1405" s="269"/>
      <c r="L1405" s="269"/>
      <c r="M1405" s="269"/>
      <c r="N1405" s="269"/>
      <c r="O1405" s="269"/>
      <c r="P1405" s="269"/>
      <c r="Q1405" s="269"/>
      <c r="R1405" s="269"/>
      <c r="S1405" s="269"/>
      <c r="T1405" s="269"/>
      <c r="U1405" s="269"/>
      <c r="V1405" s="269"/>
      <c r="W1405" s="269"/>
      <c r="X1405" s="269"/>
      <c r="Y1405" s="269"/>
      <c r="Z1405" s="269"/>
      <c r="AA1405" s="269"/>
      <c r="AB1405" s="269"/>
      <c r="AC1405" s="269"/>
      <c r="AD1405" s="269"/>
      <c r="AE1405" s="269"/>
      <c r="AF1405" s="269"/>
      <c r="AG1405" s="269"/>
      <c r="AH1405" s="269"/>
      <c r="AI1405" s="269"/>
      <c r="AJ1405" s="269"/>
      <c r="AK1405" s="269"/>
      <c r="AL1405" s="269"/>
      <c r="AM1405" s="269"/>
      <c r="AN1405" s="269"/>
      <c r="AO1405" s="269"/>
      <c r="AP1405" s="269"/>
      <c r="AQ1405" s="269"/>
      <c r="AR1405" s="269"/>
      <c r="AS1405" s="269"/>
      <c r="AT1405" s="269"/>
      <c r="AU1405" s="269"/>
      <c r="AV1405" s="269"/>
      <c r="AW1405" s="269"/>
    </row>
    <row r="1406" spans="1:49" ht="14.4" x14ac:dyDescent="0.3">
      <c r="A1406" s="270"/>
      <c r="B1406" s="271"/>
      <c r="C1406" s="269"/>
      <c r="D1406" s="269"/>
      <c r="E1406" s="269"/>
      <c r="F1406" s="269"/>
      <c r="G1406" s="269"/>
      <c r="H1406" s="269"/>
      <c r="I1406" s="269"/>
      <c r="J1406" s="269"/>
      <c r="K1406" s="269"/>
      <c r="L1406" s="269"/>
      <c r="M1406" s="269"/>
      <c r="N1406" s="269"/>
      <c r="O1406" s="269"/>
      <c r="P1406" s="269"/>
      <c r="Q1406" s="269"/>
      <c r="R1406" s="269"/>
      <c r="S1406" s="269"/>
      <c r="T1406" s="269"/>
      <c r="U1406" s="269"/>
      <c r="V1406" s="269"/>
      <c r="W1406" s="269"/>
      <c r="X1406" s="269"/>
      <c r="Y1406" s="269"/>
      <c r="Z1406" s="269"/>
      <c r="AA1406" s="269"/>
      <c r="AB1406" s="269"/>
      <c r="AC1406" s="269"/>
      <c r="AD1406" s="269"/>
      <c r="AE1406" s="269"/>
      <c r="AF1406" s="269"/>
      <c r="AG1406" s="269"/>
      <c r="AH1406" s="269"/>
      <c r="AI1406" s="269"/>
      <c r="AJ1406" s="269"/>
      <c r="AK1406" s="269"/>
      <c r="AL1406" s="269"/>
      <c r="AM1406" s="269"/>
      <c r="AN1406" s="269"/>
      <c r="AO1406" s="269"/>
      <c r="AP1406" s="269"/>
      <c r="AQ1406" s="269"/>
      <c r="AR1406" s="269"/>
      <c r="AS1406" s="269"/>
      <c r="AT1406" s="269"/>
      <c r="AU1406" s="269"/>
      <c r="AV1406" s="269"/>
      <c r="AW1406" s="269"/>
    </row>
    <row r="1407" spans="1:49" ht="14.4" x14ac:dyDescent="0.3">
      <c r="A1407" s="270"/>
      <c r="B1407" s="271"/>
      <c r="C1407" s="269"/>
      <c r="D1407" s="269"/>
      <c r="E1407" s="269"/>
      <c r="F1407" s="269"/>
      <c r="G1407" s="269"/>
      <c r="H1407" s="269"/>
      <c r="I1407" s="269"/>
      <c r="J1407" s="269"/>
      <c r="K1407" s="269"/>
      <c r="L1407" s="269"/>
      <c r="M1407" s="269"/>
      <c r="N1407" s="269"/>
      <c r="O1407" s="269"/>
      <c r="P1407" s="269"/>
      <c r="Q1407" s="269"/>
      <c r="R1407" s="269"/>
      <c r="S1407" s="269"/>
      <c r="T1407" s="269"/>
      <c r="U1407" s="269"/>
      <c r="V1407" s="269"/>
      <c r="W1407" s="269"/>
      <c r="X1407" s="269"/>
      <c r="Y1407" s="269"/>
      <c r="Z1407" s="269"/>
      <c r="AA1407" s="269"/>
      <c r="AB1407" s="269"/>
      <c r="AC1407" s="269"/>
      <c r="AD1407" s="269"/>
      <c r="AE1407" s="269"/>
      <c r="AF1407" s="269"/>
      <c r="AG1407" s="269"/>
      <c r="AH1407" s="269"/>
      <c r="AI1407" s="269"/>
      <c r="AJ1407" s="269"/>
      <c r="AK1407" s="269"/>
      <c r="AL1407" s="269"/>
      <c r="AM1407" s="269"/>
      <c r="AN1407" s="269"/>
      <c r="AO1407" s="269"/>
      <c r="AP1407" s="269"/>
      <c r="AQ1407" s="269"/>
      <c r="AR1407" s="269"/>
      <c r="AS1407" s="269"/>
      <c r="AT1407" s="269"/>
      <c r="AU1407" s="269"/>
      <c r="AV1407" s="269"/>
      <c r="AW1407" s="269"/>
    </row>
    <row r="1408" spans="1:49" ht="14.4" x14ac:dyDescent="0.3">
      <c r="A1408" s="270"/>
      <c r="B1408" s="271"/>
      <c r="C1408" s="269"/>
      <c r="D1408" s="269"/>
      <c r="E1408" s="269"/>
      <c r="F1408" s="269"/>
      <c r="G1408" s="269"/>
      <c r="H1408" s="269"/>
      <c r="I1408" s="269"/>
      <c r="J1408" s="269"/>
      <c r="K1408" s="269"/>
      <c r="L1408" s="269"/>
      <c r="M1408" s="269"/>
      <c r="N1408" s="269"/>
      <c r="O1408" s="269"/>
      <c r="P1408" s="269"/>
      <c r="Q1408" s="269"/>
      <c r="R1408" s="269"/>
      <c r="S1408" s="269"/>
      <c r="T1408" s="269"/>
      <c r="U1408" s="269"/>
      <c r="V1408" s="269"/>
      <c r="W1408" s="269"/>
      <c r="X1408" s="269"/>
      <c r="Y1408" s="269"/>
      <c r="Z1408" s="269"/>
      <c r="AA1408" s="269"/>
      <c r="AB1408" s="269"/>
      <c r="AC1408" s="269"/>
      <c r="AD1408" s="269"/>
      <c r="AE1408" s="269"/>
      <c r="AF1408" s="269"/>
      <c r="AG1408" s="269"/>
      <c r="AH1408" s="269"/>
      <c r="AI1408" s="269"/>
      <c r="AJ1408" s="269"/>
      <c r="AK1408" s="269"/>
      <c r="AL1408" s="269"/>
      <c r="AM1408" s="269"/>
      <c r="AN1408" s="269"/>
      <c r="AO1408" s="269"/>
      <c r="AP1408" s="269"/>
      <c r="AQ1408" s="269"/>
      <c r="AR1408" s="269"/>
      <c r="AS1408" s="269"/>
      <c r="AT1408" s="269"/>
      <c r="AU1408" s="269"/>
      <c r="AV1408" s="269"/>
      <c r="AW1408" s="269"/>
    </row>
    <row r="1409" spans="1:49" ht="14.4" x14ac:dyDescent="0.3">
      <c r="A1409" s="270"/>
      <c r="B1409" s="271"/>
      <c r="C1409" s="269"/>
      <c r="D1409" s="269"/>
      <c r="E1409" s="269"/>
      <c r="F1409" s="269"/>
      <c r="G1409" s="269"/>
      <c r="H1409" s="269"/>
      <c r="I1409" s="269"/>
      <c r="J1409" s="269"/>
      <c r="K1409" s="269"/>
      <c r="L1409" s="269"/>
      <c r="M1409" s="269"/>
      <c r="N1409" s="269"/>
      <c r="O1409" s="269"/>
      <c r="P1409" s="269"/>
      <c r="Q1409" s="269"/>
      <c r="R1409" s="269"/>
      <c r="S1409" s="269"/>
      <c r="T1409" s="269"/>
      <c r="U1409" s="269"/>
      <c r="V1409" s="269"/>
      <c r="W1409" s="269"/>
      <c r="X1409" s="269"/>
      <c r="Y1409" s="269"/>
      <c r="Z1409" s="269"/>
      <c r="AA1409" s="269"/>
      <c r="AB1409" s="269"/>
      <c r="AC1409" s="269"/>
      <c r="AD1409" s="269"/>
      <c r="AE1409" s="269"/>
      <c r="AF1409" s="269"/>
      <c r="AG1409" s="269"/>
      <c r="AH1409" s="269"/>
      <c r="AI1409" s="269"/>
      <c r="AJ1409" s="269"/>
      <c r="AK1409" s="269"/>
      <c r="AL1409" s="269"/>
      <c r="AM1409" s="269"/>
      <c r="AN1409" s="269"/>
      <c r="AO1409" s="269"/>
      <c r="AP1409" s="269"/>
      <c r="AQ1409" s="269"/>
      <c r="AR1409" s="269"/>
      <c r="AS1409" s="269"/>
      <c r="AT1409" s="269"/>
      <c r="AU1409" s="269"/>
      <c r="AV1409" s="269"/>
      <c r="AW1409" s="269"/>
    </row>
  </sheetData>
  <sheetProtection selectLockedCells="1" selectUnlockedCells="1"/>
  <autoFilter ref="A2:CE716" xr:uid="{00000000-0009-0000-0000-000005000000}">
    <sortState xmlns:xlrd2="http://schemas.microsoft.com/office/spreadsheetml/2017/richdata2" ref="A3:CE716">
      <sortCondition ref="A2"/>
    </sortState>
  </autoFilter>
  <conditionalFormatting sqref="A709:A716">
    <cfRule type="duplicateValues" dxfId="9" priority="4236" stopIfTrue="1"/>
  </conditionalFormatting>
  <conditionalFormatting sqref="A25:A700 A3:A22">
    <cfRule type="duplicateValues" dxfId="8" priority="8146"/>
  </conditionalFormatting>
  <conditionalFormatting sqref="A25:A700">
    <cfRule type="duplicateValues" dxfId="7" priority="8148"/>
  </conditionalFormatting>
  <conditionalFormatting sqref="A23:A24">
    <cfRule type="duplicateValues" dxfId="6" priority="8161"/>
    <cfRule type="duplicateValues" dxfId="5" priority="8162"/>
  </conditionalFormatting>
  <conditionalFormatting sqref="A3:A715">
    <cfRule type="duplicateValues" dxfId="1" priority="8252"/>
  </conditionalFormatting>
  <conditionalFormatting sqref="A3:A811">
    <cfRule type="duplicateValues" dxfId="0" priority="825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J1409"/>
  <sheetViews>
    <sheetView rightToLeft="1" workbookViewId="0">
      <pane ySplit="2" topLeftCell="A3" activePane="bottomLeft" state="frozen"/>
      <selection activeCell="J1" sqref="J1"/>
      <selection pane="bottomLeft" activeCell="A3" sqref="A3"/>
    </sheetView>
  </sheetViews>
  <sheetFormatPr defaultColWidth="9" defaultRowHeight="13.8" x14ac:dyDescent="0.25"/>
  <cols>
    <col min="1" max="1" width="16" customWidth="1"/>
    <col min="2" max="2" width="21.09765625" customWidth="1"/>
    <col min="3" max="4" width="11.3984375" customWidth="1"/>
    <col min="6" max="6" width="11" bestFit="1" customWidth="1"/>
    <col min="8" max="8" width="12.8984375" bestFit="1" customWidth="1"/>
    <col min="9" max="9" width="9.3984375" bestFit="1" customWidth="1"/>
    <col min="10" max="10" width="12" bestFit="1" customWidth="1"/>
    <col min="11" max="11" width="12.3984375" bestFit="1" customWidth="1"/>
    <col min="12" max="12" width="14.3984375" bestFit="1" customWidth="1"/>
    <col min="13" max="13" width="10.3984375" bestFit="1" customWidth="1"/>
    <col min="14" max="14" width="30.3984375" bestFit="1" customWidth="1"/>
    <col min="15" max="15" width="26.3984375" style="254" bestFit="1" customWidth="1"/>
    <col min="16" max="16" width="13.3984375" bestFit="1" customWidth="1"/>
    <col min="17" max="17" width="12.3984375" bestFit="1" customWidth="1"/>
    <col min="18" max="18" width="15.3984375" bestFit="1" customWidth="1"/>
    <col min="19" max="19" width="14.3984375" bestFit="1" customWidth="1"/>
    <col min="20" max="20" width="14.8984375" bestFit="1" customWidth="1"/>
    <col min="21" max="21" width="12.3984375" bestFit="1" customWidth="1"/>
    <col min="22" max="27" width="17.3984375" bestFit="1" customWidth="1"/>
    <col min="28" max="28" width="17.3984375" customWidth="1"/>
    <col min="29" max="29" width="24.3984375" bestFit="1" customWidth="1"/>
    <col min="30" max="30" width="12.09765625" customWidth="1"/>
    <col min="34" max="34" width="16.19921875" customWidth="1"/>
  </cols>
  <sheetData>
    <row r="1" spans="1:3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 s="254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</row>
    <row r="2" spans="1:36" ht="15" customHeight="1" x14ac:dyDescent="0.3">
      <c r="A2" s="243" t="s">
        <v>3513</v>
      </c>
      <c r="B2" s="243" t="s">
        <v>506</v>
      </c>
      <c r="C2" s="243" t="s">
        <v>42</v>
      </c>
      <c r="D2" s="243" t="s">
        <v>43</v>
      </c>
      <c r="E2" s="243" t="s">
        <v>11</v>
      </c>
      <c r="F2" s="244" t="s">
        <v>53</v>
      </c>
      <c r="G2" s="243" t="s">
        <v>6</v>
      </c>
      <c r="H2" s="243" t="s">
        <v>10</v>
      </c>
      <c r="I2" s="243" t="s">
        <v>9</v>
      </c>
      <c r="J2" s="243" t="s">
        <v>12</v>
      </c>
      <c r="K2" s="243" t="s">
        <v>56</v>
      </c>
      <c r="L2" s="243" t="s">
        <v>57</v>
      </c>
      <c r="M2" s="243" t="s">
        <v>149</v>
      </c>
      <c r="N2" s="243" t="s">
        <v>61</v>
      </c>
      <c r="O2" s="255" t="s">
        <v>150</v>
      </c>
      <c r="P2" s="243" t="s">
        <v>46</v>
      </c>
      <c r="Q2" s="243" t="s">
        <v>115</v>
      </c>
      <c r="R2" s="243" t="s">
        <v>133</v>
      </c>
      <c r="S2" s="243" t="s">
        <v>134</v>
      </c>
      <c r="T2" s="243" t="s">
        <v>135</v>
      </c>
      <c r="U2" s="243" t="s">
        <v>136</v>
      </c>
      <c r="V2" s="245" t="s">
        <v>475</v>
      </c>
      <c r="W2" s="245" t="s">
        <v>476</v>
      </c>
      <c r="X2" s="245" t="s">
        <v>477</v>
      </c>
      <c r="Y2" s="245" t="s">
        <v>490</v>
      </c>
      <c r="Z2" s="245" t="s">
        <v>688</v>
      </c>
      <c r="AA2" s="245" t="s">
        <v>689</v>
      </c>
      <c r="AB2" s="245" t="s">
        <v>1463</v>
      </c>
      <c r="AD2" s="243"/>
      <c r="AE2" s="243" t="s">
        <v>2899</v>
      </c>
      <c r="AF2" s="243" t="s">
        <v>3389</v>
      </c>
      <c r="AG2" s="253" t="s">
        <v>3390</v>
      </c>
      <c r="AH2" s="253" t="s">
        <v>3507</v>
      </c>
      <c r="AI2" s="253" t="s">
        <v>3514</v>
      </c>
      <c r="AJ2" s="253" t="s">
        <v>3518</v>
      </c>
    </row>
    <row r="3" spans="1:36" ht="15" customHeight="1" x14ac:dyDescent="0.25">
      <c r="A3">
        <v>501161</v>
      </c>
      <c r="B3" t="s">
        <v>3461</v>
      </c>
      <c r="C3" t="s">
        <v>89</v>
      </c>
      <c r="D3" t="s">
        <v>321</v>
      </c>
      <c r="E3" t="s">
        <v>109</v>
      </c>
      <c r="G3" t="s">
        <v>1630</v>
      </c>
      <c r="H3" t="s">
        <v>556</v>
      </c>
      <c r="I3" t="s">
        <v>473</v>
      </c>
      <c r="J3" t="s">
        <v>1465</v>
      </c>
      <c r="K3">
        <v>2002</v>
      </c>
      <c r="AC3">
        <f>VLOOKUP(A3,'[1]كل السنوات'!$A$2:$J$3366,10,0)</f>
        <v>0</v>
      </c>
      <c r="AJ3" t="s">
        <v>1462</v>
      </c>
    </row>
    <row r="4" spans="1:36" ht="15" customHeight="1" x14ac:dyDescent="0.25">
      <c r="A4">
        <v>504645</v>
      </c>
      <c r="B4" t="s">
        <v>848</v>
      </c>
      <c r="C4" t="s">
        <v>223</v>
      </c>
      <c r="D4" t="s">
        <v>319</v>
      </c>
      <c r="E4" t="s">
        <v>109</v>
      </c>
      <c r="G4" t="s">
        <v>137</v>
      </c>
      <c r="H4" t="s">
        <v>556</v>
      </c>
      <c r="I4" t="s">
        <v>473</v>
      </c>
      <c r="J4" t="s">
        <v>603</v>
      </c>
      <c r="L4" t="s">
        <v>137</v>
      </c>
      <c r="AC4">
        <f>VLOOKUP(A4,'[1]كل السنوات'!$A$2:$J$3366,10,0)</f>
        <v>0</v>
      </c>
    </row>
    <row r="5" spans="1:36" ht="15" customHeight="1" x14ac:dyDescent="0.25">
      <c r="A5">
        <v>504776</v>
      </c>
      <c r="B5" t="s">
        <v>1445</v>
      </c>
      <c r="C5" t="s">
        <v>289</v>
      </c>
      <c r="D5" t="s">
        <v>385</v>
      </c>
      <c r="E5" t="s">
        <v>109</v>
      </c>
      <c r="F5" s="254">
        <v>30611</v>
      </c>
      <c r="G5" t="s">
        <v>1503</v>
      </c>
      <c r="H5" t="s">
        <v>556</v>
      </c>
      <c r="I5" t="s">
        <v>473</v>
      </c>
      <c r="J5" t="s">
        <v>132</v>
      </c>
      <c r="R5" t="s">
        <v>2400</v>
      </c>
      <c r="S5" t="s">
        <v>2401</v>
      </c>
      <c r="T5" t="s">
        <v>1615</v>
      </c>
      <c r="U5" t="s">
        <v>1915</v>
      </c>
      <c r="AC5" t="str">
        <f>VLOOKUP(A5,'[1]كل السنوات'!$A$2:$J$3366,10,0)</f>
        <v>مستنفذ فصل اول 2023-2024</v>
      </c>
      <c r="AE5" t="s">
        <v>3536</v>
      </c>
      <c r="AJ5" t="s">
        <v>1462</v>
      </c>
    </row>
    <row r="6" spans="1:36" ht="15" customHeight="1" x14ac:dyDescent="0.25">
      <c r="A6">
        <v>505922</v>
      </c>
      <c r="B6" t="s">
        <v>3488</v>
      </c>
      <c r="C6" t="s">
        <v>247</v>
      </c>
      <c r="D6" t="s">
        <v>552</v>
      </c>
      <c r="E6" t="s">
        <v>109</v>
      </c>
      <c r="G6" t="s">
        <v>129</v>
      </c>
      <c r="H6" t="s">
        <v>556</v>
      </c>
      <c r="I6" t="s">
        <v>473</v>
      </c>
      <c r="J6" t="s">
        <v>603</v>
      </c>
      <c r="AC6">
        <f>VLOOKUP(A6,'[1]كل السنوات'!$A$2:$J$3366,10,0)</f>
        <v>0</v>
      </c>
    </row>
    <row r="7" spans="1:36" ht="15" customHeight="1" x14ac:dyDescent="0.65">
      <c r="A7" s="284">
        <v>508274</v>
      </c>
      <c r="B7" s="284" t="s">
        <v>3520</v>
      </c>
      <c r="C7" s="284" t="s">
        <v>626</v>
      </c>
      <c r="D7" s="284" t="s">
        <v>318</v>
      </c>
      <c r="I7" s="284" t="s">
        <v>473</v>
      </c>
      <c r="AC7">
        <f>VLOOKUP(A7,'[1]كل السنوات'!$A$2:$J$3366,10,0)</f>
        <v>0</v>
      </c>
      <c r="AJ7" t="s">
        <v>1462</v>
      </c>
    </row>
    <row r="8" spans="1:36" ht="15" customHeight="1" x14ac:dyDescent="0.25">
      <c r="A8">
        <v>511389</v>
      </c>
      <c r="B8" t="s">
        <v>3454</v>
      </c>
      <c r="C8" t="s">
        <v>286</v>
      </c>
      <c r="D8" t="s">
        <v>393</v>
      </c>
      <c r="E8" t="s">
        <v>1480</v>
      </c>
      <c r="G8" t="s">
        <v>145</v>
      </c>
      <c r="H8" t="s">
        <v>556</v>
      </c>
      <c r="I8" t="s">
        <v>473</v>
      </c>
      <c r="J8" t="s">
        <v>603</v>
      </c>
      <c r="K8">
        <v>2007</v>
      </c>
      <c r="AC8">
        <f>VLOOKUP(A8,'[1]كل السنوات'!$A$2:$J$3366,10,0)</f>
        <v>0</v>
      </c>
    </row>
    <row r="9" spans="1:36" ht="15" customHeight="1" x14ac:dyDescent="0.65">
      <c r="A9" s="285">
        <v>512144</v>
      </c>
      <c r="B9" s="284" t="s">
        <v>3521</v>
      </c>
      <c r="C9" s="284" t="s">
        <v>3522</v>
      </c>
      <c r="D9" s="284" t="s">
        <v>380</v>
      </c>
      <c r="I9" s="286" t="s">
        <v>474</v>
      </c>
      <c r="AC9" t="str">
        <f>VLOOKUP(A9,'[1]كل السنوات'!$A$2:$J$3366,10,0)</f>
        <v xml:space="preserve">م      </v>
      </c>
    </row>
    <row r="10" spans="1:36" ht="15" customHeight="1" x14ac:dyDescent="0.65">
      <c r="A10" s="284">
        <v>512444</v>
      </c>
      <c r="B10" s="284" t="s">
        <v>3523</v>
      </c>
      <c r="C10" s="284" t="s">
        <v>64</v>
      </c>
      <c r="D10" s="284" t="s">
        <v>384</v>
      </c>
      <c r="I10" s="284" t="s">
        <v>473</v>
      </c>
      <c r="AC10">
        <f>VLOOKUP(A10,'[1]كل السنوات'!$A$2:$J$3366,10,0)</f>
        <v>0</v>
      </c>
    </row>
    <row r="11" spans="1:36" ht="15" customHeight="1" x14ac:dyDescent="0.25">
      <c r="A11">
        <v>513424</v>
      </c>
      <c r="B11" t="s">
        <v>944</v>
      </c>
      <c r="C11" t="s">
        <v>276</v>
      </c>
      <c r="D11" t="s">
        <v>319</v>
      </c>
      <c r="E11" t="s">
        <v>109</v>
      </c>
      <c r="G11" t="s">
        <v>1488</v>
      </c>
      <c r="H11" t="s">
        <v>556</v>
      </c>
      <c r="I11" t="s">
        <v>473</v>
      </c>
      <c r="J11" t="s">
        <v>132</v>
      </c>
      <c r="K11">
        <v>2010</v>
      </c>
      <c r="R11" t="s">
        <v>2198</v>
      </c>
      <c r="S11" t="s">
        <v>2199</v>
      </c>
      <c r="T11" t="s">
        <v>1494</v>
      </c>
      <c r="U11" t="s">
        <v>1495</v>
      </c>
      <c r="AC11">
        <f>VLOOKUP(A11,'[1]كل السنوات'!$A$2:$J$3366,10,0)</f>
        <v>0</v>
      </c>
    </row>
    <row r="12" spans="1:36" ht="15" customHeight="1" x14ac:dyDescent="0.25">
      <c r="A12">
        <v>513528</v>
      </c>
      <c r="B12" t="s">
        <v>703</v>
      </c>
      <c r="C12" t="s">
        <v>704</v>
      </c>
      <c r="D12" t="s">
        <v>367</v>
      </c>
      <c r="E12" t="s">
        <v>109</v>
      </c>
      <c r="G12" t="s">
        <v>1837</v>
      </c>
      <c r="H12" t="s">
        <v>556</v>
      </c>
      <c r="I12" t="s">
        <v>473</v>
      </c>
      <c r="J12" t="s">
        <v>603</v>
      </c>
      <c r="L12" t="s">
        <v>143</v>
      </c>
      <c r="R12" t="s">
        <v>2840</v>
      </c>
      <c r="S12" t="s">
        <v>2841</v>
      </c>
      <c r="T12" t="s">
        <v>1818</v>
      </c>
      <c r="U12" t="s">
        <v>1475</v>
      </c>
      <c r="AC12">
        <f>VLOOKUP(A12,'[1]كل السنوات'!$A$2:$J$3366,10,0)</f>
        <v>0</v>
      </c>
      <c r="AJ12" t="s">
        <v>1462</v>
      </c>
    </row>
    <row r="13" spans="1:36" ht="15" customHeight="1" x14ac:dyDescent="0.65">
      <c r="A13" s="284">
        <v>513783</v>
      </c>
      <c r="B13" s="284" t="s">
        <v>3524</v>
      </c>
      <c r="C13" s="284" t="s">
        <v>3525</v>
      </c>
      <c r="D13" s="284" t="s">
        <v>380</v>
      </c>
      <c r="I13" s="284" t="s">
        <v>473</v>
      </c>
      <c r="AC13" t="str">
        <f>VLOOKUP(A13,'[1]كل السنوات'!$A$2:$J$3366,10,0)</f>
        <v>مستنفذ</v>
      </c>
    </row>
    <row r="14" spans="1:36" ht="15" customHeight="1" x14ac:dyDescent="0.65">
      <c r="A14" s="288">
        <v>514007</v>
      </c>
      <c r="B14" s="288" t="s">
        <v>3526</v>
      </c>
      <c r="C14" s="288" t="s">
        <v>235</v>
      </c>
      <c r="D14" s="288"/>
      <c r="I14" s="286" t="s">
        <v>474</v>
      </c>
      <c r="AC14" t="str">
        <f>VLOOKUP(A14,'[1]كل السنوات'!$A$2:$J$3366,10,0)</f>
        <v>م</v>
      </c>
    </row>
    <row r="15" spans="1:36" ht="15" customHeight="1" x14ac:dyDescent="0.25">
      <c r="A15">
        <v>514682</v>
      </c>
      <c r="B15" t="s">
        <v>3455</v>
      </c>
      <c r="C15" t="s">
        <v>625</v>
      </c>
      <c r="D15" t="s">
        <v>433</v>
      </c>
      <c r="E15" t="s">
        <v>109</v>
      </c>
      <c r="G15" t="s">
        <v>1630</v>
      </c>
      <c r="H15" t="s">
        <v>556</v>
      </c>
      <c r="I15" t="s">
        <v>474</v>
      </c>
      <c r="J15" t="s">
        <v>132</v>
      </c>
      <c r="K15">
        <v>2006</v>
      </c>
      <c r="AC15" t="str">
        <f>VLOOKUP(A15,'[1]كل السنوات'!$A$2:$J$3366,10,0)</f>
        <v>م</v>
      </c>
    </row>
    <row r="16" spans="1:36" ht="15" customHeight="1" x14ac:dyDescent="0.25">
      <c r="A16">
        <v>514777</v>
      </c>
      <c r="B16" t="s">
        <v>961</v>
      </c>
      <c r="C16" t="s">
        <v>62</v>
      </c>
      <c r="D16" t="s">
        <v>639</v>
      </c>
      <c r="E16" t="s">
        <v>109</v>
      </c>
      <c r="G16" t="s">
        <v>1546</v>
      </c>
      <c r="H16" t="s">
        <v>556</v>
      </c>
      <c r="I16" t="s">
        <v>473</v>
      </c>
      <c r="J16" t="s">
        <v>132</v>
      </c>
      <c r="R16" t="s">
        <v>2900</v>
      </c>
      <c r="S16" t="s">
        <v>2403</v>
      </c>
      <c r="T16" t="s">
        <v>1906</v>
      </c>
      <c r="U16" t="s">
        <v>2901</v>
      </c>
      <c r="AC16">
        <f>VLOOKUP(A16,'[1]كل السنوات'!$A$2:$J$3366,10,0)</f>
        <v>0</v>
      </c>
      <c r="AI16" t="s">
        <v>1462</v>
      </c>
    </row>
    <row r="17" spans="1:36" ht="15" customHeight="1" x14ac:dyDescent="0.25">
      <c r="A17">
        <v>514874</v>
      </c>
      <c r="B17" t="s">
        <v>962</v>
      </c>
      <c r="C17" t="s">
        <v>323</v>
      </c>
      <c r="D17" t="s">
        <v>462</v>
      </c>
      <c r="E17" t="s">
        <v>109</v>
      </c>
      <c r="H17" t="s">
        <v>556</v>
      </c>
      <c r="I17" t="s">
        <v>473</v>
      </c>
      <c r="AC17">
        <f>VLOOKUP(A17,'[1]كل السنوات'!$A$2:$J$3366,10,0)</f>
        <v>0</v>
      </c>
      <c r="AJ17" t="s">
        <v>1462</v>
      </c>
    </row>
    <row r="18" spans="1:36" ht="15" customHeight="1" x14ac:dyDescent="0.25">
      <c r="A18">
        <v>515099</v>
      </c>
      <c r="B18" t="s">
        <v>963</v>
      </c>
      <c r="C18" t="s">
        <v>66</v>
      </c>
      <c r="D18" t="s">
        <v>532</v>
      </c>
      <c r="E18" t="s">
        <v>108</v>
      </c>
      <c r="G18" t="s">
        <v>1920</v>
      </c>
      <c r="H18" t="s">
        <v>556</v>
      </c>
      <c r="I18" t="s">
        <v>473</v>
      </c>
      <c r="J18" t="s">
        <v>132</v>
      </c>
      <c r="R18" t="s">
        <v>2625</v>
      </c>
      <c r="S18" t="s">
        <v>2626</v>
      </c>
      <c r="T18" t="s">
        <v>1921</v>
      </c>
      <c r="U18" t="s">
        <v>1516</v>
      </c>
      <c r="AC18">
        <f>VLOOKUP(A18,'[1]كل السنوات'!$A$2:$J$3366,10,0)</f>
        <v>0</v>
      </c>
    </row>
    <row r="19" spans="1:36" ht="15" customHeight="1" x14ac:dyDescent="0.25">
      <c r="A19">
        <v>515331</v>
      </c>
      <c r="B19" t="s">
        <v>964</v>
      </c>
      <c r="C19" t="s">
        <v>227</v>
      </c>
      <c r="D19" t="s">
        <v>358</v>
      </c>
      <c r="E19" t="s">
        <v>109</v>
      </c>
      <c r="G19" t="s">
        <v>129</v>
      </c>
      <c r="H19" t="s">
        <v>556</v>
      </c>
      <c r="I19" t="s">
        <v>473</v>
      </c>
      <c r="J19" t="s">
        <v>603</v>
      </c>
      <c r="K19">
        <v>2000</v>
      </c>
      <c r="R19" t="s">
        <v>2790</v>
      </c>
      <c r="S19" t="s">
        <v>2599</v>
      </c>
      <c r="T19" t="s">
        <v>1469</v>
      </c>
      <c r="U19" t="s">
        <v>1516</v>
      </c>
      <c r="AC19">
        <f>VLOOKUP(A19,'[1]كل السنوات'!$A$2:$J$3366,10,0)</f>
        <v>0</v>
      </c>
    </row>
    <row r="20" spans="1:36" ht="15" customHeight="1" x14ac:dyDescent="0.25">
      <c r="A20" s="283">
        <v>515387</v>
      </c>
      <c r="B20" s="283" t="s">
        <v>3527</v>
      </c>
      <c r="C20" s="283" t="s">
        <v>69</v>
      </c>
      <c r="D20" s="283" t="s">
        <v>712</v>
      </c>
      <c r="I20" s="283" t="s">
        <v>473</v>
      </c>
      <c r="AC20" t="str">
        <f>VLOOKUP(A20,'[1]كل السنوات'!$A$2:$J$3366,10,0)</f>
        <v>مستنفذ</v>
      </c>
      <c r="AJ20" t="s">
        <v>1462</v>
      </c>
    </row>
    <row r="21" spans="1:36" ht="15" customHeight="1" x14ac:dyDescent="0.25">
      <c r="A21">
        <v>515426</v>
      </c>
      <c r="B21" t="s">
        <v>3510</v>
      </c>
      <c r="C21" t="s">
        <v>69</v>
      </c>
      <c r="D21" t="s">
        <v>821</v>
      </c>
      <c r="E21" t="s">
        <v>109</v>
      </c>
      <c r="F21" s="254">
        <v>28557</v>
      </c>
      <c r="G21" t="s">
        <v>129</v>
      </c>
      <c r="H21" t="s">
        <v>556</v>
      </c>
      <c r="I21" t="s">
        <v>473</v>
      </c>
      <c r="J21" t="s">
        <v>132</v>
      </c>
      <c r="K21">
        <v>1997</v>
      </c>
      <c r="L21" t="s">
        <v>144</v>
      </c>
      <c r="AC21" t="str">
        <f>VLOOKUP(A21,'[1]كل السنوات'!$A$2:$J$3366,10,0)</f>
        <v>مستنفذ</v>
      </c>
    </row>
    <row r="22" spans="1:36" ht="15" customHeight="1" x14ac:dyDescent="0.25">
      <c r="A22">
        <v>515539</v>
      </c>
      <c r="B22" t="s">
        <v>702</v>
      </c>
      <c r="C22" t="s">
        <v>237</v>
      </c>
      <c r="D22" t="s">
        <v>354</v>
      </c>
      <c r="E22" t="s">
        <v>109</v>
      </c>
      <c r="G22" t="s">
        <v>753</v>
      </c>
      <c r="H22" t="s">
        <v>556</v>
      </c>
      <c r="I22" t="s">
        <v>473</v>
      </c>
      <c r="J22" t="s">
        <v>603</v>
      </c>
      <c r="R22" t="s">
        <v>2842</v>
      </c>
      <c r="S22" t="s">
        <v>2843</v>
      </c>
      <c r="T22" t="s">
        <v>1922</v>
      </c>
      <c r="U22" t="s">
        <v>1708</v>
      </c>
      <c r="AC22">
        <f>VLOOKUP(A22,'[1]كل السنوات'!$A$2:$J$3366,10,0)</f>
        <v>0</v>
      </c>
    </row>
    <row r="23" spans="1:36" ht="15" customHeight="1" x14ac:dyDescent="0.25">
      <c r="A23">
        <v>515879</v>
      </c>
      <c r="B23" t="s">
        <v>1446</v>
      </c>
      <c r="C23" t="s">
        <v>768</v>
      </c>
      <c r="D23" t="s">
        <v>1447</v>
      </c>
      <c r="E23" t="s">
        <v>109</v>
      </c>
      <c r="G23" t="s">
        <v>1924</v>
      </c>
      <c r="H23" t="s">
        <v>556</v>
      </c>
      <c r="I23" t="s">
        <v>473</v>
      </c>
      <c r="J23" t="s">
        <v>132</v>
      </c>
      <c r="K23">
        <v>2013</v>
      </c>
      <c r="L23" t="s">
        <v>145</v>
      </c>
      <c r="R23" t="s">
        <v>2407</v>
      </c>
      <c r="S23" t="s">
        <v>2394</v>
      </c>
      <c r="T23" t="s">
        <v>1925</v>
      </c>
      <c r="U23" t="s">
        <v>1505</v>
      </c>
      <c r="AC23" t="str">
        <f>VLOOKUP(A23,'[1]كل السنوات'!$A$2:$J$3366,10,0)</f>
        <v>مستنفذ فصل اول 2024-2025</v>
      </c>
      <c r="AE23" t="s">
        <v>3536</v>
      </c>
      <c r="AH23" t="s">
        <v>1462</v>
      </c>
      <c r="AI23" t="s">
        <v>1462</v>
      </c>
      <c r="AJ23" t="s">
        <v>1462</v>
      </c>
    </row>
    <row r="24" spans="1:36" ht="15" customHeight="1" x14ac:dyDescent="0.25">
      <c r="A24">
        <v>515954</v>
      </c>
      <c r="B24" t="s">
        <v>3445</v>
      </c>
      <c r="C24" t="s">
        <v>235</v>
      </c>
      <c r="D24" t="s">
        <v>366</v>
      </c>
      <c r="E24" t="s">
        <v>1480</v>
      </c>
      <c r="G24" t="s">
        <v>129</v>
      </c>
      <c r="H24" t="s">
        <v>556</v>
      </c>
      <c r="I24" t="s">
        <v>473</v>
      </c>
      <c r="J24" t="s">
        <v>603</v>
      </c>
      <c r="K24">
        <v>2011</v>
      </c>
      <c r="N24">
        <v>985</v>
      </c>
      <c r="O24" s="254">
        <v>45722</v>
      </c>
      <c r="P24">
        <v>100000</v>
      </c>
      <c r="AC24">
        <f>VLOOKUP(A24,'[1]كل السنوات'!$A$2:$J$3366,10,0)</f>
        <v>0</v>
      </c>
    </row>
    <row r="25" spans="1:36" ht="15" customHeight="1" x14ac:dyDescent="0.25">
      <c r="A25">
        <v>516043</v>
      </c>
      <c r="B25" t="s">
        <v>3499</v>
      </c>
      <c r="C25" t="s">
        <v>78</v>
      </c>
      <c r="D25" t="s">
        <v>538</v>
      </c>
      <c r="E25" t="s">
        <v>1480</v>
      </c>
      <c r="G25" t="s">
        <v>3500</v>
      </c>
      <c r="H25" t="s">
        <v>556</v>
      </c>
      <c r="I25" t="s">
        <v>473</v>
      </c>
      <c r="J25" t="s">
        <v>3501</v>
      </c>
      <c r="N25">
        <v>613</v>
      </c>
      <c r="O25" s="254">
        <v>45708</v>
      </c>
      <c r="P25">
        <v>80000</v>
      </c>
      <c r="AC25">
        <f>VLOOKUP(A25,'[1]كل السنوات'!$A$2:$J$3366,10,0)</f>
        <v>0</v>
      </c>
      <c r="AI25" t="s">
        <v>1462</v>
      </c>
    </row>
    <row r="26" spans="1:36" ht="15" customHeight="1" x14ac:dyDescent="0.25">
      <c r="A26">
        <v>516130</v>
      </c>
      <c r="B26" t="s">
        <v>705</v>
      </c>
      <c r="C26" t="s">
        <v>266</v>
      </c>
      <c r="D26" t="s">
        <v>393</v>
      </c>
      <c r="E26" t="s">
        <v>109</v>
      </c>
      <c r="G26" t="s">
        <v>129</v>
      </c>
      <c r="H26" t="s">
        <v>556</v>
      </c>
      <c r="I26" t="s">
        <v>473</v>
      </c>
      <c r="J26" t="s">
        <v>603</v>
      </c>
      <c r="R26" t="s">
        <v>2844</v>
      </c>
      <c r="S26" t="s">
        <v>2355</v>
      </c>
      <c r="T26" t="s">
        <v>1598</v>
      </c>
      <c r="U26" t="s">
        <v>1467</v>
      </c>
      <c r="AC26" t="str">
        <f>VLOOKUP(A26,'[1]كل السنوات'!$A$2:$J$3366,10,0)</f>
        <v>مستنفذ فصل اول 2024-2025</v>
      </c>
      <c r="AE26" t="s">
        <v>3536</v>
      </c>
      <c r="AI26" t="s">
        <v>1462</v>
      </c>
      <c r="AJ26" t="s">
        <v>1462</v>
      </c>
    </row>
    <row r="27" spans="1:36" ht="15" customHeight="1" x14ac:dyDescent="0.7">
      <c r="A27" s="289">
        <v>516218</v>
      </c>
      <c r="B27" s="289" t="s">
        <v>3528</v>
      </c>
      <c r="C27" s="289"/>
      <c r="D27" s="289"/>
      <c r="I27" s="289" t="s">
        <v>473</v>
      </c>
      <c r="AC27">
        <f>VLOOKUP(A27,'[1]كل السنوات'!$A$2:$J$3366,10,0)</f>
        <v>0</v>
      </c>
      <c r="AJ27" t="s">
        <v>1462</v>
      </c>
    </row>
    <row r="28" spans="1:36" ht="15" customHeight="1" x14ac:dyDescent="0.25">
      <c r="A28">
        <v>516247</v>
      </c>
      <c r="B28" t="s">
        <v>1372</v>
      </c>
      <c r="C28" t="s">
        <v>251</v>
      </c>
      <c r="D28" t="s">
        <v>359</v>
      </c>
      <c r="E28" t="s">
        <v>109</v>
      </c>
      <c r="G28" t="s">
        <v>1820</v>
      </c>
      <c r="H28" t="s">
        <v>556</v>
      </c>
      <c r="I28" t="s">
        <v>473</v>
      </c>
      <c r="J28" t="s">
        <v>603</v>
      </c>
      <c r="AC28">
        <f>VLOOKUP(A28,'[1]كل السنوات'!$A$2:$J$3366,10,0)</f>
        <v>0</v>
      </c>
    </row>
    <row r="29" spans="1:36" ht="15" customHeight="1" x14ac:dyDescent="0.25">
      <c r="A29">
        <v>516259</v>
      </c>
      <c r="B29" t="s">
        <v>849</v>
      </c>
      <c r="C29" t="s">
        <v>792</v>
      </c>
      <c r="D29" t="s">
        <v>850</v>
      </c>
      <c r="E29" t="s">
        <v>109</v>
      </c>
      <c r="G29" t="s">
        <v>1524</v>
      </c>
      <c r="H29" t="s">
        <v>556</v>
      </c>
      <c r="I29" t="s">
        <v>473</v>
      </c>
      <c r="J29" t="s">
        <v>603</v>
      </c>
      <c r="R29" t="s">
        <v>2777</v>
      </c>
      <c r="S29" t="s">
        <v>2778</v>
      </c>
      <c r="T29" t="s">
        <v>1525</v>
      </c>
      <c r="U29" t="s">
        <v>1526</v>
      </c>
      <c r="AC29">
        <f>VLOOKUP(A29,'[1]كل السنوات'!$A$2:$J$3366,10,0)</f>
        <v>0</v>
      </c>
    </row>
    <row r="30" spans="1:36" ht="15" customHeight="1" x14ac:dyDescent="0.25">
      <c r="A30">
        <v>516454</v>
      </c>
      <c r="B30" t="s">
        <v>851</v>
      </c>
      <c r="C30" t="s">
        <v>82</v>
      </c>
      <c r="D30" t="s">
        <v>852</v>
      </c>
      <c r="E30" t="s">
        <v>109</v>
      </c>
      <c r="G30" t="s">
        <v>1483</v>
      </c>
      <c r="H30" t="s">
        <v>556</v>
      </c>
      <c r="I30" t="s">
        <v>473</v>
      </c>
      <c r="J30" t="s">
        <v>603</v>
      </c>
      <c r="K30">
        <v>2013</v>
      </c>
      <c r="L30" t="s">
        <v>131</v>
      </c>
      <c r="R30" t="s">
        <v>2779</v>
      </c>
      <c r="S30" t="s">
        <v>2212</v>
      </c>
      <c r="T30" t="s">
        <v>1527</v>
      </c>
      <c r="U30" t="s">
        <v>1528</v>
      </c>
      <c r="AC30">
        <f>VLOOKUP(A30,'[1]كل السنوات'!$A$2:$J$3366,10,0)</f>
        <v>0</v>
      </c>
      <c r="AG30" t="s">
        <v>1462</v>
      </c>
      <c r="AH30" t="s">
        <v>1462</v>
      </c>
      <c r="AI30" t="s">
        <v>1462</v>
      </c>
      <c r="AJ30" t="s">
        <v>1462</v>
      </c>
    </row>
    <row r="31" spans="1:36" ht="15" customHeight="1" x14ac:dyDescent="0.25">
      <c r="A31">
        <v>516481</v>
      </c>
      <c r="B31" t="s">
        <v>1373</v>
      </c>
      <c r="C31" t="s">
        <v>66</v>
      </c>
      <c r="D31" t="s">
        <v>1374</v>
      </c>
      <c r="E31" t="s">
        <v>109</v>
      </c>
      <c r="G31" t="s">
        <v>1558</v>
      </c>
      <c r="H31" t="s">
        <v>556</v>
      </c>
      <c r="I31" t="s">
        <v>473</v>
      </c>
      <c r="J31" t="s">
        <v>132</v>
      </c>
      <c r="K31">
        <v>2013</v>
      </c>
      <c r="R31" t="s">
        <v>2410</v>
      </c>
      <c r="S31" t="s">
        <v>2181</v>
      </c>
      <c r="T31" t="s">
        <v>1511</v>
      </c>
      <c r="U31" t="s">
        <v>1467</v>
      </c>
      <c r="AC31" t="str">
        <f>VLOOKUP(A31,'[1]كل السنوات'!$A$2:$J$3366,10,0)</f>
        <v>مستنفذ فصل اول 2024-2025</v>
      </c>
      <c r="AE31" t="s">
        <v>3536</v>
      </c>
    </row>
    <row r="32" spans="1:36" ht="15" customHeight="1" x14ac:dyDescent="0.25">
      <c r="A32">
        <v>516506</v>
      </c>
      <c r="B32" t="s">
        <v>853</v>
      </c>
      <c r="C32" t="s">
        <v>854</v>
      </c>
      <c r="D32" t="s">
        <v>855</v>
      </c>
      <c r="E32" t="s">
        <v>109</v>
      </c>
      <c r="G32" t="s">
        <v>1540</v>
      </c>
      <c r="H32" t="s">
        <v>556</v>
      </c>
      <c r="I32" t="s">
        <v>473</v>
      </c>
      <c r="J32" t="s">
        <v>132</v>
      </c>
      <c r="R32" t="s">
        <v>2216</v>
      </c>
      <c r="S32" t="s">
        <v>2217</v>
      </c>
      <c r="T32" t="s">
        <v>1554</v>
      </c>
      <c r="U32" t="s">
        <v>1541</v>
      </c>
      <c r="AC32">
        <f>VLOOKUP(A32,'[1]كل السنوات'!$A$2:$J$3366,10,0)</f>
        <v>0</v>
      </c>
    </row>
    <row r="33" spans="1:36" ht="15" customHeight="1" x14ac:dyDescent="0.25">
      <c r="A33">
        <v>516577</v>
      </c>
      <c r="B33" t="s">
        <v>3486</v>
      </c>
      <c r="C33" t="s">
        <v>282</v>
      </c>
      <c r="D33" t="s">
        <v>3487</v>
      </c>
      <c r="E33" t="s">
        <v>109</v>
      </c>
      <c r="G33" t="s">
        <v>129</v>
      </c>
      <c r="H33" t="s">
        <v>556</v>
      </c>
      <c r="I33" t="s">
        <v>473</v>
      </c>
      <c r="J33" t="s">
        <v>130</v>
      </c>
      <c r="AC33">
        <f>VLOOKUP(A33,'[1]كل السنوات'!$A$2:$J$3366,10,0)</f>
        <v>0</v>
      </c>
      <c r="AJ33" t="s">
        <v>1462</v>
      </c>
    </row>
    <row r="34" spans="1:36" ht="15" customHeight="1" x14ac:dyDescent="0.25">
      <c r="A34">
        <v>516624</v>
      </c>
      <c r="B34" t="s">
        <v>856</v>
      </c>
      <c r="C34" t="s">
        <v>82</v>
      </c>
      <c r="D34" t="s">
        <v>857</v>
      </c>
      <c r="E34" t="s">
        <v>109</v>
      </c>
      <c r="G34" t="s">
        <v>129</v>
      </c>
      <c r="H34" t="s">
        <v>556</v>
      </c>
      <c r="I34" t="s">
        <v>473</v>
      </c>
      <c r="J34" t="s">
        <v>603</v>
      </c>
      <c r="R34" t="s">
        <v>2782</v>
      </c>
      <c r="S34" t="s">
        <v>2783</v>
      </c>
      <c r="T34" t="s">
        <v>1555</v>
      </c>
      <c r="U34" t="s">
        <v>1467</v>
      </c>
      <c r="AC34">
        <f>VLOOKUP(A34,'[1]كل السنوات'!$A$2:$J$3366,10,0)</f>
        <v>0</v>
      </c>
    </row>
    <row r="35" spans="1:36" ht="15" customHeight="1" x14ac:dyDescent="0.25">
      <c r="A35">
        <v>516784</v>
      </c>
      <c r="B35" t="s">
        <v>706</v>
      </c>
      <c r="C35" t="s">
        <v>707</v>
      </c>
      <c r="D35" t="s">
        <v>316</v>
      </c>
      <c r="E35" t="s">
        <v>109</v>
      </c>
      <c r="G35" t="s">
        <v>129</v>
      </c>
      <c r="H35" t="s">
        <v>556</v>
      </c>
      <c r="I35" t="s">
        <v>473</v>
      </c>
      <c r="J35" t="s">
        <v>603</v>
      </c>
      <c r="R35" t="s">
        <v>2845</v>
      </c>
      <c r="S35" t="s">
        <v>2846</v>
      </c>
      <c r="T35" t="s">
        <v>1499</v>
      </c>
      <c r="U35" t="s">
        <v>1467</v>
      </c>
      <c r="AC35">
        <f>VLOOKUP(A35,'[1]كل السنوات'!$A$2:$J$3366,10,0)</f>
        <v>0</v>
      </c>
      <c r="AJ35" t="s">
        <v>1462</v>
      </c>
    </row>
    <row r="36" spans="1:36" ht="15" customHeight="1" x14ac:dyDescent="0.25">
      <c r="A36">
        <v>516826</v>
      </c>
      <c r="B36" t="s">
        <v>834</v>
      </c>
      <c r="C36" t="s">
        <v>276</v>
      </c>
      <c r="D36" t="s">
        <v>432</v>
      </c>
      <c r="E36" t="s">
        <v>109</v>
      </c>
      <c r="F36" s="254">
        <v>32283</v>
      </c>
      <c r="G36" t="s">
        <v>3415</v>
      </c>
      <c r="H36" t="s">
        <v>556</v>
      </c>
      <c r="I36" t="s">
        <v>473</v>
      </c>
      <c r="J36" t="s">
        <v>603</v>
      </c>
      <c r="L36" t="s">
        <v>140</v>
      </c>
      <c r="R36" t="s">
        <v>2799</v>
      </c>
      <c r="S36" t="s">
        <v>2188</v>
      </c>
      <c r="T36" t="s">
        <v>1539</v>
      </c>
      <c r="U36" t="s">
        <v>1687</v>
      </c>
      <c r="AC36">
        <f>VLOOKUP(A36,'[1]كل السنوات'!$A$2:$J$3366,10,0)</f>
        <v>0</v>
      </c>
    </row>
    <row r="37" spans="1:36" ht="15" customHeight="1" x14ac:dyDescent="0.25">
      <c r="A37">
        <v>516909</v>
      </c>
      <c r="B37" t="s">
        <v>965</v>
      </c>
      <c r="C37" t="s">
        <v>283</v>
      </c>
      <c r="D37" t="s">
        <v>837</v>
      </c>
      <c r="E37" t="s">
        <v>109</v>
      </c>
      <c r="G37" t="s">
        <v>1571</v>
      </c>
      <c r="H37" t="s">
        <v>556</v>
      </c>
      <c r="I37" t="s">
        <v>473</v>
      </c>
      <c r="J37" t="s">
        <v>130</v>
      </c>
      <c r="K37">
        <v>2013</v>
      </c>
      <c r="R37" t="s">
        <v>2655</v>
      </c>
      <c r="S37" t="s">
        <v>2656</v>
      </c>
      <c r="T37" t="s">
        <v>1782</v>
      </c>
      <c r="U37" t="s">
        <v>1783</v>
      </c>
      <c r="AC37">
        <f>VLOOKUP(A37,'[1]كل السنوات'!$A$2:$J$3366,10,0)</f>
        <v>0</v>
      </c>
      <c r="AG37" t="s">
        <v>1462</v>
      </c>
      <c r="AH37" t="s">
        <v>1462</v>
      </c>
      <c r="AI37" t="s">
        <v>1462</v>
      </c>
      <c r="AJ37" t="s">
        <v>1462</v>
      </c>
    </row>
    <row r="38" spans="1:36" ht="15" customHeight="1" x14ac:dyDescent="0.25">
      <c r="A38">
        <v>517041</v>
      </c>
      <c r="B38" t="s">
        <v>3441</v>
      </c>
      <c r="C38" t="s">
        <v>304</v>
      </c>
      <c r="D38" t="s">
        <v>455</v>
      </c>
      <c r="E38" t="s">
        <v>109</v>
      </c>
      <c r="G38" t="s">
        <v>1514</v>
      </c>
      <c r="H38" t="s">
        <v>556</v>
      </c>
      <c r="I38" t="s">
        <v>473</v>
      </c>
      <c r="J38" t="s">
        <v>132</v>
      </c>
      <c r="K38">
        <v>2014</v>
      </c>
      <c r="AC38" t="str">
        <f>VLOOKUP(A38,'[1]كل السنوات'!$A$2:$J$3366,10,0)</f>
        <v>مستنفذ</v>
      </c>
    </row>
    <row r="39" spans="1:36" ht="15" customHeight="1" x14ac:dyDescent="0.25">
      <c r="A39">
        <v>517174</v>
      </c>
      <c r="B39" t="s">
        <v>1451</v>
      </c>
      <c r="C39" t="s">
        <v>233</v>
      </c>
      <c r="D39" t="s">
        <v>390</v>
      </c>
      <c r="E39" t="s">
        <v>109</v>
      </c>
      <c r="G39" t="s">
        <v>129</v>
      </c>
      <c r="H39" t="s">
        <v>556</v>
      </c>
      <c r="I39" t="s">
        <v>473</v>
      </c>
      <c r="J39" t="s">
        <v>603</v>
      </c>
      <c r="N39">
        <v>1031</v>
      </c>
      <c r="O39" s="254">
        <v>45728</v>
      </c>
      <c r="P39">
        <v>450000</v>
      </c>
      <c r="R39" t="s">
        <v>2903</v>
      </c>
      <c r="S39" t="s">
        <v>2405</v>
      </c>
      <c r="T39" t="s">
        <v>2020</v>
      </c>
      <c r="U39" t="s">
        <v>1502</v>
      </c>
      <c r="AB39" t="s">
        <v>1462</v>
      </c>
      <c r="AC39">
        <f>VLOOKUP(A39,'[1]كل السنوات'!$A$2:$J$3366,10,0)</f>
        <v>0</v>
      </c>
      <c r="AE39" t="s">
        <v>3519</v>
      </c>
    </row>
    <row r="40" spans="1:36" ht="15" customHeight="1" x14ac:dyDescent="0.25">
      <c r="A40">
        <v>517224</v>
      </c>
      <c r="B40" t="s">
        <v>966</v>
      </c>
      <c r="C40" t="s">
        <v>307</v>
      </c>
      <c r="D40" t="s">
        <v>471</v>
      </c>
      <c r="E40" t="s">
        <v>109</v>
      </c>
      <c r="G40" t="s">
        <v>129</v>
      </c>
      <c r="H40" t="s">
        <v>556</v>
      </c>
      <c r="I40" t="s">
        <v>473</v>
      </c>
      <c r="J40" t="s">
        <v>132</v>
      </c>
      <c r="R40" t="s">
        <v>2289</v>
      </c>
      <c r="S40" t="s">
        <v>2290</v>
      </c>
      <c r="T40" t="s">
        <v>1710</v>
      </c>
      <c r="U40" t="s">
        <v>1467</v>
      </c>
      <c r="AC40">
        <f>VLOOKUP(A40,'[1]كل السنوات'!$A$2:$J$3366,10,0)</f>
        <v>0</v>
      </c>
    </row>
    <row r="41" spans="1:36" ht="15" customHeight="1" x14ac:dyDescent="0.25">
      <c r="A41">
        <v>517382</v>
      </c>
      <c r="B41" t="s">
        <v>3446</v>
      </c>
      <c r="C41" t="s">
        <v>66</v>
      </c>
      <c r="D41" t="s">
        <v>661</v>
      </c>
      <c r="E41" t="s">
        <v>109</v>
      </c>
      <c r="G41" t="s">
        <v>1625</v>
      </c>
      <c r="H41" t="s">
        <v>556</v>
      </c>
      <c r="I41" t="s">
        <v>473</v>
      </c>
      <c r="J41" t="s">
        <v>132</v>
      </c>
      <c r="K41">
        <v>2011</v>
      </c>
      <c r="AC41" t="str">
        <f>VLOOKUP(A41,'[1]كل السنوات'!$A$2:$J$3366,10,0)</f>
        <v>مستنفذ</v>
      </c>
    </row>
    <row r="42" spans="1:36" ht="15" customHeight="1" x14ac:dyDescent="0.25">
      <c r="A42">
        <v>517470</v>
      </c>
      <c r="B42" t="s">
        <v>3482</v>
      </c>
      <c r="C42" t="s">
        <v>70</v>
      </c>
      <c r="D42" t="s">
        <v>3483</v>
      </c>
      <c r="E42" t="s">
        <v>1480</v>
      </c>
      <c r="G42" t="s">
        <v>129</v>
      </c>
      <c r="H42" t="s">
        <v>556</v>
      </c>
      <c r="I42" t="s">
        <v>473</v>
      </c>
      <c r="J42" t="s">
        <v>1465</v>
      </c>
      <c r="AC42">
        <f>VLOOKUP(A42,'[1]كل السنوات'!$A$2:$J$3366,10,0)</f>
        <v>0</v>
      </c>
    </row>
    <row r="43" spans="1:36" ht="15" customHeight="1" x14ac:dyDescent="0.65">
      <c r="A43" s="284">
        <v>517506</v>
      </c>
      <c r="B43" s="284" t="s">
        <v>3529</v>
      </c>
      <c r="C43" s="284" t="s">
        <v>3503</v>
      </c>
      <c r="D43" s="284" t="s">
        <v>318</v>
      </c>
      <c r="I43" s="284" t="s">
        <v>473</v>
      </c>
      <c r="AC43">
        <f>VLOOKUP(A43,'[1]كل السنوات'!$A$2:$J$3366,10,0)</f>
        <v>0</v>
      </c>
    </row>
    <row r="44" spans="1:36" ht="15" customHeight="1" x14ac:dyDescent="0.25">
      <c r="A44">
        <v>517581</v>
      </c>
      <c r="B44" t="s">
        <v>1363</v>
      </c>
      <c r="C44" t="s">
        <v>65</v>
      </c>
      <c r="D44" t="s">
        <v>394</v>
      </c>
      <c r="E44" t="s">
        <v>109</v>
      </c>
      <c r="G44" t="s">
        <v>129</v>
      </c>
      <c r="H44" t="s">
        <v>556</v>
      </c>
      <c r="I44" t="s">
        <v>473</v>
      </c>
      <c r="J44" t="s">
        <v>132</v>
      </c>
      <c r="K44">
        <v>2001</v>
      </c>
      <c r="R44" t="s">
        <v>2282</v>
      </c>
      <c r="S44" t="s">
        <v>2174</v>
      </c>
      <c r="T44" t="s">
        <v>1627</v>
      </c>
      <c r="U44" t="s">
        <v>1467</v>
      </c>
      <c r="AC44" t="str">
        <f>VLOOKUP(A44,'[1]كل السنوات'!$A$2:$J$3366,10,0)</f>
        <v>مستنفذ</v>
      </c>
      <c r="AE44" t="s">
        <v>3519</v>
      </c>
      <c r="AH44" t="s">
        <v>1462</v>
      </c>
    </row>
    <row r="45" spans="1:36" ht="15" customHeight="1" x14ac:dyDescent="0.25">
      <c r="A45">
        <v>517609</v>
      </c>
      <c r="B45" t="s">
        <v>3468</v>
      </c>
      <c r="C45" t="s">
        <v>63</v>
      </c>
      <c r="D45" t="s">
        <v>3469</v>
      </c>
      <c r="E45" t="s">
        <v>1480</v>
      </c>
      <c r="G45" t="s">
        <v>3470</v>
      </c>
      <c r="H45" t="s">
        <v>556</v>
      </c>
      <c r="I45" t="s">
        <v>474</v>
      </c>
      <c r="J45" t="s">
        <v>603</v>
      </c>
      <c r="L45" t="s">
        <v>143</v>
      </c>
      <c r="AC45" t="str">
        <f>VLOOKUP(A45,'[1]كل السنوات'!$A$2:$J$3366,10,0)</f>
        <v>م</v>
      </c>
    </row>
    <row r="46" spans="1:36" ht="15" customHeight="1" x14ac:dyDescent="0.25">
      <c r="A46">
        <v>517648</v>
      </c>
      <c r="B46" t="s">
        <v>967</v>
      </c>
      <c r="C46" t="s">
        <v>301</v>
      </c>
      <c r="D46" t="s">
        <v>968</v>
      </c>
      <c r="E46" t="s">
        <v>1480</v>
      </c>
      <c r="G46" t="s">
        <v>1571</v>
      </c>
      <c r="H46" t="s">
        <v>556</v>
      </c>
      <c r="I46" t="s">
        <v>473</v>
      </c>
      <c r="J46" t="s">
        <v>132</v>
      </c>
      <c r="R46" t="s">
        <v>2191</v>
      </c>
      <c r="S46" t="s">
        <v>2192</v>
      </c>
      <c r="T46" t="s">
        <v>1933</v>
      </c>
      <c r="U46" t="s">
        <v>1783</v>
      </c>
      <c r="AC46">
        <f>VLOOKUP(A46,'[1]كل السنوات'!$A$2:$J$3366,10,0)</f>
        <v>0</v>
      </c>
    </row>
    <row r="47" spans="1:36" ht="15" customHeight="1" x14ac:dyDescent="0.25">
      <c r="A47">
        <v>517661</v>
      </c>
      <c r="B47" t="s">
        <v>969</v>
      </c>
      <c r="C47" t="s">
        <v>325</v>
      </c>
      <c r="D47" t="s">
        <v>380</v>
      </c>
      <c r="E47" t="s">
        <v>109</v>
      </c>
      <c r="H47" t="s">
        <v>556</v>
      </c>
      <c r="I47" t="s">
        <v>473</v>
      </c>
      <c r="AC47">
        <f>VLOOKUP(A47,'[1]كل السنوات'!$A$2:$J$3366,10,0)</f>
        <v>0</v>
      </c>
    </row>
    <row r="48" spans="1:36" ht="15" customHeight="1" x14ac:dyDescent="0.25">
      <c r="A48">
        <v>517694</v>
      </c>
      <c r="B48" t="s">
        <v>835</v>
      </c>
      <c r="C48" t="s">
        <v>836</v>
      </c>
      <c r="D48" t="s">
        <v>469</v>
      </c>
      <c r="E48" t="s">
        <v>109</v>
      </c>
      <c r="G48" t="s">
        <v>129</v>
      </c>
      <c r="H48" t="s">
        <v>556</v>
      </c>
      <c r="I48" t="s">
        <v>473</v>
      </c>
      <c r="J48" t="s">
        <v>603</v>
      </c>
      <c r="R48" t="s">
        <v>2800</v>
      </c>
      <c r="S48" t="s">
        <v>2801</v>
      </c>
      <c r="T48" t="s">
        <v>1484</v>
      </c>
      <c r="U48" t="s">
        <v>1472</v>
      </c>
      <c r="AC48" t="str">
        <f>VLOOKUP(A48,'[1]كل السنوات'!$A$2:$J$3366,10,0)</f>
        <v>مستنفذ</v>
      </c>
      <c r="AE48" t="s">
        <v>3519</v>
      </c>
    </row>
    <row r="49" spans="1:36" ht="15" customHeight="1" x14ac:dyDescent="0.25">
      <c r="A49">
        <v>517794</v>
      </c>
      <c r="B49" t="s">
        <v>1375</v>
      </c>
      <c r="C49" t="s">
        <v>346</v>
      </c>
      <c r="D49" t="s">
        <v>319</v>
      </c>
      <c r="E49" t="s">
        <v>109</v>
      </c>
      <c r="G49" t="s">
        <v>1566</v>
      </c>
      <c r="H49" t="s">
        <v>556</v>
      </c>
      <c r="I49" t="s">
        <v>473</v>
      </c>
      <c r="J49" t="s">
        <v>603</v>
      </c>
      <c r="K49">
        <v>2007</v>
      </c>
      <c r="R49" t="s">
        <v>2904</v>
      </c>
      <c r="S49" t="s">
        <v>2473</v>
      </c>
      <c r="T49" t="s">
        <v>1476</v>
      </c>
      <c r="U49" t="s">
        <v>1569</v>
      </c>
      <c r="AC49" t="str">
        <f>VLOOKUP(A49,'[1]كل السنوات'!$A$2:$J$3366,10,0)</f>
        <v>مستنفذ</v>
      </c>
      <c r="AE49" t="s">
        <v>3519</v>
      </c>
    </row>
    <row r="50" spans="1:36" ht="15" customHeight="1" x14ac:dyDescent="0.25">
      <c r="A50">
        <v>517815</v>
      </c>
      <c r="B50" t="s">
        <v>1448</v>
      </c>
      <c r="C50" t="s">
        <v>78</v>
      </c>
      <c r="D50" t="s">
        <v>1148</v>
      </c>
      <c r="E50" t="s">
        <v>109</v>
      </c>
      <c r="G50" t="s">
        <v>129</v>
      </c>
      <c r="H50" t="s">
        <v>556</v>
      </c>
      <c r="I50" t="s">
        <v>473</v>
      </c>
      <c r="J50" t="s">
        <v>132</v>
      </c>
      <c r="R50" t="s">
        <v>2414</v>
      </c>
      <c r="S50" t="s">
        <v>2231</v>
      </c>
      <c r="T50" t="s">
        <v>1934</v>
      </c>
      <c r="U50" t="s">
        <v>1467</v>
      </c>
      <c r="AC50">
        <f>VLOOKUP(A50,'[1]كل السنوات'!$A$2:$J$3366,10,0)</f>
        <v>0</v>
      </c>
      <c r="AJ50" t="s">
        <v>1462</v>
      </c>
    </row>
    <row r="51" spans="1:36" ht="15" customHeight="1" x14ac:dyDescent="0.25">
      <c r="A51">
        <v>517954</v>
      </c>
      <c r="B51" t="s">
        <v>1444</v>
      </c>
      <c r="C51" t="s">
        <v>492</v>
      </c>
      <c r="D51" t="s">
        <v>429</v>
      </c>
      <c r="E51" t="s">
        <v>109</v>
      </c>
      <c r="G51" t="s">
        <v>129</v>
      </c>
      <c r="H51" t="s">
        <v>556</v>
      </c>
      <c r="I51" t="s">
        <v>473</v>
      </c>
      <c r="J51" t="s">
        <v>132</v>
      </c>
      <c r="L51" t="s">
        <v>144</v>
      </c>
      <c r="R51" t="s">
        <v>2416</v>
      </c>
      <c r="S51" t="s">
        <v>2212</v>
      </c>
      <c r="T51" t="s">
        <v>1464</v>
      </c>
      <c r="U51" t="s">
        <v>1472</v>
      </c>
      <c r="AC51">
        <f>VLOOKUP(A51,'[1]كل السنوات'!$A$2:$J$3366,10,0)</f>
        <v>0</v>
      </c>
      <c r="AE51" t="s">
        <v>3519</v>
      </c>
    </row>
    <row r="52" spans="1:36" ht="15" customHeight="1" x14ac:dyDescent="0.25">
      <c r="A52">
        <v>517976</v>
      </c>
      <c r="B52" t="s">
        <v>3496</v>
      </c>
      <c r="C52" t="s">
        <v>272</v>
      </c>
      <c r="D52" t="s">
        <v>1293</v>
      </c>
      <c r="E52" t="s">
        <v>109</v>
      </c>
      <c r="G52" t="s">
        <v>129</v>
      </c>
      <c r="H52" t="s">
        <v>556</v>
      </c>
      <c r="I52" t="s">
        <v>473</v>
      </c>
      <c r="J52" t="s">
        <v>132</v>
      </c>
      <c r="N52">
        <v>1104</v>
      </c>
      <c r="O52" s="254">
        <v>45742</v>
      </c>
      <c r="P52">
        <v>150000</v>
      </c>
      <c r="AC52" t="str">
        <f>VLOOKUP(A52,'[1]كل السنوات'!$A$2:$J$3366,10,0)</f>
        <v>مستنفذ</v>
      </c>
    </row>
    <row r="53" spans="1:36" ht="15" customHeight="1" x14ac:dyDescent="0.25">
      <c r="A53">
        <v>518006</v>
      </c>
      <c r="B53" t="s">
        <v>1364</v>
      </c>
      <c r="C53" t="s">
        <v>640</v>
      </c>
      <c r="D53" t="s">
        <v>317</v>
      </c>
      <c r="E53" t="s">
        <v>109</v>
      </c>
      <c r="G53" t="s">
        <v>129</v>
      </c>
      <c r="H53" t="s">
        <v>556</v>
      </c>
      <c r="I53" t="s">
        <v>473</v>
      </c>
      <c r="J53" t="s">
        <v>132</v>
      </c>
      <c r="R53" t="s">
        <v>2311</v>
      </c>
      <c r="S53" t="s">
        <v>2312</v>
      </c>
      <c r="T53" t="s">
        <v>1676</v>
      </c>
      <c r="U53" t="s">
        <v>1467</v>
      </c>
      <c r="AC53" t="str">
        <f>VLOOKUP(A53,'[1]كل السنوات'!$A$2:$J$3366,10,0)</f>
        <v>مستنفذ فصل اول 2024-2025</v>
      </c>
      <c r="AE53" t="s">
        <v>3536</v>
      </c>
      <c r="AJ53" t="s">
        <v>1462</v>
      </c>
    </row>
    <row r="54" spans="1:36" ht="15" customHeight="1" x14ac:dyDescent="0.25">
      <c r="A54">
        <v>518022</v>
      </c>
      <c r="B54" t="s">
        <v>1449</v>
      </c>
      <c r="C54" t="s">
        <v>1450</v>
      </c>
      <c r="D54" t="s">
        <v>359</v>
      </c>
      <c r="E54" t="s">
        <v>109</v>
      </c>
      <c r="G54" t="s">
        <v>129</v>
      </c>
      <c r="H54" t="s">
        <v>556</v>
      </c>
      <c r="I54" t="s">
        <v>473</v>
      </c>
      <c r="J54" t="s">
        <v>132</v>
      </c>
      <c r="K54">
        <v>2011</v>
      </c>
      <c r="L54" t="s">
        <v>129</v>
      </c>
      <c r="R54" t="s">
        <v>2417</v>
      </c>
      <c r="S54" t="s">
        <v>2418</v>
      </c>
      <c r="T54" t="s">
        <v>1642</v>
      </c>
      <c r="U54" t="s">
        <v>1467</v>
      </c>
      <c r="AC54">
        <f>VLOOKUP(A54,'[1]كل السنوات'!$A$2:$J$3366,10,0)</f>
        <v>0</v>
      </c>
      <c r="AE54" t="s">
        <v>3519</v>
      </c>
      <c r="AH54" t="s">
        <v>1462</v>
      </c>
    </row>
    <row r="55" spans="1:36" ht="15" customHeight="1" x14ac:dyDescent="0.25">
      <c r="A55">
        <v>518173</v>
      </c>
      <c r="B55" t="s">
        <v>3438</v>
      </c>
      <c r="C55" t="s">
        <v>66</v>
      </c>
      <c r="D55" t="s">
        <v>3223</v>
      </c>
      <c r="E55" t="s">
        <v>1480</v>
      </c>
      <c r="G55" t="s">
        <v>1545</v>
      </c>
      <c r="H55" t="s">
        <v>556</v>
      </c>
      <c r="I55" t="s">
        <v>473</v>
      </c>
      <c r="J55" t="s">
        <v>1465</v>
      </c>
      <c r="K55">
        <v>2015</v>
      </c>
      <c r="AC55" t="str">
        <f>VLOOKUP(A55,'[1]كل السنوات'!$A$2:$J$3366,10,0)</f>
        <v>مستنفذ</v>
      </c>
    </row>
    <row r="56" spans="1:36" ht="15" customHeight="1" x14ac:dyDescent="0.25">
      <c r="A56">
        <v>518208</v>
      </c>
      <c r="B56" t="s">
        <v>858</v>
      </c>
      <c r="C56" t="s">
        <v>78</v>
      </c>
      <c r="D56" t="s">
        <v>318</v>
      </c>
      <c r="E56" t="s">
        <v>109</v>
      </c>
      <c r="G56" t="s">
        <v>1560</v>
      </c>
      <c r="H56" t="s">
        <v>556</v>
      </c>
      <c r="I56" t="s">
        <v>473</v>
      </c>
      <c r="J56" t="s">
        <v>132</v>
      </c>
      <c r="N56">
        <v>1080</v>
      </c>
      <c r="O56" s="254">
        <v>45739</v>
      </c>
      <c r="P56">
        <v>150000</v>
      </c>
      <c r="R56" t="s">
        <v>2219</v>
      </c>
      <c r="S56" t="s">
        <v>2220</v>
      </c>
      <c r="T56" t="s">
        <v>1561</v>
      </c>
      <c r="U56" t="s">
        <v>1962</v>
      </c>
      <c r="AC56">
        <f>VLOOKUP(A56,'[1]كل السنوات'!$A$2:$J$3366,10,0)</f>
        <v>0</v>
      </c>
    </row>
    <row r="57" spans="1:36" ht="15" customHeight="1" x14ac:dyDescent="0.25">
      <c r="A57">
        <v>518210</v>
      </c>
      <c r="B57" t="s">
        <v>970</v>
      </c>
      <c r="C57" t="s">
        <v>641</v>
      </c>
      <c r="D57" t="s">
        <v>632</v>
      </c>
      <c r="E57" t="s">
        <v>109</v>
      </c>
      <c r="G57" t="s">
        <v>129</v>
      </c>
      <c r="H57" t="s">
        <v>556</v>
      </c>
      <c r="I57" t="s">
        <v>473</v>
      </c>
      <c r="J57" t="s">
        <v>132</v>
      </c>
      <c r="R57" t="s">
        <v>2905</v>
      </c>
      <c r="S57" t="s">
        <v>2906</v>
      </c>
      <c r="T57" t="s">
        <v>2907</v>
      </c>
      <c r="U57" t="s">
        <v>1497</v>
      </c>
      <c r="AC57">
        <f>VLOOKUP(A57,'[1]كل السنوات'!$A$2:$J$3366,10,0)</f>
        <v>0</v>
      </c>
    </row>
    <row r="58" spans="1:36" ht="15" customHeight="1" x14ac:dyDescent="0.25">
      <c r="A58">
        <v>518226</v>
      </c>
      <c r="B58" t="s">
        <v>1365</v>
      </c>
      <c r="C58" t="s">
        <v>90</v>
      </c>
      <c r="D58" t="s">
        <v>319</v>
      </c>
      <c r="E58" t="s">
        <v>109</v>
      </c>
      <c r="G58" t="s">
        <v>129</v>
      </c>
      <c r="H58" t="s">
        <v>556</v>
      </c>
      <c r="I58" t="s">
        <v>473</v>
      </c>
      <c r="J58" t="s">
        <v>130</v>
      </c>
      <c r="K58">
        <v>2014</v>
      </c>
      <c r="R58" t="s">
        <v>2908</v>
      </c>
      <c r="S58" t="s">
        <v>2408</v>
      </c>
      <c r="T58" t="s">
        <v>1494</v>
      </c>
      <c r="U58" t="s">
        <v>1472</v>
      </c>
      <c r="AC58" t="str">
        <f>VLOOKUP(A58,'[1]كل السنوات'!$A$2:$J$3366,10,0)</f>
        <v>مستنفذ فصل اول 2024-2025</v>
      </c>
      <c r="AE58" t="s">
        <v>3536</v>
      </c>
      <c r="AG58" t="s">
        <v>1462</v>
      </c>
      <c r="AH58" t="s">
        <v>1462</v>
      </c>
      <c r="AI58" t="s">
        <v>1462</v>
      </c>
      <c r="AJ58" t="s">
        <v>1462</v>
      </c>
    </row>
    <row r="59" spans="1:36" ht="15" customHeight="1" x14ac:dyDescent="0.25">
      <c r="A59">
        <v>518228</v>
      </c>
      <c r="B59" t="s">
        <v>3420</v>
      </c>
      <c r="C59" t="s">
        <v>75</v>
      </c>
      <c r="D59" t="s">
        <v>429</v>
      </c>
      <c r="E59" t="s">
        <v>109</v>
      </c>
      <c r="G59" t="s">
        <v>3421</v>
      </c>
      <c r="H59" t="s">
        <v>556</v>
      </c>
      <c r="I59" t="s">
        <v>473</v>
      </c>
      <c r="J59" t="s">
        <v>132</v>
      </c>
      <c r="L59" t="s">
        <v>144</v>
      </c>
      <c r="AC59" t="str">
        <f>VLOOKUP(A59,'[1]كل السنوات'!$A$2:$J$3366,10,0)</f>
        <v>مستنفذ فصل ثاني 2023-2024</v>
      </c>
      <c r="AE59" t="s">
        <v>3536</v>
      </c>
      <c r="AJ59" t="s">
        <v>1462</v>
      </c>
    </row>
    <row r="60" spans="1:36" ht="15" customHeight="1" x14ac:dyDescent="0.25">
      <c r="A60">
        <v>518232</v>
      </c>
      <c r="B60" t="s">
        <v>3416</v>
      </c>
      <c r="C60" t="s">
        <v>62</v>
      </c>
      <c r="D60" t="s">
        <v>375</v>
      </c>
      <c r="E60" t="s">
        <v>109</v>
      </c>
      <c r="G60" t="s">
        <v>145</v>
      </c>
      <c r="H60" t="s">
        <v>556</v>
      </c>
      <c r="I60" t="s">
        <v>473</v>
      </c>
      <c r="J60" t="s">
        <v>1465</v>
      </c>
      <c r="L60" t="s">
        <v>144</v>
      </c>
      <c r="AC60">
        <f>VLOOKUP(A60,'[1]كل السنوات'!$A$2:$J$3366,10,0)</f>
        <v>0</v>
      </c>
    </row>
    <row r="61" spans="1:36" ht="15" customHeight="1" x14ac:dyDescent="0.25">
      <c r="A61">
        <v>518346</v>
      </c>
      <c r="B61" t="s">
        <v>859</v>
      </c>
      <c r="C61" t="s">
        <v>496</v>
      </c>
      <c r="D61" t="s">
        <v>378</v>
      </c>
      <c r="E61" t="s">
        <v>109</v>
      </c>
      <c r="G61" t="s">
        <v>2909</v>
      </c>
      <c r="H61" t="s">
        <v>556</v>
      </c>
      <c r="I61" t="s">
        <v>473</v>
      </c>
      <c r="J61" t="s">
        <v>132</v>
      </c>
      <c r="R61" t="s">
        <v>2910</v>
      </c>
      <c r="S61" t="s">
        <v>2182</v>
      </c>
      <c r="T61" t="s">
        <v>1786</v>
      </c>
      <c r="U61" t="s">
        <v>2911</v>
      </c>
      <c r="AC61">
        <f>VLOOKUP(A61,'[1]كل السنوات'!$A$2:$J$3366,10,0)</f>
        <v>0</v>
      </c>
      <c r="AI61" t="s">
        <v>1462</v>
      </c>
      <c r="AJ61" t="s">
        <v>1462</v>
      </c>
    </row>
    <row r="62" spans="1:36" ht="15" customHeight="1" x14ac:dyDescent="0.25">
      <c r="A62">
        <v>518359</v>
      </c>
      <c r="B62" t="s">
        <v>1377</v>
      </c>
      <c r="C62" t="s">
        <v>93</v>
      </c>
      <c r="D62" t="s">
        <v>1378</v>
      </c>
      <c r="E62" t="s">
        <v>109</v>
      </c>
      <c r="G62" t="s">
        <v>129</v>
      </c>
      <c r="H62" t="s">
        <v>556</v>
      </c>
      <c r="I62" t="s">
        <v>473</v>
      </c>
      <c r="J62" t="s">
        <v>132</v>
      </c>
      <c r="R62" t="s">
        <v>2423</v>
      </c>
      <c r="S62" t="s">
        <v>2326</v>
      </c>
      <c r="T62" t="s">
        <v>1938</v>
      </c>
      <c r="U62" t="s">
        <v>1467</v>
      </c>
      <c r="AC62" t="str">
        <f>VLOOKUP(A62,'[1]كل السنوات'!$A$2:$J$3366,10,0)</f>
        <v>مستنفذ فصل اول 2024-2025</v>
      </c>
      <c r="AE62" t="s">
        <v>3536</v>
      </c>
      <c r="AJ62" t="s">
        <v>1462</v>
      </c>
    </row>
    <row r="63" spans="1:36" ht="15" customHeight="1" x14ac:dyDescent="0.25">
      <c r="A63">
        <v>518415</v>
      </c>
      <c r="B63" t="s">
        <v>2912</v>
      </c>
      <c r="C63" t="s">
        <v>92</v>
      </c>
      <c r="D63" t="s">
        <v>378</v>
      </c>
      <c r="E63" t="s">
        <v>109</v>
      </c>
      <c r="G63" t="s">
        <v>129</v>
      </c>
      <c r="H63" t="s">
        <v>556</v>
      </c>
      <c r="I63" t="s">
        <v>473</v>
      </c>
      <c r="J63" t="s">
        <v>132</v>
      </c>
      <c r="AC63">
        <f>VLOOKUP(A63,'[1]كل السنوات'!$A$2:$J$3366,10,0)</f>
        <v>0</v>
      </c>
    </row>
    <row r="64" spans="1:36" ht="15" customHeight="1" x14ac:dyDescent="0.25">
      <c r="A64">
        <v>518452</v>
      </c>
      <c r="B64" t="s">
        <v>1379</v>
      </c>
      <c r="C64" t="s">
        <v>276</v>
      </c>
      <c r="D64" t="s">
        <v>402</v>
      </c>
      <c r="E64" t="s">
        <v>109</v>
      </c>
      <c r="G64" t="s">
        <v>129</v>
      </c>
      <c r="H64" t="s">
        <v>556</v>
      </c>
      <c r="I64" t="s">
        <v>473</v>
      </c>
      <c r="J64" t="s">
        <v>132</v>
      </c>
      <c r="R64" t="s">
        <v>2424</v>
      </c>
      <c r="S64" t="s">
        <v>2425</v>
      </c>
      <c r="T64" t="s">
        <v>1696</v>
      </c>
      <c r="U64" t="s">
        <v>1516</v>
      </c>
      <c r="AC64" t="str">
        <f>VLOOKUP(A64,'[1]كل السنوات'!$A$2:$J$3366,10,0)</f>
        <v>مستنفذ فصل اول 2024-2025</v>
      </c>
      <c r="AE64" t="s">
        <v>3536</v>
      </c>
    </row>
    <row r="65" spans="1:36" ht="15" customHeight="1" x14ac:dyDescent="0.25">
      <c r="A65">
        <v>518569</v>
      </c>
      <c r="B65" t="s">
        <v>860</v>
      </c>
      <c r="C65" t="s">
        <v>65</v>
      </c>
      <c r="D65" t="s">
        <v>357</v>
      </c>
      <c r="E65" t="s">
        <v>109</v>
      </c>
      <c r="G65" t="s">
        <v>129</v>
      </c>
      <c r="H65" t="s">
        <v>558</v>
      </c>
      <c r="I65" t="s">
        <v>473</v>
      </c>
      <c r="J65" t="s">
        <v>132</v>
      </c>
      <c r="K65">
        <v>2015</v>
      </c>
      <c r="L65" t="s">
        <v>129</v>
      </c>
      <c r="R65" t="s">
        <v>2913</v>
      </c>
      <c r="S65" t="s">
        <v>2174</v>
      </c>
      <c r="T65" t="s">
        <v>1699</v>
      </c>
      <c r="U65" t="s">
        <v>1805</v>
      </c>
      <c r="AC65">
        <f>VLOOKUP(A65,'[1]كل السنوات'!$A$2:$J$3366,10,0)</f>
        <v>0</v>
      </c>
    </row>
    <row r="66" spans="1:36" ht="15" customHeight="1" x14ac:dyDescent="0.25">
      <c r="A66">
        <v>518616</v>
      </c>
      <c r="B66" t="s">
        <v>945</v>
      </c>
      <c r="C66" t="s">
        <v>66</v>
      </c>
      <c r="D66" t="s">
        <v>442</v>
      </c>
      <c r="E66" t="s">
        <v>109</v>
      </c>
      <c r="F66" s="254">
        <v>35596</v>
      </c>
      <c r="G66" t="s">
        <v>1503</v>
      </c>
      <c r="H66" t="s">
        <v>556</v>
      </c>
      <c r="I66" t="s">
        <v>473</v>
      </c>
      <c r="J66" t="s">
        <v>603</v>
      </c>
      <c r="R66" t="s">
        <v>2772</v>
      </c>
      <c r="S66" t="s">
        <v>2773</v>
      </c>
      <c r="T66" t="s">
        <v>1504</v>
      </c>
      <c r="U66" t="s">
        <v>1505</v>
      </c>
      <c r="AC66">
        <f>VLOOKUP(A66,'[1]كل السنوات'!$A$2:$J$3366,10,0)</f>
        <v>0</v>
      </c>
    </row>
    <row r="67" spans="1:36" ht="15" customHeight="1" x14ac:dyDescent="0.25">
      <c r="A67">
        <v>518651</v>
      </c>
      <c r="B67" t="s">
        <v>972</v>
      </c>
      <c r="C67" t="s">
        <v>66</v>
      </c>
      <c r="D67" t="s">
        <v>359</v>
      </c>
      <c r="E67" t="s">
        <v>109</v>
      </c>
      <c r="G67" t="s">
        <v>1471</v>
      </c>
      <c r="H67" t="s">
        <v>556</v>
      </c>
      <c r="I67" t="s">
        <v>473</v>
      </c>
      <c r="J67" t="s">
        <v>132</v>
      </c>
      <c r="L67" t="s">
        <v>144</v>
      </c>
      <c r="R67" t="s">
        <v>2266</v>
      </c>
      <c r="S67" t="s">
        <v>2197</v>
      </c>
      <c r="T67" t="s">
        <v>1636</v>
      </c>
      <c r="U67" t="s">
        <v>1516</v>
      </c>
      <c r="AC67">
        <f>VLOOKUP(A67,'[1]كل السنوات'!$A$2:$J$3366,10,0)</f>
        <v>0</v>
      </c>
    </row>
    <row r="68" spans="1:36" ht="15" customHeight="1" x14ac:dyDescent="0.25">
      <c r="A68">
        <v>518772</v>
      </c>
      <c r="B68" t="s">
        <v>973</v>
      </c>
      <c r="C68" t="s">
        <v>491</v>
      </c>
      <c r="D68" t="s">
        <v>974</v>
      </c>
      <c r="E68" t="s">
        <v>109</v>
      </c>
      <c r="G68" t="s">
        <v>1751</v>
      </c>
      <c r="H68" t="s">
        <v>556</v>
      </c>
      <c r="I68" t="s">
        <v>473</v>
      </c>
      <c r="J68" t="s">
        <v>132</v>
      </c>
      <c r="R68" t="s">
        <v>2914</v>
      </c>
      <c r="S68" t="s">
        <v>2209</v>
      </c>
      <c r="T68" t="s">
        <v>2915</v>
      </c>
      <c r="U68" t="s">
        <v>1467</v>
      </c>
      <c r="AC68">
        <f>VLOOKUP(A68,'[1]كل السنوات'!$A$2:$J$3366,10,0)</f>
        <v>0</v>
      </c>
      <c r="AJ68" t="s">
        <v>1462</v>
      </c>
    </row>
    <row r="69" spans="1:36" ht="15" customHeight="1" x14ac:dyDescent="0.25">
      <c r="A69">
        <v>518778</v>
      </c>
      <c r="B69" t="s">
        <v>946</v>
      </c>
      <c r="C69" t="s">
        <v>298</v>
      </c>
      <c r="D69" t="s">
        <v>517</v>
      </c>
      <c r="E69" t="s">
        <v>109</v>
      </c>
      <c r="G69" t="s">
        <v>129</v>
      </c>
      <c r="H69" t="s">
        <v>556</v>
      </c>
      <c r="I69" t="s">
        <v>473</v>
      </c>
      <c r="J69" t="s">
        <v>132</v>
      </c>
      <c r="K69">
        <v>2013</v>
      </c>
      <c r="R69" t="s">
        <v>2200</v>
      </c>
      <c r="S69" t="s">
        <v>2194</v>
      </c>
      <c r="T69" t="s">
        <v>1496</v>
      </c>
      <c r="U69" t="s">
        <v>1467</v>
      </c>
      <c r="AC69">
        <f>VLOOKUP(A69,'[1]كل السنوات'!$A$2:$J$3366,10,0)</f>
        <v>0</v>
      </c>
    </row>
    <row r="70" spans="1:36" ht="15" customHeight="1" x14ac:dyDescent="0.25">
      <c r="A70">
        <v>518801</v>
      </c>
      <c r="B70" t="s">
        <v>861</v>
      </c>
      <c r="C70" t="s">
        <v>75</v>
      </c>
      <c r="D70" t="s">
        <v>518</v>
      </c>
      <c r="E70" t="s">
        <v>109</v>
      </c>
      <c r="G70" t="s">
        <v>129</v>
      </c>
      <c r="H70" t="s">
        <v>556</v>
      </c>
      <c r="I70" t="s">
        <v>473</v>
      </c>
      <c r="J70" t="s">
        <v>1465</v>
      </c>
      <c r="AC70">
        <f>VLOOKUP(A70,'[1]كل السنوات'!$A$2:$J$3366,10,0)</f>
        <v>0</v>
      </c>
      <c r="AJ70" t="s">
        <v>1462</v>
      </c>
    </row>
    <row r="71" spans="1:36" ht="15" customHeight="1" x14ac:dyDescent="0.25">
      <c r="A71">
        <v>518820</v>
      </c>
      <c r="B71" t="s">
        <v>1380</v>
      </c>
      <c r="C71" t="s">
        <v>545</v>
      </c>
      <c r="D71" t="s">
        <v>1381</v>
      </c>
      <c r="E71" t="s">
        <v>109</v>
      </c>
      <c r="G71" t="s">
        <v>138</v>
      </c>
      <c r="H71" t="s">
        <v>556</v>
      </c>
      <c r="I71" t="s">
        <v>473</v>
      </c>
      <c r="J71" t="s">
        <v>603</v>
      </c>
      <c r="L71" t="s">
        <v>144</v>
      </c>
      <c r="R71" t="s">
        <v>2916</v>
      </c>
      <c r="S71" t="s">
        <v>2271</v>
      </c>
      <c r="T71" t="s">
        <v>2102</v>
      </c>
      <c r="U71" t="s">
        <v>1579</v>
      </c>
      <c r="AC71" t="str">
        <f>VLOOKUP(A71,'[1]كل السنوات'!$A$2:$J$3366,10,0)</f>
        <v>مستنفذ فصل اول 2024-2025</v>
      </c>
      <c r="AE71" t="s">
        <v>3536</v>
      </c>
    </row>
    <row r="72" spans="1:36" ht="15" customHeight="1" x14ac:dyDescent="0.25">
      <c r="A72">
        <v>518851</v>
      </c>
      <c r="B72" t="s">
        <v>1382</v>
      </c>
      <c r="C72" t="s">
        <v>230</v>
      </c>
      <c r="D72" t="s">
        <v>358</v>
      </c>
      <c r="E72" t="s">
        <v>109</v>
      </c>
      <c r="G72" t="s">
        <v>1558</v>
      </c>
      <c r="H72" t="s">
        <v>556</v>
      </c>
      <c r="I72" t="s">
        <v>473</v>
      </c>
      <c r="J72" t="s">
        <v>132</v>
      </c>
      <c r="R72" t="s">
        <v>2918</v>
      </c>
      <c r="S72" t="s">
        <v>2515</v>
      </c>
      <c r="T72" t="s">
        <v>1476</v>
      </c>
      <c r="U72" t="s">
        <v>1467</v>
      </c>
      <c r="AC72">
        <f>VLOOKUP(A72,'[1]كل السنوات'!$A$2:$J$3366,10,0)</f>
        <v>0</v>
      </c>
    </row>
    <row r="73" spans="1:36" ht="15" customHeight="1" x14ac:dyDescent="0.25">
      <c r="A73">
        <v>518887</v>
      </c>
      <c r="B73" t="s">
        <v>1383</v>
      </c>
      <c r="C73" t="s">
        <v>1384</v>
      </c>
      <c r="D73" t="s">
        <v>415</v>
      </c>
      <c r="E73" t="s">
        <v>109</v>
      </c>
      <c r="G73" t="s">
        <v>129</v>
      </c>
      <c r="H73" t="s">
        <v>556</v>
      </c>
      <c r="I73" t="s">
        <v>473</v>
      </c>
      <c r="J73" t="s">
        <v>132</v>
      </c>
      <c r="R73" t="s">
        <v>2428</v>
      </c>
      <c r="S73" t="s">
        <v>2429</v>
      </c>
      <c r="T73" t="s">
        <v>1887</v>
      </c>
      <c r="U73" t="s">
        <v>1467</v>
      </c>
      <c r="AC73">
        <f>VLOOKUP(A73,'[1]كل السنوات'!$A$2:$J$3366,10,0)</f>
        <v>0</v>
      </c>
    </row>
    <row r="74" spans="1:36" ht="15" customHeight="1" x14ac:dyDescent="0.25">
      <c r="A74">
        <v>518923</v>
      </c>
      <c r="B74" t="s">
        <v>3489</v>
      </c>
      <c r="C74" t="s">
        <v>270</v>
      </c>
      <c r="D74" t="s">
        <v>410</v>
      </c>
      <c r="E74" t="s">
        <v>1480</v>
      </c>
      <c r="G74" t="s">
        <v>129</v>
      </c>
      <c r="H74" t="s">
        <v>556</v>
      </c>
      <c r="I74" t="s">
        <v>473</v>
      </c>
      <c r="J74" t="s">
        <v>603</v>
      </c>
      <c r="AC74" t="str">
        <f>VLOOKUP(A74,'[1]كل السنوات'!$A$2:$J$3366,10,0)</f>
        <v>مستنفذ فصل اول 2024-2025</v>
      </c>
      <c r="AE74" t="s">
        <v>3536</v>
      </c>
      <c r="AJ74" t="s">
        <v>1462</v>
      </c>
    </row>
    <row r="75" spans="1:36" ht="15" customHeight="1" x14ac:dyDescent="0.25">
      <c r="A75">
        <v>518966</v>
      </c>
      <c r="B75" t="s">
        <v>1385</v>
      </c>
      <c r="C75" t="s">
        <v>495</v>
      </c>
      <c r="D75" t="s">
        <v>502</v>
      </c>
      <c r="E75" t="s">
        <v>109</v>
      </c>
      <c r="F75" s="254">
        <v>34953</v>
      </c>
      <c r="G75" t="s">
        <v>1532</v>
      </c>
      <c r="H75" t="s">
        <v>556</v>
      </c>
      <c r="I75" t="s">
        <v>473</v>
      </c>
      <c r="J75" t="s">
        <v>132</v>
      </c>
      <c r="R75" t="s">
        <v>2430</v>
      </c>
      <c r="S75" t="s">
        <v>1668</v>
      </c>
      <c r="T75" t="s">
        <v>1788</v>
      </c>
      <c r="U75" t="s">
        <v>1569</v>
      </c>
      <c r="AC75" t="str">
        <f>VLOOKUP(A75,'[1]كل السنوات'!$A$2:$J$3366,10,0)</f>
        <v>مستنفذ فصل ثاني 2023-2024</v>
      </c>
      <c r="AE75" t="s">
        <v>3509</v>
      </c>
      <c r="AJ75" t="s">
        <v>1462</v>
      </c>
    </row>
    <row r="76" spans="1:36" ht="15" customHeight="1" x14ac:dyDescent="0.25">
      <c r="A76">
        <v>518987</v>
      </c>
      <c r="B76" t="s">
        <v>1386</v>
      </c>
      <c r="C76" t="s">
        <v>1387</v>
      </c>
      <c r="D76" t="s">
        <v>383</v>
      </c>
      <c r="E76" t="s">
        <v>109</v>
      </c>
      <c r="G76" t="s">
        <v>1566</v>
      </c>
      <c r="H76" t="s">
        <v>556</v>
      </c>
      <c r="I76" t="s">
        <v>473</v>
      </c>
      <c r="J76" t="s">
        <v>603</v>
      </c>
      <c r="K76">
        <v>2015</v>
      </c>
      <c r="L76" t="s">
        <v>129</v>
      </c>
      <c r="R76" t="s">
        <v>2919</v>
      </c>
      <c r="S76" t="s">
        <v>2920</v>
      </c>
      <c r="T76" t="s">
        <v>1672</v>
      </c>
      <c r="U76" t="s">
        <v>1693</v>
      </c>
      <c r="AC76" t="str">
        <f>VLOOKUP(A76,'[1]كل السنوات'!$A$2:$J$3366,10,0)</f>
        <v>مستنفذ فصل اول 2024-2025</v>
      </c>
      <c r="AE76" t="s">
        <v>3536</v>
      </c>
      <c r="AJ76" t="s">
        <v>1462</v>
      </c>
    </row>
    <row r="77" spans="1:36" ht="15" customHeight="1" x14ac:dyDescent="0.25">
      <c r="A77">
        <v>519004</v>
      </c>
      <c r="B77" t="s">
        <v>709</v>
      </c>
      <c r="C77" t="s">
        <v>297</v>
      </c>
      <c r="D77" t="s">
        <v>525</v>
      </c>
      <c r="E77" t="s">
        <v>109</v>
      </c>
      <c r="G77" t="s">
        <v>143</v>
      </c>
      <c r="H77" t="s">
        <v>556</v>
      </c>
      <c r="I77" t="s">
        <v>473</v>
      </c>
      <c r="J77" t="s">
        <v>603</v>
      </c>
      <c r="L77" t="s">
        <v>143</v>
      </c>
      <c r="R77" t="s">
        <v>2847</v>
      </c>
      <c r="S77" t="s">
        <v>2848</v>
      </c>
      <c r="T77" t="s">
        <v>1941</v>
      </c>
      <c r="U77" t="s">
        <v>1667</v>
      </c>
      <c r="AC77">
        <f>VLOOKUP(A77,'[1]كل السنوات'!$A$2:$J$3366,10,0)</f>
        <v>0</v>
      </c>
      <c r="AI77" t="s">
        <v>1462</v>
      </c>
      <c r="AJ77" t="s">
        <v>1462</v>
      </c>
    </row>
    <row r="78" spans="1:36" ht="15" customHeight="1" x14ac:dyDescent="0.25">
      <c r="A78">
        <v>519019</v>
      </c>
      <c r="B78" t="s">
        <v>3422</v>
      </c>
      <c r="C78" t="s">
        <v>66</v>
      </c>
      <c r="D78" t="s">
        <v>384</v>
      </c>
      <c r="E78" t="s">
        <v>109</v>
      </c>
      <c r="G78" t="s">
        <v>129</v>
      </c>
      <c r="H78" t="s">
        <v>556</v>
      </c>
      <c r="I78" t="s">
        <v>473</v>
      </c>
      <c r="J78" t="s">
        <v>130</v>
      </c>
      <c r="L78" t="s">
        <v>144</v>
      </c>
      <c r="AC78">
        <f>VLOOKUP(A78,'[1]كل السنوات'!$A$2:$J$3366,10,0)</f>
        <v>0</v>
      </c>
    </row>
    <row r="79" spans="1:36" ht="15" customHeight="1" x14ac:dyDescent="0.25">
      <c r="A79">
        <v>519107</v>
      </c>
      <c r="B79" t="s">
        <v>877</v>
      </c>
      <c r="C79" t="s">
        <v>273</v>
      </c>
      <c r="D79" t="s">
        <v>417</v>
      </c>
      <c r="E79" t="s">
        <v>109</v>
      </c>
      <c r="G79" t="s">
        <v>129</v>
      </c>
      <c r="H79" t="s">
        <v>556</v>
      </c>
      <c r="I79" t="s">
        <v>473</v>
      </c>
      <c r="J79" t="s">
        <v>132</v>
      </c>
      <c r="N79">
        <v>886</v>
      </c>
      <c r="O79" s="254">
        <v>45722</v>
      </c>
      <c r="P79">
        <v>100000</v>
      </c>
      <c r="R79" t="s">
        <v>2921</v>
      </c>
      <c r="S79" t="s">
        <v>2592</v>
      </c>
      <c r="T79" t="s">
        <v>1733</v>
      </c>
      <c r="U79" t="s">
        <v>1467</v>
      </c>
      <c r="AC79">
        <f>VLOOKUP(A79,'[1]كل السنوات'!$A$2:$J$3366,10,0)</f>
        <v>0</v>
      </c>
    </row>
    <row r="80" spans="1:36" ht="15" customHeight="1" x14ac:dyDescent="0.25">
      <c r="A80">
        <v>519117</v>
      </c>
      <c r="B80" t="s">
        <v>710</v>
      </c>
      <c r="C80" t="s">
        <v>683</v>
      </c>
      <c r="D80" t="s">
        <v>409</v>
      </c>
      <c r="E80" t="s">
        <v>109</v>
      </c>
      <c r="G80" t="s">
        <v>129</v>
      </c>
      <c r="H80" t="s">
        <v>556</v>
      </c>
      <c r="I80" t="s">
        <v>473</v>
      </c>
      <c r="J80" t="s">
        <v>132</v>
      </c>
      <c r="R80" t="s">
        <v>2922</v>
      </c>
      <c r="S80" t="s">
        <v>2512</v>
      </c>
      <c r="T80" t="s">
        <v>1992</v>
      </c>
      <c r="U80" t="s">
        <v>1467</v>
      </c>
      <c r="AC80" t="str">
        <f>VLOOKUP(A80,'[1]كل السنوات'!$A$2:$J$3366,10,0)</f>
        <v>مستنفذ فصل اول 2024-2025</v>
      </c>
      <c r="AE80" t="s">
        <v>3536</v>
      </c>
      <c r="AI80" t="s">
        <v>1462</v>
      </c>
    </row>
    <row r="81" spans="1:36" ht="15" customHeight="1" x14ac:dyDescent="0.25">
      <c r="A81">
        <v>519118</v>
      </c>
      <c r="B81" t="s">
        <v>1366</v>
      </c>
      <c r="C81" t="s">
        <v>1367</v>
      </c>
      <c r="D81" t="s">
        <v>1368</v>
      </c>
      <c r="E81" t="s">
        <v>109</v>
      </c>
      <c r="F81" s="254">
        <v>29179</v>
      </c>
      <c r="G81" t="s">
        <v>1942</v>
      </c>
      <c r="H81" t="s">
        <v>556</v>
      </c>
      <c r="I81" t="s">
        <v>473</v>
      </c>
      <c r="J81" t="s">
        <v>132</v>
      </c>
      <c r="R81" t="s">
        <v>2431</v>
      </c>
      <c r="S81" t="s">
        <v>2432</v>
      </c>
      <c r="T81" t="s">
        <v>1943</v>
      </c>
      <c r="U81" t="s">
        <v>1944</v>
      </c>
      <c r="AC81" t="str">
        <f>VLOOKUP(A81,'[1]كل السنوات'!$A$2:$J$3366,10,0)</f>
        <v>مستنفذ فصل اول 2024-2025</v>
      </c>
      <c r="AE81" t="s">
        <v>3536</v>
      </c>
      <c r="AJ81" t="s">
        <v>1462</v>
      </c>
    </row>
    <row r="82" spans="1:36" ht="15" customHeight="1" x14ac:dyDescent="0.25">
      <c r="A82">
        <v>519120</v>
      </c>
      <c r="B82" t="s">
        <v>862</v>
      </c>
      <c r="C82" t="s">
        <v>493</v>
      </c>
      <c r="D82" t="s">
        <v>392</v>
      </c>
      <c r="E82" t="s">
        <v>109</v>
      </c>
      <c r="G82" t="s">
        <v>129</v>
      </c>
      <c r="H82" t="s">
        <v>556</v>
      </c>
      <c r="I82" t="s">
        <v>473</v>
      </c>
      <c r="J82" t="s">
        <v>132</v>
      </c>
      <c r="K82">
        <v>2014</v>
      </c>
      <c r="R82" t="s">
        <v>2222</v>
      </c>
      <c r="S82" t="s">
        <v>2196</v>
      </c>
      <c r="T82" t="s">
        <v>1567</v>
      </c>
      <c r="U82" t="s">
        <v>1467</v>
      </c>
      <c r="AC82">
        <f>VLOOKUP(A82,'[1]كل السنوات'!$A$2:$J$3366,10,0)</f>
        <v>0</v>
      </c>
    </row>
    <row r="83" spans="1:36" ht="15" customHeight="1" x14ac:dyDescent="0.25">
      <c r="A83">
        <v>519175</v>
      </c>
      <c r="B83" t="s">
        <v>947</v>
      </c>
      <c r="C83" t="s">
        <v>263</v>
      </c>
      <c r="D83" t="s">
        <v>401</v>
      </c>
      <c r="E83" t="s">
        <v>109</v>
      </c>
      <c r="G83" t="s">
        <v>129</v>
      </c>
      <c r="H83" t="s">
        <v>556</v>
      </c>
      <c r="I83" t="s">
        <v>473</v>
      </c>
      <c r="J83" t="s">
        <v>132</v>
      </c>
      <c r="N83">
        <v>946</v>
      </c>
      <c r="O83" s="254">
        <v>45722</v>
      </c>
      <c r="P83">
        <v>115000</v>
      </c>
      <c r="R83" t="s">
        <v>2201</v>
      </c>
      <c r="S83" t="s">
        <v>2202</v>
      </c>
      <c r="T83" t="s">
        <v>1478</v>
      </c>
      <c r="U83" t="s">
        <v>1467</v>
      </c>
      <c r="AC83">
        <f>VLOOKUP(A83,'[1]كل السنوات'!$A$2:$J$3366,10,0)</f>
        <v>0</v>
      </c>
    </row>
    <row r="84" spans="1:36" ht="15" customHeight="1" x14ac:dyDescent="0.25">
      <c r="A84">
        <v>519179</v>
      </c>
      <c r="B84" t="s">
        <v>1388</v>
      </c>
      <c r="C84" t="s">
        <v>924</v>
      </c>
      <c r="D84" t="s">
        <v>359</v>
      </c>
      <c r="E84" t="s">
        <v>109</v>
      </c>
      <c r="G84" t="s">
        <v>129</v>
      </c>
      <c r="H84" t="s">
        <v>556</v>
      </c>
      <c r="I84" t="s">
        <v>473</v>
      </c>
      <c r="J84" t="s">
        <v>603</v>
      </c>
      <c r="L84" t="s">
        <v>144</v>
      </c>
      <c r="R84" t="s">
        <v>2924</v>
      </c>
      <c r="S84" t="s">
        <v>2925</v>
      </c>
      <c r="T84" t="s">
        <v>1642</v>
      </c>
      <c r="U84" t="s">
        <v>1467</v>
      </c>
      <c r="AC84" t="str">
        <f>VLOOKUP(A84,'[1]كل السنوات'!$A$2:$J$3366,10,0)</f>
        <v>مستنفذ فصل اول 2024-2025</v>
      </c>
      <c r="AE84" t="s">
        <v>3536</v>
      </c>
    </row>
    <row r="85" spans="1:36" ht="15" customHeight="1" x14ac:dyDescent="0.25">
      <c r="A85">
        <v>519208</v>
      </c>
      <c r="B85" t="s">
        <v>3436</v>
      </c>
      <c r="C85" t="s">
        <v>90</v>
      </c>
      <c r="D85" t="s">
        <v>433</v>
      </c>
      <c r="E85" t="s">
        <v>109</v>
      </c>
      <c r="G85" t="s">
        <v>1618</v>
      </c>
      <c r="H85" t="s">
        <v>558</v>
      </c>
      <c r="I85" t="s">
        <v>473</v>
      </c>
      <c r="J85" t="s">
        <v>132</v>
      </c>
      <c r="K85">
        <v>2015</v>
      </c>
      <c r="L85" t="s">
        <v>131</v>
      </c>
      <c r="AC85">
        <f>VLOOKUP(A85,'[1]كل السنوات'!$A$2:$J$3366,10,0)</f>
        <v>0</v>
      </c>
    </row>
    <row r="86" spans="1:36" ht="15" customHeight="1" x14ac:dyDescent="0.25">
      <c r="A86">
        <v>519214</v>
      </c>
      <c r="B86" t="s">
        <v>1389</v>
      </c>
      <c r="C86" t="s">
        <v>82</v>
      </c>
      <c r="D86" t="s">
        <v>518</v>
      </c>
      <c r="E86" t="s">
        <v>109</v>
      </c>
      <c r="G86" t="s">
        <v>129</v>
      </c>
      <c r="H86" t="s">
        <v>556</v>
      </c>
      <c r="I86" t="s">
        <v>473</v>
      </c>
      <c r="J86" t="s">
        <v>132</v>
      </c>
      <c r="R86" t="s">
        <v>2433</v>
      </c>
      <c r="S86" t="s">
        <v>2194</v>
      </c>
      <c r="T86" t="s">
        <v>1945</v>
      </c>
      <c r="U86" t="s">
        <v>1467</v>
      </c>
      <c r="AC86">
        <f>VLOOKUP(A86,'[1]كل السنوات'!$A$2:$J$3366,10,0)</f>
        <v>0</v>
      </c>
      <c r="AI86" t="s">
        <v>1462</v>
      </c>
    </row>
    <row r="87" spans="1:36" ht="15" customHeight="1" x14ac:dyDescent="0.25">
      <c r="A87" s="283">
        <v>519268</v>
      </c>
      <c r="B87" s="283" t="s">
        <v>3530</v>
      </c>
      <c r="C87" s="283" t="s">
        <v>213</v>
      </c>
      <c r="D87" s="283" t="s">
        <v>359</v>
      </c>
      <c r="I87" s="283" t="s">
        <v>473</v>
      </c>
      <c r="AC87" t="str">
        <f>VLOOKUP(A87,'[1]كل السنوات'!$A$2:$J$3366,10,0)</f>
        <v>مستنفذ</v>
      </c>
      <c r="AJ87" t="s">
        <v>1462</v>
      </c>
    </row>
    <row r="88" spans="1:36" ht="15" customHeight="1" x14ac:dyDescent="0.25">
      <c r="A88">
        <v>519366</v>
      </c>
      <c r="B88" t="s">
        <v>1390</v>
      </c>
      <c r="C88" t="s">
        <v>254</v>
      </c>
      <c r="D88" t="s">
        <v>533</v>
      </c>
      <c r="E88" t="s">
        <v>109</v>
      </c>
      <c r="G88" t="s">
        <v>129</v>
      </c>
      <c r="H88" t="s">
        <v>556</v>
      </c>
      <c r="I88" t="s">
        <v>473</v>
      </c>
      <c r="J88" t="s">
        <v>603</v>
      </c>
      <c r="N88">
        <v>1012</v>
      </c>
      <c r="O88" s="254">
        <v>45726</v>
      </c>
      <c r="P88">
        <v>150000</v>
      </c>
      <c r="R88" t="s">
        <v>2926</v>
      </c>
      <c r="S88" t="s">
        <v>2624</v>
      </c>
      <c r="T88" t="s">
        <v>1685</v>
      </c>
      <c r="U88" t="s">
        <v>1467</v>
      </c>
      <c r="AC88">
        <f>VLOOKUP(A88,'[1]كل السنوات'!$A$2:$J$3366,10,0)</f>
        <v>0</v>
      </c>
      <c r="AE88" t="s">
        <v>3519</v>
      </c>
    </row>
    <row r="89" spans="1:36" ht="15" customHeight="1" x14ac:dyDescent="0.25">
      <c r="A89">
        <v>519412</v>
      </c>
      <c r="B89" t="s">
        <v>975</v>
      </c>
      <c r="C89" t="s">
        <v>66</v>
      </c>
      <c r="D89" t="s">
        <v>384</v>
      </c>
      <c r="E89" t="s">
        <v>109</v>
      </c>
      <c r="G89" t="s">
        <v>129</v>
      </c>
      <c r="H89" t="s">
        <v>556</v>
      </c>
      <c r="I89" t="s">
        <v>473</v>
      </c>
      <c r="J89" t="s">
        <v>132</v>
      </c>
      <c r="R89" t="s">
        <v>2327</v>
      </c>
      <c r="S89" t="s">
        <v>2328</v>
      </c>
      <c r="T89" t="s">
        <v>1549</v>
      </c>
      <c r="U89" t="s">
        <v>1467</v>
      </c>
      <c r="AC89">
        <f>VLOOKUP(A89,'[1]كل السنوات'!$A$2:$J$3366,10,0)</f>
        <v>0</v>
      </c>
    </row>
    <row r="90" spans="1:36" ht="15" customHeight="1" x14ac:dyDescent="0.25">
      <c r="A90">
        <v>519432</v>
      </c>
      <c r="B90" t="s">
        <v>976</v>
      </c>
      <c r="C90" t="s">
        <v>497</v>
      </c>
      <c r="D90" t="s">
        <v>977</v>
      </c>
      <c r="E90" t="s">
        <v>109</v>
      </c>
      <c r="G90" t="s">
        <v>129</v>
      </c>
      <c r="H90" t="s">
        <v>556</v>
      </c>
      <c r="I90" t="s">
        <v>473</v>
      </c>
      <c r="J90" t="s">
        <v>603</v>
      </c>
      <c r="R90" t="s">
        <v>2811</v>
      </c>
      <c r="S90" t="s">
        <v>2218</v>
      </c>
      <c r="T90" t="s">
        <v>1633</v>
      </c>
      <c r="U90" t="s">
        <v>1467</v>
      </c>
      <c r="AC90">
        <f>VLOOKUP(A90,'[1]كل السنوات'!$A$2:$J$3366,10,0)</f>
        <v>0</v>
      </c>
    </row>
    <row r="91" spans="1:36" ht="15" customHeight="1" x14ac:dyDescent="0.25">
      <c r="A91">
        <v>519443</v>
      </c>
      <c r="B91" t="s">
        <v>863</v>
      </c>
      <c r="C91" t="s">
        <v>2927</v>
      </c>
      <c r="D91" t="s">
        <v>2928</v>
      </c>
      <c r="E91" t="s">
        <v>109</v>
      </c>
      <c r="G91" t="s">
        <v>129</v>
      </c>
      <c r="H91" t="s">
        <v>556</v>
      </c>
      <c r="I91" t="s">
        <v>473</v>
      </c>
      <c r="J91" t="s">
        <v>132</v>
      </c>
      <c r="AC91">
        <f>VLOOKUP(A91,'[1]كل السنوات'!$A$2:$J$3366,10,0)</f>
        <v>0</v>
      </c>
    </row>
    <row r="92" spans="1:36" ht="15" customHeight="1" x14ac:dyDescent="0.25">
      <c r="A92">
        <v>519489</v>
      </c>
      <c r="B92" t="s">
        <v>978</v>
      </c>
      <c r="C92" t="s">
        <v>66</v>
      </c>
      <c r="D92" t="s">
        <v>368</v>
      </c>
      <c r="E92" t="s">
        <v>109</v>
      </c>
      <c r="G92" t="s">
        <v>129</v>
      </c>
      <c r="H92" t="s">
        <v>556</v>
      </c>
      <c r="I92" t="s">
        <v>473</v>
      </c>
      <c r="J92" t="s">
        <v>132</v>
      </c>
      <c r="R92" t="s">
        <v>2291</v>
      </c>
      <c r="S92" t="s">
        <v>2224</v>
      </c>
      <c r="T92" t="s">
        <v>1716</v>
      </c>
      <c r="U92" t="s">
        <v>1557</v>
      </c>
      <c r="AC92">
        <f>VLOOKUP(A92,'[1]كل السنوات'!$A$2:$J$3366,10,0)</f>
        <v>0</v>
      </c>
      <c r="AJ92" t="s">
        <v>1462</v>
      </c>
    </row>
    <row r="93" spans="1:36" ht="15" customHeight="1" x14ac:dyDescent="0.25">
      <c r="A93">
        <v>519591</v>
      </c>
      <c r="B93" t="s">
        <v>1391</v>
      </c>
      <c r="C93" t="s">
        <v>523</v>
      </c>
      <c r="D93" t="s">
        <v>520</v>
      </c>
      <c r="E93" t="s">
        <v>1480</v>
      </c>
      <c r="G93" t="s">
        <v>1643</v>
      </c>
      <c r="H93" t="s">
        <v>556</v>
      </c>
      <c r="I93" t="s">
        <v>473</v>
      </c>
      <c r="J93" t="s">
        <v>132</v>
      </c>
      <c r="L93" t="s">
        <v>144</v>
      </c>
      <c r="R93" t="s">
        <v>2177</v>
      </c>
      <c r="S93" t="s">
        <v>2178</v>
      </c>
      <c r="T93" t="s">
        <v>1950</v>
      </c>
      <c r="U93" t="s">
        <v>1467</v>
      </c>
      <c r="AC93">
        <f>VLOOKUP(A93,'[1]كل السنوات'!$A$2:$J$3366,10,0)</f>
        <v>0</v>
      </c>
    </row>
    <row r="94" spans="1:36" ht="15" customHeight="1" x14ac:dyDescent="0.25">
      <c r="A94">
        <v>519629</v>
      </c>
      <c r="B94" t="s">
        <v>979</v>
      </c>
      <c r="C94" t="s">
        <v>980</v>
      </c>
      <c r="D94" t="s">
        <v>540</v>
      </c>
      <c r="E94" t="s">
        <v>109</v>
      </c>
      <c r="G94" t="s">
        <v>1835</v>
      </c>
      <c r="H94" t="s">
        <v>556</v>
      </c>
      <c r="I94" t="s">
        <v>473</v>
      </c>
      <c r="J94" t="s">
        <v>603</v>
      </c>
      <c r="K94">
        <v>2015</v>
      </c>
      <c r="L94" t="s">
        <v>143</v>
      </c>
      <c r="R94" t="s">
        <v>2929</v>
      </c>
      <c r="S94" t="s">
        <v>2930</v>
      </c>
      <c r="T94" t="s">
        <v>1666</v>
      </c>
      <c r="U94" t="s">
        <v>2931</v>
      </c>
      <c r="AC94">
        <f>VLOOKUP(A94,'[1]كل السنوات'!$A$2:$J$3366,10,0)</f>
        <v>0</v>
      </c>
      <c r="AG94" t="s">
        <v>1462</v>
      </c>
      <c r="AH94" t="s">
        <v>1462</v>
      </c>
      <c r="AI94" t="s">
        <v>1462</v>
      </c>
      <c r="AJ94" t="s">
        <v>1462</v>
      </c>
    </row>
    <row r="95" spans="1:36" ht="15" customHeight="1" x14ac:dyDescent="0.25">
      <c r="A95">
        <v>519635</v>
      </c>
      <c r="B95" t="s">
        <v>3476</v>
      </c>
      <c r="C95" t="s">
        <v>66</v>
      </c>
      <c r="D95" t="s">
        <v>378</v>
      </c>
      <c r="E95" t="s">
        <v>109</v>
      </c>
      <c r="G95" t="s">
        <v>1866</v>
      </c>
      <c r="H95" t="s">
        <v>556</v>
      </c>
      <c r="I95" t="s">
        <v>473</v>
      </c>
      <c r="J95" t="s">
        <v>132</v>
      </c>
      <c r="L95" t="s">
        <v>140</v>
      </c>
      <c r="R95" t="s">
        <v>2932</v>
      </c>
      <c r="S95" t="s">
        <v>2184</v>
      </c>
      <c r="T95" t="s">
        <v>1479</v>
      </c>
      <c r="U95" t="s">
        <v>2933</v>
      </c>
      <c r="AC95" t="str">
        <f>VLOOKUP(A95,'[1]كل السنوات'!$A$2:$J$3366,10,0)</f>
        <v>مستنفذ فصل اول 2024-2025</v>
      </c>
      <c r="AE95" t="s">
        <v>3536</v>
      </c>
      <c r="AI95" t="s">
        <v>1462</v>
      </c>
    </row>
    <row r="96" spans="1:36" ht="15" customHeight="1" x14ac:dyDescent="0.25">
      <c r="A96">
        <v>519653</v>
      </c>
      <c r="B96" t="s">
        <v>948</v>
      </c>
      <c r="C96" t="s">
        <v>82</v>
      </c>
      <c r="D96" t="s">
        <v>448</v>
      </c>
      <c r="E96" t="s">
        <v>109</v>
      </c>
      <c r="G96" t="s">
        <v>129</v>
      </c>
      <c r="H96" t="s">
        <v>556</v>
      </c>
      <c r="I96" t="s">
        <v>473</v>
      </c>
      <c r="J96" t="s">
        <v>603</v>
      </c>
      <c r="R96" t="s">
        <v>2934</v>
      </c>
      <c r="S96" t="s">
        <v>2645</v>
      </c>
      <c r="T96" t="s">
        <v>2935</v>
      </c>
      <c r="U96" t="s">
        <v>1516</v>
      </c>
      <c r="AC96">
        <f>VLOOKUP(A96,'[1]كل السنوات'!$A$2:$J$3366,10,0)</f>
        <v>0</v>
      </c>
    </row>
    <row r="97" spans="1:36" ht="15" customHeight="1" x14ac:dyDescent="0.25">
      <c r="A97">
        <v>519681</v>
      </c>
      <c r="B97" t="s">
        <v>2936</v>
      </c>
      <c r="C97" t="s">
        <v>212</v>
      </c>
      <c r="D97" t="s">
        <v>738</v>
      </c>
      <c r="E97" t="s">
        <v>109</v>
      </c>
      <c r="G97" t="s">
        <v>2937</v>
      </c>
      <c r="H97" t="s">
        <v>556</v>
      </c>
      <c r="I97" t="s">
        <v>473</v>
      </c>
      <c r="J97" t="s">
        <v>603</v>
      </c>
      <c r="L97" t="s">
        <v>143</v>
      </c>
      <c r="R97" t="s">
        <v>2938</v>
      </c>
      <c r="S97" t="s">
        <v>2939</v>
      </c>
      <c r="T97" t="s">
        <v>2940</v>
      </c>
      <c r="U97" t="s">
        <v>2941</v>
      </c>
      <c r="Y97" t="s">
        <v>1462</v>
      </c>
      <c r="Z97" t="s">
        <v>1462</v>
      </c>
      <c r="AA97" t="s">
        <v>1462</v>
      </c>
      <c r="AB97" t="s">
        <v>1462</v>
      </c>
      <c r="AC97">
        <f>VLOOKUP(A97,'[1]كل السنوات'!$A$2:$J$3366,10,0)</f>
        <v>0</v>
      </c>
    </row>
    <row r="98" spans="1:36" ht="15" customHeight="1" x14ac:dyDescent="0.25">
      <c r="A98">
        <v>519721</v>
      </c>
      <c r="B98" t="s">
        <v>3473</v>
      </c>
      <c r="C98" t="s">
        <v>91</v>
      </c>
      <c r="D98" t="s">
        <v>981</v>
      </c>
      <c r="E98" t="s">
        <v>109</v>
      </c>
      <c r="G98" t="s">
        <v>3474</v>
      </c>
      <c r="H98" t="s">
        <v>556</v>
      </c>
      <c r="I98" t="s">
        <v>473</v>
      </c>
      <c r="J98" t="s">
        <v>1465</v>
      </c>
      <c r="L98" t="s">
        <v>144</v>
      </c>
      <c r="AC98" t="str">
        <f>VLOOKUP(A98,'[1]كل السنوات'!$A$2:$J$3366,10,0)</f>
        <v>مستنفذة</v>
      </c>
    </row>
    <row r="99" spans="1:36" ht="15" customHeight="1" x14ac:dyDescent="0.25">
      <c r="A99">
        <v>519765</v>
      </c>
      <c r="B99" t="s">
        <v>949</v>
      </c>
      <c r="C99" t="s">
        <v>950</v>
      </c>
      <c r="D99" t="s">
        <v>381</v>
      </c>
      <c r="E99" t="s">
        <v>109</v>
      </c>
      <c r="G99" t="s">
        <v>1585</v>
      </c>
      <c r="H99" t="s">
        <v>556</v>
      </c>
      <c r="I99" t="s">
        <v>473</v>
      </c>
      <c r="J99" t="s">
        <v>130</v>
      </c>
      <c r="K99">
        <v>2015</v>
      </c>
      <c r="R99" t="s">
        <v>2942</v>
      </c>
      <c r="S99" t="s">
        <v>2275</v>
      </c>
      <c r="T99" t="s">
        <v>1599</v>
      </c>
      <c r="U99" t="s">
        <v>1569</v>
      </c>
      <c r="AC99">
        <f>VLOOKUP(A99,'[1]كل السنوات'!$A$2:$J$3366,10,0)</f>
        <v>0</v>
      </c>
      <c r="AJ99" t="s">
        <v>1462</v>
      </c>
    </row>
    <row r="100" spans="1:36" ht="15" customHeight="1" x14ac:dyDescent="0.25">
      <c r="A100">
        <v>519804</v>
      </c>
      <c r="B100" t="s">
        <v>951</v>
      </c>
      <c r="C100" t="s">
        <v>271</v>
      </c>
      <c r="D100" t="s">
        <v>470</v>
      </c>
      <c r="E100" t="s">
        <v>109</v>
      </c>
      <c r="G100" t="s">
        <v>1507</v>
      </c>
      <c r="H100" t="s">
        <v>556</v>
      </c>
      <c r="I100" t="s">
        <v>473</v>
      </c>
      <c r="J100" t="s">
        <v>603</v>
      </c>
      <c r="L100" t="s">
        <v>144</v>
      </c>
      <c r="R100" t="s">
        <v>2774</v>
      </c>
      <c r="S100" t="s">
        <v>2775</v>
      </c>
      <c r="T100" t="s">
        <v>1508</v>
      </c>
      <c r="U100" t="s">
        <v>1509</v>
      </c>
      <c r="AC100">
        <f>VLOOKUP(A100,'[1]كل السنوات'!$A$2:$J$3366,10,0)</f>
        <v>0</v>
      </c>
    </row>
    <row r="101" spans="1:36" ht="15" customHeight="1" x14ac:dyDescent="0.25">
      <c r="A101">
        <v>519873</v>
      </c>
      <c r="B101" t="s">
        <v>3417</v>
      </c>
      <c r="C101" t="s">
        <v>3418</v>
      </c>
      <c r="D101" t="s">
        <v>3419</v>
      </c>
      <c r="E101" t="s">
        <v>109</v>
      </c>
      <c r="G101" t="s">
        <v>1743</v>
      </c>
      <c r="H101" t="s">
        <v>556</v>
      </c>
      <c r="I101" t="s">
        <v>473</v>
      </c>
      <c r="J101" t="s">
        <v>1465</v>
      </c>
      <c r="L101" t="s">
        <v>144</v>
      </c>
      <c r="AC101">
        <f>VLOOKUP(A101,'[1]كل السنوات'!$A$2:$J$3366,10,0)</f>
        <v>0</v>
      </c>
      <c r="AJ101" t="s">
        <v>1462</v>
      </c>
    </row>
    <row r="102" spans="1:36" ht="15" customHeight="1" x14ac:dyDescent="0.25">
      <c r="A102">
        <v>519917</v>
      </c>
      <c r="B102" t="s">
        <v>952</v>
      </c>
      <c r="C102" t="s">
        <v>523</v>
      </c>
      <c r="D102" t="s">
        <v>316</v>
      </c>
      <c r="E102" t="s">
        <v>109</v>
      </c>
      <c r="G102" t="s">
        <v>1498</v>
      </c>
      <c r="H102" t="s">
        <v>558</v>
      </c>
      <c r="I102" t="s">
        <v>473</v>
      </c>
      <c r="J102" t="s">
        <v>603</v>
      </c>
      <c r="K102">
        <v>2014</v>
      </c>
      <c r="L102" t="s">
        <v>131</v>
      </c>
      <c r="R102" t="s">
        <v>2771</v>
      </c>
      <c r="S102" t="s">
        <v>2210</v>
      </c>
      <c r="T102" t="s">
        <v>1499</v>
      </c>
      <c r="U102" t="s">
        <v>1467</v>
      </c>
      <c r="AC102">
        <f>VLOOKUP(A102,'[1]كل السنوات'!$A$2:$J$3366,10,0)</f>
        <v>0</v>
      </c>
    </row>
    <row r="103" spans="1:36" ht="15" customHeight="1" x14ac:dyDescent="0.25">
      <c r="A103">
        <v>519920</v>
      </c>
      <c r="B103" t="s">
        <v>953</v>
      </c>
      <c r="C103" t="s">
        <v>954</v>
      </c>
      <c r="D103" t="s">
        <v>452</v>
      </c>
      <c r="E103" t="s">
        <v>109</v>
      </c>
      <c r="G103" t="s">
        <v>1510</v>
      </c>
      <c r="H103" t="s">
        <v>556</v>
      </c>
      <c r="I103" t="s">
        <v>473</v>
      </c>
      <c r="J103" t="s">
        <v>132</v>
      </c>
      <c r="R103" t="s">
        <v>2207</v>
      </c>
      <c r="S103" t="s">
        <v>2208</v>
      </c>
      <c r="T103" t="s">
        <v>1511</v>
      </c>
      <c r="U103" t="s">
        <v>1512</v>
      </c>
      <c r="AC103">
        <f>VLOOKUP(A103,'[1]كل السنوات'!$A$2:$J$3366,10,0)</f>
        <v>0</v>
      </c>
    </row>
    <row r="104" spans="1:36" ht="15" customHeight="1" x14ac:dyDescent="0.25">
      <c r="A104">
        <v>519942</v>
      </c>
      <c r="B104" t="s">
        <v>1392</v>
      </c>
      <c r="C104" t="s">
        <v>643</v>
      </c>
      <c r="D104" t="s">
        <v>631</v>
      </c>
      <c r="E104" t="s">
        <v>109</v>
      </c>
      <c r="G104" t="s">
        <v>129</v>
      </c>
      <c r="H104" t="s">
        <v>556</v>
      </c>
      <c r="I104" t="s">
        <v>473</v>
      </c>
      <c r="J104" t="s">
        <v>603</v>
      </c>
      <c r="N104">
        <v>615</v>
      </c>
      <c r="O104" s="254">
        <v>45708</v>
      </c>
      <c r="P104">
        <v>100000</v>
      </c>
      <c r="R104" t="s">
        <v>2944</v>
      </c>
      <c r="S104" t="s">
        <v>2945</v>
      </c>
      <c r="T104" t="s">
        <v>2946</v>
      </c>
      <c r="U104" t="s">
        <v>1467</v>
      </c>
      <c r="AC104">
        <f>VLOOKUP(A104,'[1]كل السنوات'!$A$2:$J$3366,10,0)</f>
        <v>0</v>
      </c>
      <c r="AE104" t="s">
        <v>3519</v>
      </c>
    </row>
    <row r="105" spans="1:36" ht="15" customHeight="1" x14ac:dyDescent="0.25">
      <c r="A105">
        <v>519946</v>
      </c>
      <c r="B105" t="s">
        <v>3493</v>
      </c>
      <c r="C105" t="s">
        <v>79</v>
      </c>
      <c r="D105" t="s">
        <v>407</v>
      </c>
      <c r="E105" t="s">
        <v>109</v>
      </c>
      <c r="G105" t="s">
        <v>1513</v>
      </c>
      <c r="H105" t="s">
        <v>556</v>
      </c>
      <c r="I105" t="s">
        <v>473</v>
      </c>
      <c r="J105" t="s">
        <v>132</v>
      </c>
      <c r="AC105">
        <f>VLOOKUP(A105,'[1]كل السنوات'!$A$2:$J$3366,10,0)</f>
        <v>0</v>
      </c>
    </row>
    <row r="106" spans="1:36" ht="15" customHeight="1" x14ac:dyDescent="0.25">
      <c r="A106">
        <v>519961</v>
      </c>
      <c r="B106" t="s">
        <v>1393</v>
      </c>
      <c r="C106" t="s">
        <v>1394</v>
      </c>
      <c r="D106" t="s">
        <v>316</v>
      </c>
      <c r="E106" t="s">
        <v>109</v>
      </c>
      <c r="F106" s="254">
        <v>27120</v>
      </c>
      <c r="G106" t="s">
        <v>1886</v>
      </c>
      <c r="H106" t="s">
        <v>556</v>
      </c>
      <c r="I106" t="s">
        <v>473</v>
      </c>
      <c r="J106" t="s">
        <v>132</v>
      </c>
      <c r="R106" t="s">
        <v>2437</v>
      </c>
      <c r="S106" t="s">
        <v>2438</v>
      </c>
      <c r="T106" t="s">
        <v>1499</v>
      </c>
      <c r="U106" t="s">
        <v>1467</v>
      </c>
      <c r="AC106">
        <f>VLOOKUP(A106,'[1]كل السنوات'!$A$2:$J$3366,10,0)</f>
        <v>0</v>
      </c>
    </row>
    <row r="107" spans="1:36" ht="15" customHeight="1" x14ac:dyDescent="0.25">
      <c r="A107">
        <v>520007</v>
      </c>
      <c r="B107" t="s">
        <v>1294</v>
      </c>
      <c r="C107" t="s">
        <v>298</v>
      </c>
      <c r="D107" t="s">
        <v>383</v>
      </c>
      <c r="E107" t="s">
        <v>109</v>
      </c>
      <c r="G107" t="s">
        <v>2998</v>
      </c>
      <c r="H107" t="s">
        <v>556</v>
      </c>
      <c r="I107" t="s">
        <v>473</v>
      </c>
      <c r="J107" t="s">
        <v>132</v>
      </c>
      <c r="K107">
        <v>2017</v>
      </c>
      <c r="R107" t="s">
        <v>2268</v>
      </c>
      <c r="S107" t="s">
        <v>2212</v>
      </c>
      <c r="T107" t="s">
        <v>1672</v>
      </c>
      <c r="U107" t="s">
        <v>1673</v>
      </c>
      <c r="AC107">
        <f>VLOOKUP(A107,'[1]كل السنوات'!$A$2:$J$3366,10,0)</f>
        <v>0</v>
      </c>
    </row>
    <row r="108" spans="1:36" ht="15" customHeight="1" x14ac:dyDescent="0.25">
      <c r="A108">
        <v>520130</v>
      </c>
      <c r="B108" t="s">
        <v>1395</v>
      </c>
      <c r="C108" t="s">
        <v>524</v>
      </c>
      <c r="D108" t="s">
        <v>366</v>
      </c>
      <c r="E108" t="s">
        <v>109</v>
      </c>
      <c r="G108" t="s">
        <v>129</v>
      </c>
      <c r="H108" t="s">
        <v>556</v>
      </c>
      <c r="I108" t="s">
        <v>473</v>
      </c>
      <c r="J108" t="s">
        <v>130</v>
      </c>
      <c r="R108" t="s">
        <v>2947</v>
      </c>
      <c r="S108" t="s">
        <v>2409</v>
      </c>
      <c r="T108" t="s">
        <v>1570</v>
      </c>
      <c r="U108" t="s">
        <v>1502</v>
      </c>
      <c r="AC108">
        <f>VLOOKUP(A108,'[1]كل السنوات'!$A$2:$J$3366,10,0)</f>
        <v>0</v>
      </c>
      <c r="AI108" t="s">
        <v>1462</v>
      </c>
    </row>
    <row r="109" spans="1:36" ht="15" customHeight="1" x14ac:dyDescent="0.25">
      <c r="A109">
        <v>520236</v>
      </c>
      <c r="B109" t="s">
        <v>955</v>
      </c>
      <c r="C109" t="s">
        <v>508</v>
      </c>
      <c r="D109" t="s">
        <v>396</v>
      </c>
      <c r="E109" t="s">
        <v>109</v>
      </c>
      <c r="G109" t="s">
        <v>129</v>
      </c>
      <c r="H109" t="s">
        <v>556</v>
      </c>
      <c r="I109" t="s">
        <v>473</v>
      </c>
      <c r="J109" t="s">
        <v>603</v>
      </c>
      <c r="R109" t="s">
        <v>2948</v>
      </c>
      <c r="S109" t="s">
        <v>2314</v>
      </c>
      <c r="T109" t="s">
        <v>1756</v>
      </c>
      <c r="U109" t="s">
        <v>1467</v>
      </c>
      <c r="AC109">
        <f>VLOOKUP(A109,'[1]كل السنوات'!$A$2:$J$3366,10,0)</f>
        <v>0</v>
      </c>
    </row>
    <row r="110" spans="1:36" ht="15" customHeight="1" x14ac:dyDescent="0.25">
      <c r="A110">
        <v>520254</v>
      </c>
      <c r="B110" t="s">
        <v>956</v>
      </c>
      <c r="C110" t="s">
        <v>494</v>
      </c>
      <c r="D110" t="s">
        <v>310</v>
      </c>
      <c r="E110" t="s">
        <v>109</v>
      </c>
      <c r="G110" t="s">
        <v>129</v>
      </c>
      <c r="H110" t="s">
        <v>556</v>
      </c>
      <c r="I110" t="s">
        <v>473</v>
      </c>
      <c r="J110" t="s">
        <v>132</v>
      </c>
      <c r="R110" t="s">
        <v>2203</v>
      </c>
      <c r="S110" t="s">
        <v>2174</v>
      </c>
      <c r="T110" t="s">
        <v>1500</v>
      </c>
      <c r="U110" t="s">
        <v>1467</v>
      </c>
      <c r="AC110">
        <f>VLOOKUP(A110,'[1]كل السنوات'!$A$2:$J$3366,10,0)</f>
        <v>0</v>
      </c>
    </row>
    <row r="111" spans="1:36" ht="15" customHeight="1" x14ac:dyDescent="0.25">
      <c r="A111">
        <v>520263</v>
      </c>
      <c r="B111" t="s">
        <v>982</v>
      </c>
      <c r="C111" t="s">
        <v>542</v>
      </c>
      <c r="D111" t="s">
        <v>983</v>
      </c>
      <c r="E111" t="s">
        <v>109</v>
      </c>
      <c r="G111" t="s">
        <v>129</v>
      </c>
      <c r="H111" t="s">
        <v>556</v>
      </c>
      <c r="I111" t="s">
        <v>473</v>
      </c>
      <c r="J111" t="s">
        <v>132</v>
      </c>
      <c r="K111">
        <v>2011</v>
      </c>
      <c r="R111" t="s">
        <v>2439</v>
      </c>
      <c r="S111" t="s">
        <v>2421</v>
      </c>
      <c r="T111" t="s">
        <v>1956</v>
      </c>
      <c r="U111" t="s">
        <v>1467</v>
      </c>
      <c r="AC111">
        <f>VLOOKUP(A111,'[1]كل السنوات'!$A$2:$J$3366,10,0)</f>
        <v>0</v>
      </c>
    </row>
    <row r="112" spans="1:36" ht="15" customHeight="1" x14ac:dyDescent="0.25">
      <c r="A112">
        <v>520269</v>
      </c>
      <c r="B112" t="s">
        <v>3433</v>
      </c>
      <c r="C112" t="s">
        <v>86</v>
      </c>
      <c r="D112" t="s">
        <v>428</v>
      </c>
      <c r="E112" t="s">
        <v>109</v>
      </c>
      <c r="G112" t="s">
        <v>1630</v>
      </c>
      <c r="H112" t="s">
        <v>556</v>
      </c>
      <c r="I112" t="s">
        <v>473</v>
      </c>
      <c r="J112" t="s">
        <v>130</v>
      </c>
      <c r="K112">
        <v>2017</v>
      </c>
      <c r="AC112">
        <f>VLOOKUP(A112,'[1]كل السنوات'!$A$2:$J$3366,10,0)</f>
        <v>0</v>
      </c>
      <c r="AJ112" t="s">
        <v>1462</v>
      </c>
    </row>
    <row r="113" spans="1:36" ht="15" customHeight="1" x14ac:dyDescent="0.25">
      <c r="A113">
        <v>520310</v>
      </c>
      <c r="B113" t="s">
        <v>984</v>
      </c>
      <c r="C113" t="s">
        <v>675</v>
      </c>
      <c r="D113" t="s">
        <v>378</v>
      </c>
      <c r="E113" t="s">
        <v>109</v>
      </c>
      <c r="G113" t="s">
        <v>2093</v>
      </c>
      <c r="H113" t="s">
        <v>556</v>
      </c>
      <c r="I113" t="s">
        <v>474</v>
      </c>
      <c r="J113" t="s">
        <v>603</v>
      </c>
      <c r="K113">
        <v>2016</v>
      </c>
      <c r="R113" t="s">
        <v>2850</v>
      </c>
      <c r="S113" t="s">
        <v>2949</v>
      </c>
      <c r="T113" t="s">
        <v>1750</v>
      </c>
      <c r="U113" t="s">
        <v>1741</v>
      </c>
      <c r="AC113" t="str">
        <f>VLOOKUP(A113,'[1]كل السنوات'!$A$2:$J$3366,10,0)</f>
        <v>م</v>
      </c>
    </row>
    <row r="114" spans="1:36" ht="15" customHeight="1" x14ac:dyDescent="0.25">
      <c r="A114">
        <v>520316</v>
      </c>
      <c r="B114" t="s">
        <v>1396</v>
      </c>
      <c r="C114" t="s">
        <v>519</v>
      </c>
      <c r="D114" t="s">
        <v>618</v>
      </c>
      <c r="E114" t="s">
        <v>109</v>
      </c>
      <c r="G114" t="s">
        <v>129</v>
      </c>
      <c r="H114" t="s">
        <v>556</v>
      </c>
      <c r="I114" t="s">
        <v>473</v>
      </c>
      <c r="J114" t="s">
        <v>130</v>
      </c>
      <c r="R114" t="s">
        <v>2950</v>
      </c>
      <c r="S114" t="s">
        <v>2951</v>
      </c>
      <c r="T114" t="s">
        <v>1936</v>
      </c>
      <c r="U114" t="s">
        <v>1472</v>
      </c>
      <c r="AC114">
        <f>VLOOKUP(A114,'[1]كل السنوات'!$A$2:$J$3366,10,0)</f>
        <v>0</v>
      </c>
      <c r="AJ114" t="s">
        <v>1462</v>
      </c>
    </row>
    <row r="115" spans="1:36" ht="15" customHeight="1" x14ac:dyDescent="0.25">
      <c r="A115">
        <v>520353</v>
      </c>
      <c r="B115" t="s">
        <v>3392</v>
      </c>
      <c r="C115" t="s">
        <v>91</v>
      </c>
      <c r="I115" t="s">
        <v>473</v>
      </c>
      <c r="AC115" t="str">
        <f>VLOOKUP(A115,'[1]كل السنوات'!$A$2:$J$3366,10,0)</f>
        <v>مستنفذ فصل اول 2024-2025</v>
      </c>
      <c r="AE115" t="s">
        <v>3536</v>
      </c>
      <c r="AH115" t="s">
        <v>1462</v>
      </c>
      <c r="AI115" t="s">
        <v>1462</v>
      </c>
      <c r="AJ115" t="s">
        <v>1462</v>
      </c>
    </row>
    <row r="116" spans="1:36" ht="15" customHeight="1" x14ac:dyDescent="0.25">
      <c r="A116">
        <v>520384</v>
      </c>
      <c r="B116" t="s">
        <v>2952</v>
      </c>
      <c r="C116" t="s">
        <v>654</v>
      </c>
      <c r="D116" t="s">
        <v>644</v>
      </c>
      <c r="E116" t="s">
        <v>109</v>
      </c>
      <c r="G116" t="s">
        <v>1691</v>
      </c>
      <c r="H116" t="s">
        <v>556</v>
      </c>
      <c r="I116" t="s">
        <v>473</v>
      </c>
      <c r="J116" t="s">
        <v>603</v>
      </c>
      <c r="K116">
        <v>2004</v>
      </c>
      <c r="L116" t="s">
        <v>131</v>
      </c>
      <c r="R116" t="s">
        <v>2803</v>
      </c>
      <c r="S116" t="s">
        <v>2804</v>
      </c>
      <c r="T116" t="s">
        <v>1713</v>
      </c>
      <c r="U116" t="s">
        <v>1714</v>
      </c>
      <c r="AC116">
        <f>VLOOKUP(A116,'[1]كل السنوات'!$A$2:$J$3366,10,0)</f>
        <v>0</v>
      </c>
      <c r="AH116" t="s">
        <v>1462</v>
      </c>
      <c r="AI116" t="s">
        <v>1462</v>
      </c>
      <c r="AJ116" t="s">
        <v>1462</v>
      </c>
    </row>
    <row r="117" spans="1:36" ht="15" customHeight="1" x14ac:dyDescent="0.25">
      <c r="A117">
        <v>520404</v>
      </c>
      <c r="B117" t="s">
        <v>864</v>
      </c>
      <c r="C117" t="s">
        <v>260</v>
      </c>
      <c r="D117" t="s">
        <v>405</v>
      </c>
      <c r="E117" t="s">
        <v>109</v>
      </c>
      <c r="G117" t="s">
        <v>1571</v>
      </c>
      <c r="H117" t="s">
        <v>556</v>
      </c>
      <c r="I117" t="s">
        <v>473</v>
      </c>
      <c r="J117" t="s">
        <v>132</v>
      </c>
      <c r="K117">
        <v>2013</v>
      </c>
      <c r="R117" t="s">
        <v>2225</v>
      </c>
      <c r="S117" t="s">
        <v>2206</v>
      </c>
      <c r="T117" t="s">
        <v>1572</v>
      </c>
      <c r="U117" t="s">
        <v>1573</v>
      </c>
      <c r="AC117">
        <f>VLOOKUP(A117,'[1]كل السنوات'!$A$2:$J$3366,10,0)</f>
        <v>0</v>
      </c>
    </row>
    <row r="118" spans="1:36" ht="15" customHeight="1" x14ac:dyDescent="0.25">
      <c r="A118">
        <v>520448</v>
      </c>
      <c r="B118" t="s">
        <v>1397</v>
      </c>
      <c r="C118" t="s">
        <v>82</v>
      </c>
      <c r="D118" t="s">
        <v>1278</v>
      </c>
      <c r="E118" t="s">
        <v>109</v>
      </c>
      <c r="G118" t="s">
        <v>129</v>
      </c>
      <c r="H118" t="s">
        <v>556</v>
      </c>
      <c r="I118" t="s">
        <v>473</v>
      </c>
      <c r="J118" t="s">
        <v>603</v>
      </c>
      <c r="R118" t="s">
        <v>2851</v>
      </c>
      <c r="S118" t="s">
        <v>1760</v>
      </c>
      <c r="T118" t="s">
        <v>1959</v>
      </c>
      <c r="U118" t="s">
        <v>1472</v>
      </c>
      <c r="AC118" t="str">
        <f>VLOOKUP(A118,'[1]كل السنوات'!$A$2:$J$3366,10,0)</f>
        <v>مستنفذ فصل اول 2024-2025</v>
      </c>
      <c r="AE118" t="s">
        <v>3536</v>
      </c>
    </row>
    <row r="119" spans="1:36" ht="15" customHeight="1" x14ac:dyDescent="0.25">
      <c r="A119">
        <v>520497</v>
      </c>
      <c r="B119" t="s">
        <v>884</v>
      </c>
      <c r="C119" t="s">
        <v>246</v>
      </c>
      <c r="D119" t="s">
        <v>319</v>
      </c>
      <c r="E119" t="s">
        <v>109</v>
      </c>
      <c r="G119" t="s">
        <v>1571</v>
      </c>
      <c r="H119" t="s">
        <v>556</v>
      </c>
      <c r="I119" t="s">
        <v>473</v>
      </c>
      <c r="J119" t="s">
        <v>130</v>
      </c>
      <c r="R119" t="s">
        <v>2953</v>
      </c>
      <c r="S119" t="s">
        <v>2954</v>
      </c>
      <c r="T119" t="s">
        <v>1542</v>
      </c>
      <c r="U119" t="s">
        <v>2955</v>
      </c>
      <c r="AC119">
        <f>VLOOKUP(A119,'[1]كل السنوات'!$A$2:$J$3366,10,0)</f>
        <v>0</v>
      </c>
    </row>
    <row r="120" spans="1:36" ht="15" customHeight="1" x14ac:dyDescent="0.25">
      <c r="A120">
        <v>520520</v>
      </c>
      <c r="B120" t="s">
        <v>3435</v>
      </c>
      <c r="C120" t="s">
        <v>82</v>
      </c>
      <c r="D120" t="s">
        <v>547</v>
      </c>
      <c r="E120" t="s">
        <v>1480</v>
      </c>
      <c r="G120" t="s">
        <v>129</v>
      </c>
      <c r="H120" t="s">
        <v>556</v>
      </c>
      <c r="I120" t="s">
        <v>473</v>
      </c>
      <c r="J120" t="s">
        <v>1465</v>
      </c>
      <c r="K120">
        <v>2016</v>
      </c>
      <c r="AC120" t="str">
        <f>VLOOKUP(A120,'[1]كل السنوات'!$A$2:$J$3366,10,0)</f>
        <v>مستنفذ</v>
      </c>
    </row>
    <row r="121" spans="1:36" ht="15" customHeight="1" x14ac:dyDescent="0.25">
      <c r="A121">
        <v>520541</v>
      </c>
      <c r="B121" t="s">
        <v>3456</v>
      </c>
      <c r="C121" t="s">
        <v>81</v>
      </c>
      <c r="D121" t="s">
        <v>3457</v>
      </c>
      <c r="E121" t="s">
        <v>1480</v>
      </c>
      <c r="G121" t="s">
        <v>1795</v>
      </c>
      <c r="H121" t="s">
        <v>556</v>
      </c>
      <c r="I121" t="s">
        <v>473</v>
      </c>
      <c r="J121" t="s">
        <v>130</v>
      </c>
      <c r="K121">
        <v>2006</v>
      </c>
      <c r="AC121">
        <f>VLOOKUP(A121,'[1]كل السنوات'!$A$2:$J$3366,10,0)</f>
        <v>0</v>
      </c>
      <c r="AJ121" t="s">
        <v>1462</v>
      </c>
    </row>
    <row r="122" spans="1:36" ht="15" customHeight="1" x14ac:dyDescent="0.25">
      <c r="A122">
        <v>520557</v>
      </c>
      <c r="B122" t="s">
        <v>865</v>
      </c>
      <c r="C122" t="s">
        <v>524</v>
      </c>
      <c r="D122" t="s">
        <v>509</v>
      </c>
      <c r="E122" t="s">
        <v>109</v>
      </c>
      <c r="G122" t="s">
        <v>1574</v>
      </c>
      <c r="H122" t="s">
        <v>556</v>
      </c>
      <c r="I122" t="s">
        <v>473</v>
      </c>
      <c r="J122" t="s">
        <v>132</v>
      </c>
      <c r="K122">
        <v>2005</v>
      </c>
      <c r="L122" t="s">
        <v>131</v>
      </c>
      <c r="R122" t="s">
        <v>2226</v>
      </c>
      <c r="S122" t="s">
        <v>2227</v>
      </c>
      <c r="T122" t="s">
        <v>1575</v>
      </c>
      <c r="U122" t="s">
        <v>1569</v>
      </c>
      <c r="AC122">
        <f>VLOOKUP(A122,'[1]كل السنوات'!$A$2:$J$3366,10,0)</f>
        <v>0</v>
      </c>
      <c r="AH122" t="s">
        <v>1462</v>
      </c>
      <c r="AI122" t="s">
        <v>1462</v>
      </c>
      <c r="AJ122" t="s">
        <v>1462</v>
      </c>
    </row>
    <row r="123" spans="1:36" ht="15" customHeight="1" x14ac:dyDescent="0.25">
      <c r="A123">
        <v>520584</v>
      </c>
      <c r="B123" t="s">
        <v>985</v>
      </c>
      <c r="C123" t="s">
        <v>268</v>
      </c>
      <c r="D123" t="s">
        <v>744</v>
      </c>
      <c r="E123" t="s">
        <v>109</v>
      </c>
      <c r="G123" t="s">
        <v>1513</v>
      </c>
      <c r="H123" t="s">
        <v>556</v>
      </c>
      <c r="I123" t="s">
        <v>473</v>
      </c>
      <c r="J123" t="s">
        <v>603</v>
      </c>
      <c r="L123" t="s">
        <v>144</v>
      </c>
      <c r="M123" t="s">
        <v>144</v>
      </c>
      <c r="R123" t="s">
        <v>2852</v>
      </c>
      <c r="S123" t="s">
        <v>2853</v>
      </c>
      <c r="T123" t="s">
        <v>1663</v>
      </c>
      <c r="U123" t="s">
        <v>1467</v>
      </c>
      <c r="AC123">
        <f>VLOOKUP(A123,'[1]كل السنوات'!$A$2:$J$3366,10,0)</f>
        <v>0</v>
      </c>
    </row>
    <row r="124" spans="1:36" ht="15" customHeight="1" x14ac:dyDescent="0.25">
      <c r="A124">
        <v>520585</v>
      </c>
      <c r="B124" t="s">
        <v>832</v>
      </c>
      <c r="C124" t="s">
        <v>287</v>
      </c>
      <c r="I124" t="s">
        <v>473</v>
      </c>
      <c r="AC124">
        <f>VLOOKUP(A124,'[1]كل السنوات'!$A$2:$J$3366,10,0)</f>
        <v>0</v>
      </c>
      <c r="AI124" t="s">
        <v>1462</v>
      </c>
      <c r="AJ124" t="s">
        <v>1462</v>
      </c>
    </row>
    <row r="125" spans="1:36" ht="15" customHeight="1" x14ac:dyDescent="0.25">
      <c r="A125">
        <v>520601</v>
      </c>
      <c r="B125" t="s">
        <v>957</v>
      </c>
      <c r="C125" t="s">
        <v>64</v>
      </c>
      <c r="D125" t="s">
        <v>309</v>
      </c>
      <c r="E125" t="s">
        <v>109</v>
      </c>
      <c r="G125" t="s">
        <v>129</v>
      </c>
      <c r="H125" t="s">
        <v>556</v>
      </c>
      <c r="I125" t="s">
        <v>473</v>
      </c>
      <c r="J125" t="s">
        <v>603</v>
      </c>
      <c r="R125" t="s">
        <v>2776</v>
      </c>
      <c r="S125" t="s">
        <v>2420</v>
      </c>
      <c r="T125" t="s">
        <v>1517</v>
      </c>
      <c r="U125" t="s">
        <v>1467</v>
      </c>
      <c r="AC125">
        <f>VLOOKUP(A125,'[1]كل السنوات'!$A$2:$J$3366,10,0)</f>
        <v>0</v>
      </c>
    </row>
    <row r="126" spans="1:36" ht="15" customHeight="1" x14ac:dyDescent="0.25">
      <c r="A126">
        <v>520627</v>
      </c>
      <c r="B126" t="s">
        <v>986</v>
      </c>
      <c r="C126" t="s">
        <v>73</v>
      </c>
      <c r="D126" t="s">
        <v>313</v>
      </c>
      <c r="E126" t="s">
        <v>109</v>
      </c>
      <c r="G126" t="s">
        <v>1571</v>
      </c>
      <c r="H126" t="s">
        <v>556</v>
      </c>
      <c r="I126" t="s">
        <v>473</v>
      </c>
      <c r="J126" t="s">
        <v>132</v>
      </c>
      <c r="K126">
        <v>2016</v>
      </c>
      <c r="R126" t="s">
        <v>2292</v>
      </c>
      <c r="S126" t="s">
        <v>2293</v>
      </c>
      <c r="T126" t="s">
        <v>1718</v>
      </c>
      <c r="U126" t="s">
        <v>1569</v>
      </c>
      <c r="AC126">
        <f>VLOOKUP(A126,'[1]كل السنوات'!$A$2:$J$3366,10,0)</f>
        <v>0</v>
      </c>
      <c r="AI126" t="s">
        <v>1462</v>
      </c>
    </row>
    <row r="127" spans="1:36" ht="15" customHeight="1" x14ac:dyDescent="0.25">
      <c r="A127">
        <v>520703</v>
      </c>
      <c r="B127" t="s">
        <v>866</v>
      </c>
      <c r="C127" t="s">
        <v>63</v>
      </c>
      <c r="D127" t="s">
        <v>527</v>
      </c>
      <c r="E127" t="s">
        <v>109</v>
      </c>
      <c r="G127" t="s">
        <v>129</v>
      </c>
      <c r="H127" t="s">
        <v>556</v>
      </c>
      <c r="I127" t="s">
        <v>473</v>
      </c>
      <c r="J127" t="s">
        <v>603</v>
      </c>
      <c r="K127">
        <v>2002</v>
      </c>
      <c r="R127" t="s">
        <v>2780</v>
      </c>
      <c r="S127" t="s">
        <v>2281</v>
      </c>
      <c r="T127" t="s">
        <v>1531</v>
      </c>
      <c r="U127" t="s">
        <v>1472</v>
      </c>
      <c r="AC127">
        <f>VLOOKUP(A127,'[1]كل السنوات'!$A$2:$J$3366,10,0)</f>
        <v>0</v>
      </c>
      <c r="AJ127" t="s">
        <v>1462</v>
      </c>
    </row>
    <row r="128" spans="1:36" ht="15" customHeight="1" x14ac:dyDescent="0.25">
      <c r="A128">
        <v>520750</v>
      </c>
      <c r="B128" t="s">
        <v>3434</v>
      </c>
      <c r="C128" t="s">
        <v>282</v>
      </c>
      <c r="D128" t="s">
        <v>518</v>
      </c>
      <c r="E128" t="s">
        <v>109</v>
      </c>
      <c r="G128" t="s">
        <v>129</v>
      </c>
      <c r="H128" t="s">
        <v>556</v>
      </c>
      <c r="I128" t="s">
        <v>473</v>
      </c>
      <c r="J128" t="s">
        <v>132</v>
      </c>
      <c r="K128">
        <v>2016</v>
      </c>
      <c r="L128" t="s">
        <v>131</v>
      </c>
      <c r="AC128">
        <f>VLOOKUP(A128,'[1]كل السنوات'!$A$2:$J$3366,10,0)</f>
        <v>0</v>
      </c>
    </row>
    <row r="129" spans="1:36" ht="15" customHeight="1" x14ac:dyDescent="0.25">
      <c r="A129">
        <v>520777</v>
      </c>
      <c r="B129" t="s">
        <v>987</v>
      </c>
      <c r="C129" t="s">
        <v>988</v>
      </c>
      <c r="D129" t="s">
        <v>501</v>
      </c>
      <c r="E129" t="s">
        <v>109</v>
      </c>
      <c r="G129" t="s">
        <v>1781</v>
      </c>
      <c r="H129" t="s">
        <v>556</v>
      </c>
      <c r="I129" t="s">
        <v>473</v>
      </c>
      <c r="J129" t="s">
        <v>132</v>
      </c>
      <c r="R129" t="s">
        <v>2440</v>
      </c>
      <c r="S129" t="s">
        <v>2375</v>
      </c>
      <c r="T129" t="s">
        <v>1823</v>
      </c>
      <c r="U129" t="s">
        <v>1523</v>
      </c>
      <c r="AC129">
        <f>VLOOKUP(A129,'[1]كل السنوات'!$A$2:$J$3366,10,0)</f>
        <v>0</v>
      </c>
    </row>
    <row r="130" spans="1:36" ht="15" customHeight="1" x14ac:dyDescent="0.25">
      <c r="A130">
        <v>520800</v>
      </c>
      <c r="B130" t="s">
        <v>3423</v>
      </c>
      <c r="C130" t="s">
        <v>66</v>
      </c>
      <c r="D130" t="s">
        <v>989</v>
      </c>
      <c r="E130" t="s">
        <v>109</v>
      </c>
      <c r="G130" t="s">
        <v>129</v>
      </c>
      <c r="H130" t="s">
        <v>556</v>
      </c>
      <c r="I130" t="s">
        <v>473</v>
      </c>
      <c r="J130" t="s">
        <v>603</v>
      </c>
      <c r="L130" t="s">
        <v>144</v>
      </c>
      <c r="AC130">
        <f>VLOOKUP(A130,'[1]كل السنوات'!$A$2:$J$3366,10,0)</f>
        <v>0</v>
      </c>
    </row>
    <row r="131" spans="1:36" ht="15" customHeight="1" x14ac:dyDescent="0.25">
      <c r="A131">
        <v>520828</v>
      </c>
      <c r="B131" t="s">
        <v>990</v>
      </c>
      <c r="C131" t="s">
        <v>259</v>
      </c>
      <c r="D131" t="s">
        <v>359</v>
      </c>
      <c r="E131" t="s">
        <v>109</v>
      </c>
      <c r="G131" t="s">
        <v>129</v>
      </c>
      <c r="H131" t="s">
        <v>556</v>
      </c>
      <c r="I131" t="s">
        <v>473</v>
      </c>
      <c r="J131" t="s">
        <v>603</v>
      </c>
      <c r="R131" t="s">
        <v>2854</v>
      </c>
      <c r="S131" t="s">
        <v>2855</v>
      </c>
      <c r="T131" t="s">
        <v>1642</v>
      </c>
      <c r="U131" t="s">
        <v>1467</v>
      </c>
      <c r="AC131">
        <f>VLOOKUP(A131,'[1]كل السنوات'!$A$2:$J$3366,10,0)</f>
        <v>0</v>
      </c>
    </row>
    <row r="132" spans="1:36" ht="15" customHeight="1" x14ac:dyDescent="0.25">
      <c r="A132">
        <v>520850</v>
      </c>
      <c r="B132" t="s">
        <v>2956</v>
      </c>
      <c r="E132" t="s">
        <v>109</v>
      </c>
      <c r="G132" t="s">
        <v>1483</v>
      </c>
      <c r="H132" t="s">
        <v>556</v>
      </c>
      <c r="I132" t="s">
        <v>473</v>
      </c>
      <c r="J132" t="s">
        <v>603</v>
      </c>
      <c r="R132" t="s">
        <v>2785</v>
      </c>
      <c r="S132" t="s">
        <v>2786</v>
      </c>
      <c r="T132" t="s">
        <v>1594</v>
      </c>
      <c r="U132" t="s">
        <v>1595</v>
      </c>
      <c r="AC132" t="str">
        <f>VLOOKUP(A132,'[1]كل السنوات'!$A$2:$J$3366,10,0)</f>
        <v>مستنفذ</v>
      </c>
    </row>
    <row r="133" spans="1:36" ht="15" customHeight="1" x14ac:dyDescent="0.25">
      <c r="A133">
        <v>520854</v>
      </c>
      <c r="B133" t="s">
        <v>958</v>
      </c>
      <c r="C133" t="s">
        <v>885</v>
      </c>
      <c r="D133" t="s">
        <v>886</v>
      </c>
      <c r="E133" t="s">
        <v>109</v>
      </c>
      <c r="G133" t="s">
        <v>1518</v>
      </c>
      <c r="H133" t="s">
        <v>556</v>
      </c>
      <c r="I133" t="s">
        <v>473</v>
      </c>
      <c r="J133" t="s">
        <v>603</v>
      </c>
      <c r="K133">
        <v>2018</v>
      </c>
      <c r="L133" t="s">
        <v>141</v>
      </c>
      <c r="R133" t="s">
        <v>2957</v>
      </c>
      <c r="S133" t="s">
        <v>2958</v>
      </c>
      <c r="T133" t="s">
        <v>2959</v>
      </c>
      <c r="U133" t="s">
        <v>1467</v>
      </c>
      <c r="AC133">
        <f>VLOOKUP(A133,'[1]كل السنوات'!$A$2:$J$3366,10,0)</f>
        <v>0</v>
      </c>
      <c r="AG133" t="s">
        <v>1462</v>
      </c>
      <c r="AH133" t="s">
        <v>1462</v>
      </c>
      <c r="AI133" t="s">
        <v>1462</v>
      </c>
      <c r="AJ133" t="s">
        <v>1462</v>
      </c>
    </row>
    <row r="134" spans="1:36" ht="15" customHeight="1" x14ac:dyDescent="0.25">
      <c r="A134">
        <v>520882</v>
      </c>
      <c r="B134" t="s">
        <v>1398</v>
      </c>
      <c r="C134" t="s">
        <v>871</v>
      </c>
      <c r="D134" t="s">
        <v>838</v>
      </c>
      <c r="E134" t="s">
        <v>109</v>
      </c>
      <c r="G134" t="s">
        <v>1964</v>
      </c>
      <c r="H134" t="s">
        <v>556</v>
      </c>
      <c r="I134" t="s">
        <v>473</v>
      </c>
      <c r="J134" t="s">
        <v>132</v>
      </c>
      <c r="K134">
        <v>2013</v>
      </c>
      <c r="R134" t="s">
        <v>2441</v>
      </c>
      <c r="S134" t="s">
        <v>2442</v>
      </c>
      <c r="T134" t="s">
        <v>1965</v>
      </c>
      <c r="U134" t="s">
        <v>1966</v>
      </c>
      <c r="AC134">
        <f>VLOOKUP(A134,'[1]كل السنوات'!$A$2:$J$3366,10,0)</f>
        <v>0</v>
      </c>
    </row>
    <row r="135" spans="1:36" ht="15" customHeight="1" x14ac:dyDescent="0.25">
      <c r="A135">
        <v>520921</v>
      </c>
      <c r="B135" t="s">
        <v>711</v>
      </c>
      <c r="C135" t="s">
        <v>646</v>
      </c>
      <c r="D135" t="s">
        <v>386</v>
      </c>
      <c r="E135" t="s">
        <v>109</v>
      </c>
      <c r="G135" t="s">
        <v>1949</v>
      </c>
      <c r="H135" t="s">
        <v>556</v>
      </c>
      <c r="I135" t="s">
        <v>473</v>
      </c>
      <c r="J135" t="s">
        <v>132</v>
      </c>
      <c r="R135" t="s">
        <v>2443</v>
      </c>
      <c r="S135" t="s">
        <v>2300</v>
      </c>
      <c r="T135" t="s">
        <v>1967</v>
      </c>
      <c r="U135" t="s">
        <v>1467</v>
      </c>
      <c r="AC135" t="str">
        <f>VLOOKUP(A135,'[1]كل السنوات'!$A$2:$J$3366,10,0)</f>
        <v>مستنفذ فصل اول 2024-2025</v>
      </c>
      <c r="AE135" t="s">
        <v>3536</v>
      </c>
      <c r="AI135" t="s">
        <v>1462</v>
      </c>
      <c r="AJ135" t="s">
        <v>1462</v>
      </c>
    </row>
    <row r="136" spans="1:36" ht="15" customHeight="1" x14ac:dyDescent="0.25">
      <c r="A136">
        <v>520998</v>
      </c>
      <c r="B136" t="s">
        <v>868</v>
      </c>
      <c r="C136" t="s">
        <v>478</v>
      </c>
      <c r="D136" t="s">
        <v>319</v>
      </c>
      <c r="E136" t="s">
        <v>109</v>
      </c>
      <c r="G136" t="s">
        <v>1576</v>
      </c>
      <c r="H136" t="s">
        <v>556</v>
      </c>
      <c r="I136" t="s">
        <v>473</v>
      </c>
      <c r="J136" t="s">
        <v>603</v>
      </c>
      <c r="R136" t="s">
        <v>2784</v>
      </c>
      <c r="S136" t="s">
        <v>2186</v>
      </c>
      <c r="T136" t="s">
        <v>1577</v>
      </c>
      <c r="U136" t="s">
        <v>1578</v>
      </c>
      <c r="AC136">
        <f>VLOOKUP(A136,'[1]كل السنوات'!$A$2:$J$3366,10,0)</f>
        <v>0</v>
      </c>
    </row>
    <row r="137" spans="1:36" ht="15" customHeight="1" x14ac:dyDescent="0.25">
      <c r="A137">
        <v>521006</v>
      </c>
      <c r="B137" t="s">
        <v>839</v>
      </c>
      <c r="C137" t="s">
        <v>674</v>
      </c>
      <c r="D137" t="s">
        <v>431</v>
      </c>
      <c r="E137" t="s">
        <v>109</v>
      </c>
      <c r="G137" t="s">
        <v>129</v>
      </c>
      <c r="H137" t="s">
        <v>556</v>
      </c>
      <c r="I137" t="s">
        <v>473</v>
      </c>
      <c r="J137" t="s">
        <v>603</v>
      </c>
      <c r="R137" t="s">
        <v>2808</v>
      </c>
      <c r="S137" t="s">
        <v>2541</v>
      </c>
      <c r="T137" t="s">
        <v>1744</v>
      </c>
      <c r="U137" t="s">
        <v>1472</v>
      </c>
      <c r="AC137">
        <f>VLOOKUP(A137,'[1]كل السنوات'!$A$2:$J$3366,10,0)</f>
        <v>0</v>
      </c>
    </row>
    <row r="138" spans="1:36" ht="15" customHeight="1" x14ac:dyDescent="0.25">
      <c r="A138">
        <v>521022</v>
      </c>
      <c r="B138" t="s">
        <v>3460</v>
      </c>
      <c r="C138" t="s">
        <v>66</v>
      </c>
      <c r="D138" t="s">
        <v>319</v>
      </c>
      <c r="E138" t="s">
        <v>109</v>
      </c>
      <c r="G138" t="s">
        <v>1571</v>
      </c>
      <c r="H138" t="s">
        <v>556</v>
      </c>
      <c r="I138" t="s">
        <v>473</v>
      </c>
      <c r="J138" t="s">
        <v>130</v>
      </c>
      <c r="K138">
        <v>2003</v>
      </c>
      <c r="AC138">
        <f>VLOOKUP(A138,'[1]كل السنوات'!$A$2:$J$3366,10,0)</f>
        <v>0</v>
      </c>
      <c r="AI138" t="s">
        <v>1462</v>
      </c>
    </row>
    <row r="139" spans="1:36" ht="15" customHeight="1" x14ac:dyDescent="0.25">
      <c r="A139">
        <v>521046</v>
      </c>
      <c r="B139" t="s">
        <v>992</v>
      </c>
      <c r="C139" t="s">
        <v>674</v>
      </c>
      <c r="D139" t="s">
        <v>500</v>
      </c>
      <c r="E139" t="s">
        <v>109</v>
      </c>
      <c r="G139" t="s">
        <v>1971</v>
      </c>
      <c r="H139" t="s">
        <v>556</v>
      </c>
      <c r="I139" t="s">
        <v>473</v>
      </c>
      <c r="J139" t="s">
        <v>603</v>
      </c>
      <c r="K139">
        <v>2019</v>
      </c>
      <c r="R139" t="s">
        <v>2960</v>
      </c>
      <c r="S139" t="s">
        <v>2961</v>
      </c>
      <c r="T139" t="s">
        <v>1648</v>
      </c>
      <c r="U139" t="s">
        <v>2962</v>
      </c>
      <c r="AC139">
        <f>VLOOKUP(A139,'[1]كل السنوات'!$A$2:$J$3366,10,0)</f>
        <v>0</v>
      </c>
    </row>
    <row r="140" spans="1:36" ht="15" customHeight="1" x14ac:dyDescent="0.25">
      <c r="A140">
        <v>521069</v>
      </c>
      <c r="B140" t="s">
        <v>3504</v>
      </c>
      <c r="C140" t="s">
        <v>66</v>
      </c>
      <c r="D140" t="s">
        <v>389</v>
      </c>
      <c r="E140" t="s">
        <v>109</v>
      </c>
      <c r="G140" t="s">
        <v>129</v>
      </c>
      <c r="H140" t="s">
        <v>556</v>
      </c>
      <c r="I140" t="s">
        <v>473</v>
      </c>
      <c r="J140" t="s">
        <v>603</v>
      </c>
      <c r="AC140">
        <f>VLOOKUP(A140,'[1]كل السنوات'!$A$2:$J$3366,10,0)</f>
        <v>0</v>
      </c>
    </row>
    <row r="141" spans="1:36" ht="15" customHeight="1" x14ac:dyDescent="0.25">
      <c r="A141">
        <v>521077</v>
      </c>
      <c r="B141" t="s">
        <v>828</v>
      </c>
      <c r="C141" t="s">
        <v>66</v>
      </c>
      <c r="D141" t="s">
        <v>312</v>
      </c>
      <c r="E141" t="s">
        <v>1480</v>
      </c>
      <c r="G141" t="s">
        <v>140</v>
      </c>
      <c r="H141" t="s">
        <v>556</v>
      </c>
      <c r="I141" t="s">
        <v>473</v>
      </c>
      <c r="J141" t="s">
        <v>603</v>
      </c>
      <c r="L141" t="s">
        <v>140</v>
      </c>
      <c r="R141" t="s">
        <v>2766</v>
      </c>
      <c r="S141" t="s">
        <v>2181</v>
      </c>
      <c r="T141" t="s">
        <v>1481</v>
      </c>
      <c r="U141" t="s">
        <v>1482</v>
      </c>
      <c r="AC141">
        <f>VLOOKUP(A141,'[1]كل السنوات'!$A$2:$J$3366,10,0)</f>
        <v>0</v>
      </c>
    </row>
    <row r="142" spans="1:36" ht="15" customHeight="1" x14ac:dyDescent="0.25">
      <c r="A142">
        <v>521180</v>
      </c>
      <c r="B142" t="s">
        <v>959</v>
      </c>
      <c r="E142" t="s">
        <v>109</v>
      </c>
      <c r="G142" t="s">
        <v>129</v>
      </c>
      <c r="H142" t="s">
        <v>558</v>
      </c>
      <c r="I142" t="s">
        <v>473</v>
      </c>
      <c r="J142" t="s">
        <v>132</v>
      </c>
      <c r="K142">
        <v>2017</v>
      </c>
      <c r="L142" t="s">
        <v>131</v>
      </c>
      <c r="N142">
        <v>952</v>
      </c>
      <c r="O142" s="254">
        <v>45722</v>
      </c>
      <c r="P142">
        <v>150000</v>
      </c>
      <c r="R142" t="s">
        <v>2183</v>
      </c>
      <c r="S142" t="s">
        <v>2184</v>
      </c>
      <c r="T142" t="s">
        <v>1501</v>
      </c>
      <c r="U142" t="s">
        <v>1502</v>
      </c>
      <c r="AC142" t="str">
        <f>VLOOKUP(A142,'[1]كل السنوات'!$A$2:$J$3366,10,0)</f>
        <v>مستنفذ</v>
      </c>
    </row>
    <row r="143" spans="1:36" ht="15" customHeight="1" x14ac:dyDescent="0.25">
      <c r="A143">
        <v>521211</v>
      </c>
      <c r="B143" t="s">
        <v>3471</v>
      </c>
      <c r="C143" t="s">
        <v>297</v>
      </c>
      <c r="D143" t="s">
        <v>874</v>
      </c>
      <c r="E143" t="s">
        <v>109</v>
      </c>
      <c r="G143" t="s">
        <v>1848</v>
      </c>
      <c r="H143" t="s">
        <v>556</v>
      </c>
      <c r="I143" t="s">
        <v>473</v>
      </c>
      <c r="J143" t="s">
        <v>603</v>
      </c>
      <c r="L143" t="s">
        <v>143</v>
      </c>
      <c r="AC143">
        <f>VLOOKUP(A143,'[1]كل السنوات'!$A$2:$J$3366,10,0)</f>
        <v>0</v>
      </c>
    </row>
    <row r="144" spans="1:36" ht="15" customHeight="1" x14ac:dyDescent="0.25">
      <c r="A144">
        <v>521219</v>
      </c>
      <c r="B144" t="s">
        <v>993</v>
      </c>
      <c r="C144" t="s">
        <v>684</v>
      </c>
      <c r="D144" t="s">
        <v>369</v>
      </c>
      <c r="E144" t="s">
        <v>109</v>
      </c>
      <c r="G144" t="s">
        <v>129</v>
      </c>
      <c r="H144" t="s">
        <v>556</v>
      </c>
      <c r="I144" t="s">
        <v>473</v>
      </c>
      <c r="J144" t="s">
        <v>603</v>
      </c>
      <c r="R144" t="s">
        <v>2805</v>
      </c>
      <c r="S144" t="s">
        <v>2806</v>
      </c>
      <c r="T144" t="s">
        <v>1719</v>
      </c>
      <c r="U144" t="s">
        <v>1502</v>
      </c>
      <c r="AC144">
        <f>VLOOKUP(A144,'[1]كل السنوات'!$A$2:$J$3366,10,0)</f>
        <v>0</v>
      </c>
    </row>
    <row r="145" spans="1:36" ht="15" customHeight="1" x14ac:dyDescent="0.25">
      <c r="A145">
        <v>521236</v>
      </c>
      <c r="B145" t="s">
        <v>840</v>
      </c>
      <c r="C145" t="s">
        <v>98</v>
      </c>
      <c r="D145" t="s">
        <v>825</v>
      </c>
      <c r="E145" t="s">
        <v>109</v>
      </c>
      <c r="G145" t="s">
        <v>129</v>
      </c>
      <c r="H145" t="s">
        <v>556</v>
      </c>
      <c r="I145" t="s">
        <v>473</v>
      </c>
      <c r="J145" t="s">
        <v>603</v>
      </c>
      <c r="R145" t="s">
        <v>2795</v>
      </c>
      <c r="S145" t="s">
        <v>2796</v>
      </c>
      <c r="T145" t="s">
        <v>1684</v>
      </c>
      <c r="U145" t="s">
        <v>1516</v>
      </c>
      <c r="AC145">
        <f>VLOOKUP(A145,'[1]كل السنوات'!$A$2:$J$3366,10,0)</f>
        <v>0</v>
      </c>
    </row>
    <row r="146" spans="1:36" ht="15" customHeight="1" x14ac:dyDescent="0.25">
      <c r="A146">
        <v>521274</v>
      </c>
      <c r="B146" t="s">
        <v>994</v>
      </c>
      <c r="C146" t="s">
        <v>522</v>
      </c>
      <c r="D146" t="s">
        <v>789</v>
      </c>
      <c r="E146" t="s">
        <v>109</v>
      </c>
      <c r="G146" t="s">
        <v>1691</v>
      </c>
      <c r="H146" t="s">
        <v>556</v>
      </c>
      <c r="I146" t="s">
        <v>473</v>
      </c>
      <c r="J146" t="s">
        <v>603</v>
      </c>
      <c r="R146" t="s">
        <v>2856</v>
      </c>
      <c r="S146" t="s">
        <v>2249</v>
      </c>
      <c r="T146" t="s">
        <v>1975</v>
      </c>
      <c r="U146" t="s">
        <v>1467</v>
      </c>
      <c r="AC146">
        <f>VLOOKUP(A146,'[1]كل السنوات'!$A$2:$J$3366,10,0)</f>
        <v>0</v>
      </c>
    </row>
    <row r="147" spans="1:36" ht="15" customHeight="1" x14ac:dyDescent="0.25">
      <c r="A147">
        <v>521382</v>
      </c>
      <c r="B147" t="s">
        <v>2963</v>
      </c>
      <c r="C147" t="s">
        <v>268</v>
      </c>
      <c r="D147" t="s">
        <v>528</v>
      </c>
      <c r="E147" t="s">
        <v>109</v>
      </c>
      <c r="G147" t="s">
        <v>129</v>
      </c>
      <c r="H147" t="s">
        <v>556</v>
      </c>
      <c r="I147" t="s">
        <v>473</v>
      </c>
      <c r="J147" t="s">
        <v>132</v>
      </c>
      <c r="AC147">
        <f>VLOOKUP(A147,'[1]كل السنوات'!$A$2:$J$3366,10,0)</f>
        <v>0</v>
      </c>
    </row>
    <row r="148" spans="1:36" ht="15" customHeight="1" x14ac:dyDescent="0.25">
      <c r="A148">
        <v>521398</v>
      </c>
      <c r="B148" t="s">
        <v>1399</v>
      </c>
      <c r="C148" t="s">
        <v>66</v>
      </c>
      <c r="D148" t="s">
        <v>320</v>
      </c>
      <c r="E148" t="s">
        <v>109</v>
      </c>
      <c r="G148" t="s">
        <v>129</v>
      </c>
      <c r="H148" t="s">
        <v>556</v>
      </c>
      <c r="I148" t="s">
        <v>473</v>
      </c>
      <c r="J148" t="s">
        <v>132</v>
      </c>
      <c r="K148">
        <v>2016</v>
      </c>
      <c r="R148" t="s">
        <v>2448</v>
      </c>
      <c r="S148" t="s">
        <v>2449</v>
      </c>
      <c r="T148" t="s">
        <v>1825</v>
      </c>
      <c r="U148" t="s">
        <v>1467</v>
      </c>
      <c r="AC148">
        <f>VLOOKUP(A148,'[1]كل السنوات'!$A$2:$J$3366,10,0)</f>
        <v>0</v>
      </c>
    </row>
    <row r="149" spans="1:36" ht="15" customHeight="1" x14ac:dyDescent="0.25">
      <c r="A149">
        <v>521438</v>
      </c>
      <c r="B149" t="s">
        <v>995</v>
      </c>
      <c r="C149" t="s">
        <v>996</v>
      </c>
      <c r="D149" t="s">
        <v>867</v>
      </c>
      <c r="E149" t="s">
        <v>109</v>
      </c>
      <c r="G149" t="s">
        <v>2964</v>
      </c>
      <c r="H149" t="s">
        <v>556</v>
      </c>
      <c r="I149" t="s">
        <v>473</v>
      </c>
      <c r="J149" t="s">
        <v>130</v>
      </c>
      <c r="K149">
        <v>2015</v>
      </c>
      <c r="N149">
        <v>951</v>
      </c>
      <c r="O149" s="254">
        <v>45722</v>
      </c>
      <c r="P149">
        <v>70000</v>
      </c>
      <c r="R149" t="s">
        <v>2965</v>
      </c>
      <c r="S149" t="s">
        <v>2966</v>
      </c>
      <c r="T149" t="s">
        <v>2967</v>
      </c>
      <c r="U149" t="s">
        <v>1826</v>
      </c>
      <c r="AC149">
        <f>VLOOKUP(A149,'[1]كل السنوات'!$A$2:$J$3366,10,0)</f>
        <v>0</v>
      </c>
      <c r="AI149" t="s">
        <v>1462</v>
      </c>
    </row>
    <row r="150" spans="1:36" ht="15" customHeight="1" x14ac:dyDescent="0.25">
      <c r="A150">
        <v>521452</v>
      </c>
      <c r="B150" t="s">
        <v>1400</v>
      </c>
      <c r="C150" t="s">
        <v>62</v>
      </c>
      <c r="D150" t="s">
        <v>319</v>
      </c>
      <c r="E150" t="s">
        <v>109</v>
      </c>
      <c r="G150" t="s">
        <v>2017</v>
      </c>
      <c r="H150" t="s">
        <v>556</v>
      </c>
      <c r="I150" t="s">
        <v>473</v>
      </c>
      <c r="J150" t="s">
        <v>603</v>
      </c>
      <c r="K150">
        <v>2017</v>
      </c>
      <c r="R150" t="s">
        <v>2968</v>
      </c>
      <c r="S150" t="s">
        <v>2969</v>
      </c>
      <c r="T150" t="s">
        <v>1577</v>
      </c>
      <c r="U150" t="s">
        <v>1467</v>
      </c>
      <c r="AC150">
        <f>VLOOKUP(A150,'[1]كل السنوات'!$A$2:$J$3366,10,0)</f>
        <v>0</v>
      </c>
    </row>
    <row r="151" spans="1:36" ht="15" customHeight="1" x14ac:dyDescent="0.25">
      <c r="A151">
        <v>521461</v>
      </c>
      <c r="B151" t="s">
        <v>997</v>
      </c>
      <c r="C151" t="s">
        <v>86</v>
      </c>
      <c r="D151" t="s">
        <v>393</v>
      </c>
      <c r="E151" t="s">
        <v>109</v>
      </c>
      <c r="G151" t="s">
        <v>1571</v>
      </c>
      <c r="H151" t="s">
        <v>556</v>
      </c>
      <c r="I151" t="s">
        <v>473</v>
      </c>
      <c r="J151" t="s">
        <v>132</v>
      </c>
      <c r="R151" t="s">
        <v>2970</v>
      </c>
      <c r="S151" t="s">
        <v>2210</v>
      </c>
      <c r="T151" t="s">
        <v>1598</v>
      </c>
      <c r="U151" t="s">
        <v>1467</v>
      </c>
      <c r="AC151">
        <f>VLOOKUP(A151,'[1]كل السنوات'!$A$2:$J$3366,10,0)</f>
        <v>0</v>
      </c>
      <c r="AJ151" t="s">
        <v>1462</v>
      </c>
    </row>
    <row r="152" spans="1:36" ht="15" customHeight="1" x14ac:dyDescent="0.25">
      <c r="A152">
        <v>521497</v>
      </c>
      <c r="B152" t="s">
        <v>743</v>
      </c>
      <c r="C152" t="s">
        <v>347</v>
      </c>
      <c r="D152" t="s">
        <v>451</v>
      </c>
      <c r="E152" t="s">
        <v>109</v>
      </c>
      <c r="G152" t="s">
        <v>129</v>
      </c>
      <c r="H152" t="s">
        <v>556</v>
      </c>
      <c r="I152" t="s">
        <v>473</v>
      </c>
      <c r="J152" t="s">
        <v>132</v>
      </c>
      <c r="R152" t="s">
        <v>2294</v>
      </c>
      <c r="S152" t="s">
        <v>2295</v>
      </c>
      <c r="T152" t="s">
        <v>1720</v>
      </c>
      <c r="U152" t="s">
        <v>1502</v>
      </c>
      <c r="AC152">
        <f>VLOOKUP(A152,'[1]كل السنوات'!$A$2:$J$3366,10,0)</f>
        <v>0</v>
      </c>
    </row>
    <row r="153" spans="1:36" ht="15" customHeight="1" x14ac:dyDescent="0.25">
      <c r="A153">
        <v>521499</v>
      </c>
      <c r="B153" t="s">
        <v>647</v>
      </c>
      <c r="C153" t="s">
        <v>269</v>
      </c>
      <c r="D153" t="s">
        <v>316</v>
      </c>
      <c r="E153" t="s">
        <v>109</v>
      </c>
      <c r="F153" s="254">
        <v>35382</v>
      </c>
      <c r="G153" t="s">
        <v>1532</v>
      </c>
      <c r="H153" t="s">
        <v>556</v>
      </c>
      <c r="I153" t="s">
        <v>473</v>
      </c>
      <c r="J153" t="s">
        <v>603</v>
      </c>
      <c r="R153" t="s">
        <v>2971</v>
      </c>
      <c r="S153" t="s">
        <v>2972</v>
      </c>
      <c r="T153" t="s">
        <v>1930</v>
      </c>
      <c r="U153" t="s">
        <v>2973</v>
      </c>
      <c r="AC153" t="str">
        <f>VLOOKUP(A153,'[1]كل السنوات'!$A$2:$J$3366,10,0)</f>
        <v>مستنفذ فصل اول 2024-2025</v>
      </c>
      <c r="AE153" t="s">
        <v>3536</v>
      </c>
    </row>
    <row r="154" spans="1:36" ht="15" customHeight="1" x14ac:dyDescent="0.25">
      <c r="A154">
        <v>521517</v>
      </c>
      <c r="B154" t="s">
        <v>1401</v>
      </c>
      <c r="C154" t="s">
        <v>306</v>
      </c>
      <c r="D154" t="s">
        <v>1402</v>
      </c>
      <c r="E154" t="s">
        <v>109</v>
      </c>
      <c r="G154" t="s">
        <v>129</v>
      </c>
      <c r="H154" t="s">
        <v>556</v>
      </c>
      <c r="I154" t="s">
        <v>473</v>
      </c>
      <c r="J154" t="s">
        <v>132</v>
      </c>
      <c r="K154">
        <v>2012</v>
      </c>
      <c r="R154" t="s">
        <v>2451</v>
      </c>
      <c r="S154" t="s">
        <v>2452</v>
      </c>
      <c r="T154" t="s">
        <v>1976</v>
      </c>
      <c r="U154" t="s">
        <v>1467</v>
      </c>
      <c r="AC154">
        <f>VLOOKUP(A154,'[1]كل السنوات'!$A$2:$J$3366,10,0)</f>
        <v>0</v>
      </c>
      <c r="AE154" t="s">
        <v>3519</v>
      </c>
      <c r="AI154" t="s">
        <v>1462</v>
      </c>
    </row>
    <row r="155" spans="1:36" ht="15" customHeight="1" x14ac:dyDescent="0.25">
      <c r="A155">
        <v>521518</v>
      </c>
      <c r="B155" t="s">
        <v>998</v>
      </c>
      <c r="C155" t="s">
        <v>478</v>
      </c>
      <c r="D155" t="s">
        <v>387</v>
      </c>
      <c r="I155" t="s">
        <v>473</v>
      </c>
      <c r="AC155">
        <f>VLOOKUP(A155,'[1]كل السنوات'!$A$2:$J$3366,10,0)</f>
        <v>0</v>
      </c>
      <c r="AH155" t="s">
        <v>1462</v>
      </c>
    </row>
    <row r="156" spans="1:36" ht="15" customHeight="1" x14ac:dyDescent="0.25">
      <c r="A156">
        <v>521551</v>
      </c>
      <c r="B156" t="s">
        <v>999</v>
      </c>
      <c r="C156" t="s">
        <v>66</v>
      </c>
      <c r="D156" t="s">
        <v>385</v>
      </c>
      <c r="E156" t="s">
        <v>109</v>
      </c>
      <c r="G156" t="s">
        <v>129</v>
      </c>
      <c r="H156" t="s">
        <v>556</v>
      </c>
      <c r="I156" t="s">
        <v>473</v>
      </c>
      <c r="J156" t="s">
        <v>603</v>
      </c>
      <c r="N156">
        <v>770</v>
      </c>
      <c r="O156" s="254">
        <v>45719</v>
      </c>
      <c r="P156">
        <v>150000</v>
      </c>
      <c r="R156" t="s">
        <v>2802</v>
      </c>
      <c r="S156" t="s">
        <v>2224</v>
      </c>
      <c r="T156" t="s">
        <v>1615</v>
      </c>
      <c r="U156" t="s">
        <v>1707</v>
      </c>
      <c r="AC156">
        <f>VLOOKUP(A156,'[1]كل السنوات'!$A$2:$J$3366,10,0)</f>
        <v>0</v>
      </c>
    </row>
    <row r="157" spans="1:36" ht="15" customHeight="1" x14ac:dyDescent="0.25">
      <c r="A157">
        <v>521583</v>
      </c>
      <c r="B157" t="s">
        <v>2974</v>
      </c>
      <c r="E157" t="s">
        <v>109</v>
      </c>
      <c r="G157" t="s">
        <v>129</v>
      </c>
      <c r="H157" t="s">
        <v>556</v>
      </c>
      <c r="I157" t="s">
        <v>473</v>
      </c>
      <c r="J157" t="s">
        <v>132</v>
      </c>
      <c r="R157" t="s">
        <v>2975</v>
      </c>
      <c r="S157" t="s">
        <v>2194</v>
      </c>
      <c r="T157" t="s">
        <v>2976</v>
      </c>
      <c r="U157" t="s">
        <v>1467</v>
      </c>
      <c r="AB157" t="s">
        <v>1462</v>
      </c>
      <c r="AC157">
        <f>VLOOKUP(A157,'[1]كل السنوات'!$A$2:$J$3366,10,0)</f>
        <v>0</v>
      </c>
    </row>
    <row r="158" spans="1:36" ht="15" customHeight="1" x14ac:dyDescent="0.25">
      <c r="A158">
        <v>521606</v>
      </c>
      <c r="B158" t="s">
        <v>1000</v>
      </c>
      <c r="C158" t="s">
        <v>67</v>
      </c>
      <c r="D158" t="s">
        <v>1001</v>
      </c>
      <c r="E158" t="s">
        <v>109</v>
      </c>
      <c r="G158" t="s">
        <v>1471</v>
      </c>
      <c r="H158" t="s">
        <v>556</v>
      </c>
      <c r="I158" t="s">
        <v>473</v>
      </c>
      <c r="J158" t="s">
        <v>132</v>
      </c>
      <c r="L158" t="s">
        <v>144</v>
      </c>
      <c r="R158" t="s">
        <v>2303</v>
      </c>
      <c r="S158" t="s">
        <v>2304</v>
      </c>
      <c r="T158" t="s">
        <v>1689</v>
      </c>
      <c r="U158" t="s">
        <v>1474</v>
      </c>
      <c r="AC158">
        <f>VLOOKUP(A158,'[1]كل السنوات'!$A$2:$J$3366,10,0)</f>
        <v>0</v>
      </c>
    </row>
    <row r="159" spans="1:36" ht="15" customHeight="1" x14ac:dyDescent="0.25">
      <c r="A159">
        <v>521640</v>
      </c>
      <c r="B159" t="s">
        <v>1002</v>
      </c>
      <c r="C159" t="s">
        <v>98</v>
      </c>
      <c r="D159" t="s">
        <v>433</v>
      </c>
      <c r="E159" t="s">
        <v>109</v>
      </c>
      <c r="G159" t="s">
        <v>129</v>
      </c>
      <c r="H159" t="s">
        <v>556</v>
      </c>
      <c r="I159" t="s">
        <v>473</v>
      </c>
      <c r="J159" t="s">
        <v>132</v>
      </c>
      <c r="AC159">
        <f>VLOOKUP(A159,'[1]كل السنوات'!$A$2:$J$3366,10,0)</f>
        <v>0</v>
      </c>
    </row>
    <row r="160" spans="1:36" ht="15" customHeight="1" x14ac:dyDescent="0.25">
      <c r="A160">
        <v>521664</v>
      </c>
      <c r="B160" t="s">
        <v>1003</v>
      </c>
      <c r="C160" t="s">
        <v>1004</v>
      </c>
      <c r="D160" t="s">
        <v>447</v>
      </c>
      <c r="E160" t="s">
        <v>109</v>
      </c>
      <c r="G160" t="s">
        <v>129</v>
      </c>
      <c r="H160" t="s">
        <v>556</v>
      </c>
      <c r="I160" t="s">
        <v>473</v>
      </c>
      <c r="J160" t="s">
        <v>132</v>
      </c>
      <c r="R160" t="s">
        <v>2269</v>
      </c>
      <c r="S160" t="s">
        <v>2270</v>
      </c>
      <c r="T160" t="s">
        <v>1675</v>
      </c>
      <c r="U160" t="s">
        <v>1472</v>
      </c>
      <c r="AC160">
        <f>VLOOKUP(A160,'[1]كل السنوات'!$A$2:$J$3366,10,0)</f>
        <v>0</v>
      </c>
    </row>
    <row r="161" spans="1:36" ht="15" customHeight="1" x14ac:dyDescent="0.25">
      <c r="A161">
        <v>521671</v>
      </c>
      <c r="B161" t="s">
        <v>3452</v>
      </c>
      <c r="C161" t="s">
        <v>66</v>
      </c>
      <c r="D161" t="s">
        <v>454</v>
      </c>
      <c r="E161" t="s">
        <v>109</v>
      </c>
      <c r="G161" t="s">
        <v>129</v>
      </c>
      <c r="H161" t="s">
        <v>556</v>
      </c>
      <c r="I161" t="s">
        <v>473</v>
      </c>
      <c r="J161" t="s">
        <v>603</v>
      </c>
      <c r="K161">
        <v>2009</v>
      </c>
      <c r="AC161" t="str">
        <f>VLOOKUP(A161,'[1]كل السنوات'!$A$2:$J$3366,10,0)</f>
        <v>مستنفذ</v>
      </c>
    </row>
    <row r="162" spans="1:36" ht="15" customHeight="1" x14ac:dyDescent="0.25">
      <c r="A162">
        <v>521672</v>
      </c>
      <c r="B162" t="s">
        <v>841</v>
      </c>
      <c r="C162" t="s">
        <v>66</v>
      </c>
      <c r="D162" t="s">
        <v>842</v>
      </c>
      <c r="E162" t="s">
        <v>109</v>
      </c>
      <c r="G162" t="s">
        <v>129</v>
      </c>
      <c r="H162" t="s">
        <v>556</v>
      </c>
      <c r="I162" t="s">
        <v>473</v>
      </c>
      <c r="J162" t="s">
        <v>603</v>
      </c>
      <c r="AC162" t="str">
        <f>VLOOKUP(A162,'[1]كل السنوات'!$A$2:$J$3366,10,0)</f>
        <v>مستنفذ</v>
      </c>
    </row>
    <row r="163" spans="1:36" ht="15" customHeight="1" x14ac:dyDescent="0.25">
      <c r="A163">
        <v>521679</v>
      </c>
      <c r="B163" t="s">
        <v>1005</v>
      </c>
      <c r="C163" t="s">
        <v>66</v>
      </c>
      <c r="D163" t="s">
        <v>317</v>
      </c>
      <c r="E163" t="s">
        <v>109</v>
      </c>
      <c r="G163" t="s">
        <v>1589</v>
      </c>
      <c r="H163" t="s">
        <v>556</v>
      </c>
      <c r="I163" t="s">
        <v>473</v>
      </c>
      <c r="J163" t="s">
        <v>132</v>
      </c>
      <c r="K163">
        <v>2016</v>
      </c>
      <c r="N163">
        <v>752</v>
      </c>
      <c r="O163" s="254">
        <v>45719</v>
      </c>
      <c r="P163">
        <v>100000</v>
      </c>
      <c r="R163" t="s">
        <v>2305</v>
      </c>
      <c r="S163" t="s">
        <v>2306</v>
      </c>
      <c r="T163" t="s">
        <v>1745</v>
      </c>
      <c r="U163" t="s">
        <v>1516</v>
      </c>
      <c r="AC163">
        <f>VLOOKUP(A163,'[1]كل السنوات'!$A$2:$J$3366,10,0)</f>
        <v>0</v>
      </c>
    </row>
    <row r="164" spans="1:36" ht="15" customHeight="1" x14ac:dyDescent="0.25">
      <c r="A164">
        <v>521710</v>
      </c>
      <c r="B164" t="s">
        <v>1006</v>
      </c>
      <c r="C164" t="s">
        <v>311</v>
      </c>
      <c r="D164" t="s">
        <v>678</v>
      </c>
      <c r="E164" t="s">
        <v>109</v>
      </c>
      <c r="G164" t="s">
        <v>129</v>
      </c>
      <c r="H164" t="s">
        <v>556</v>
      </c>
      <c r="I164" t="s">
        <v>473</v>
      </c>
      <c r="J164" t="s">
        <v>132</v>
      </c>
      <c r="R164" t="s">
        <v>2454</v>
      </c>
      <c r="S164" t="s">
        <v>2455</v>
      </c>
      <c r="T164" t="s">
        <v>1979</v>
      </c>
      <c r="U164" t="s">
        <v>1467</v>
      </c>
      <c r="AC164">
        <f>VLOOKUP(A164,'[1]كل السنوات'!$A$2:$J$3366,10,0)</f>
        <v>0</v>
      </c>
      <c r="AI164" t="s">
        <v>1462</v>
      </c>
      <c r="AJ164" t="s">
        <v>1462</v>
      </c>
    </row>
    <row r="165" spans="1:36" ht="15" customHeight="1" x14ac:dyDescent="0.25">
      <c r="A165">
        <v>521733</v>
      </c>
      <c r="B165" t="s">
        <v>1007</v>
      </c>
      <c r="C165" t="s">
        <v>95</v>
      </c>
      <c r="D165" t="s">
        <v>313</v>
      </c>
      <c r="E165" t="s">
        <v>109</v>
      </c>
      <c r="G165" t="s">
        <v>1722</v>
      </c>
      <c r="H165" t="s">
        <v>556</v>
      </c>
      <c r="I165" t="s">
        <v>473</v>
      </c>
      <c r="J165" t="s">
        <v>603</v>
      </c>
      <c r="R165" t="s">
        <v>2807</v>
      </c>
      <c r="S165" t="s">
        <v>2302</v>
      </c>
      <c r="T165" t="s">
        <v>1723</v>
      </c>
      <c r="U165" t="s">
        <v>1505</v>
      </c>
      <c r="AC165">
        <f>VLOOKUP(A165,'[1]كل السنوات'!$A$2:$J$3366,10,0)</f>
        <v>0</v>
      </c>
    </row>
    <row r="166" spans="1:36" ht="15" customHeight="1" x14ac:dyDescent="0.25">
      <c r="A166">
        <v>521734</v>
      </c>
      <c r="B166" t="s">
        <v>1403</v>
      </c>
      <c r="C166" t="s">
        <v>64</v>
      </c>
      <c r="D166" t="s">
        <v>619</v>
      </c>
      <c r="I166" t="s">
        <v>473</v>
      </c>
      <c r="AC166">
        <f>VLOOKUP(A166,'[1]كل السنوات'!$A$2:$J$3366,10,0)</f>
        <v>0</v>
      </c>
      <c r="AG166" t="s">
        <v>1462</v>
      </c>
      <c r="AH166" t="s">
        <v>1462</v>
      </c>
      <c r="AI166" t="s">
        <v>1462</v>
      </c>
      <c r="AJ166" t="s">
        <v>1462</v>
      </c>
    </row>
    <row r="167" spans="1:36" ht="15" customHeight="1" x14ac:dyDescent="0.25">
      <c r="A167">
        <v>521760</v>
      </c>
      <c r="B167" t="s">
        <v>693</v>
      </c>
      <c r="C167" t="s">
        <v>65</v>
      </c>
      <c r="D167" t="s">
        <v>361</v>
      </c>
      <c r="E167" t="s">
        <v>109</v>
      </c>
      <c r="G167" t="s">
        <v>129</v>
      </c>
      <c r="H167" t="s">
        <v>556</v>
      </c>
      <c r="I167" t="s">
        <v>473</v>
      </c>
      <c r="J167" t="s">
        <v>132</v>
      </c>
      <c r="L167" t="s">
        <v>144</v>
      </c>
      <c r="R167" t="s">
        <v>2456</v>
      </c>
      <c r="S167" t="s">
        <v>2457</v>
      </c>
      <c r="T167" t="s">
        <v>1980</v>
      </c>
      <c r="U167" t="s">
        <v>1516</v>
      </c>
      <c r="AC167">
        <f>VLOOKUP(A167,'[1]كل السنوات'!$A$2:$J$3366,10,0)</f>
        <v>0</v>
      </c>
      <c r="AJ167" t="s">
        <v>1462</v>
      </c>
    </row>
    <row r="168" spans="1:36" ht="15" customHeight="1" x14ac:dyDescent="0.25">
      <c r="A168">
        <v>521772</v>
      </c>
      <c r="B168" t="s">
        <v>1369</v>
      </c>
      <c r="C168" t="s">
        <v>303</v>
      </c>
      <c r="D168" t="s">
        <v>438</v>
      </c>
      <c r="E168" t="s">
        <v>109</v>
      </c>
      <c r="G168" t="s">
        <v>1514</v>
      </c>
      <c r="H168" t="s">
        <v>556</v>
      </c>
      <c r="I168" t="s">
        <v>473</v>
      </c>
      <c r="J168" t="s">
        <v>603</v>
      </c>
      <c r="K168">
        <v>2010</v>
      </c>
      <c r="R168" t="s">
        <v>2977</v>
      </c>
      <c r="S168" t="s">
        <v>2275</v>
      </c>
      <c r="T168" t="s">
        <v>1736</v>
      </c>
      <c r="U168" t="s">
        <v>1467</v>
      </c>
      <c r="AC168">
        <f>VLOOKUP(A168,'[1]كل السنوات'!$A$2:$J$3366,10,0)</f>
        <v>0</v>
      </c>
      <c r="AI168" t="s">
        <v>1462</v>
      </c>
      <c r="AJ168" t="s">
        <v>1462</v>
      </c>
    </row>
    <row r="169" spans="1:36" ht="15" customHeight="1" x14ac:dyDescent="0.25">
      <c r="A169">
        <v>521779</v>
      </c>
      <c r="B169" t="s">
        <v>1008</v>
      </c>
      <c r="C169" t="s">
        <v>86</v>
      </c>
      <c r="D169" t="s">
        <v>421</v>
      </c>
      <c r="E169" t="s">
        <v>109</v>
      </c>
      <c r="G169" t="s">
        <v>1613</v>
      </c>
      <c r="H169" t="s">
        <v>556</v>
      </c>
      <c r="I169" t="s">
        <v>473</v>
      </c>
      <c r="J169" t="s">
        <v>132</v>
      </c>
      <c r="K169">
        <v>2016</v>
      </c>
      <c r="R169" t="s">
        <v>2296</v>
      </c>
      <c r="S169" t="s">
        <v>2178</v>
      </c>
      <c r="T169" t="s">
        <v>1703</v>
      </c>
      <c r="U169" t="s">
        <v>1569</v>
      </c>
      <c r="AC169">
        <f>VLOOKUP(A169,'[1]كل السنوات'!$A$2:$J$3366,10,0)</f>
        <v>0</v>
      </c>
    </row>
    <row r="170" spans="1:36" ht="15" customHeight="1" x14ac:dyDescent="0.25">
      <c r="A170">
        <v>521786</v>
      </c>
      <c r="B170" t="s">
        <v>1009</v>
      </c>
      <c r="C170" t="s">
        <v>222</v>
      </c>
      <c r="D170" t="s">
        <v>380</v>
      </c>
      <c r="E170" t="s">
        <v>109</v>
      </c>
      <c r="G170" t="s">
        <v>129</v>
      </c>
      <c r="H170" t="s">
        <v>556</v>
      </c>
      <c r="I170" t="s">
        <v>473</v>
      </c>
      <c r="J170" t="s">
        <v>603</v>
      </c>
      <c r="R170" t="s">
        <v>2978</v>
      </c>
      <c r="S170" t="s">
        <v>2346</v>
      </c>
      <c r="T170" t="s">
        <v>1535</v>
      </c>
      <c r="U170" t="s">
        <v>1467</v>
      </c>
      <c r="AC170">
        <f>VLOOKUP(A170,'[1]كل السنوات'!$A$2:$J$3366,10,0)</f>
        <v>0</v>
      </c>
      <c r="AI170" t="s">
        <v>1462</v>
      </c>
    </row>
    <row r="171" spans="1:36" ht="15" customHeight="1" x14ac:dyDescent="0.25">
      <c r="A171">
        <v>521795</v>
      </c>
      <c r="B171" t="s">
        <v>1404</v>
      </c>
      <c r="C171" t="s">
        <v>65</v>
      </c>
      <c r="D171" t="s">
        <v>1405</v>
      </c>
      <c r="E171" t="s">
        <v>109</v>
      </c>
      <c r="G171" t="s">
        <v>1751</v>
      </c>
      <c r="H171" t="s">
        <v>556</v>
      </c>
      <c r="I171" t="s">
        <v>473</v>
      </c>
      <c r="J171" t="s">
        <v>132</v>
      </c>
      <c r="K171">
        <v>2010</v>
      </c>
      <c r="L171" t="s">
        <v>131</v>
      </c>
      <c r="R171" t="s">
        <v>2979</v>
      </c>
      <c r="S171" t="s">
        <v>2174</v>
      </c>
      <c r="T171" t="s">
        <v>2980</v>
      </c>
      <c r="U171" t="s">
        <v>1569</v>
      </c>
      <c r="AC171" t="str">
        <f>VLOOKUP(A171,'[1]كل السنوات'!$A$2:$J$3366,10,0)</f>
        <v>مستنفذ فصل اول 2024-2025</v>
      </c>
      <c r="AE171" t="s">
        <v>3536</v>
      </c>
      <c r="AH171" t="s">
        <v>1462</v>
      </c>
      <c r="AI171" t="s">
        <v>1462</v>
      </c>
      <c r="AJ171" t="s">
        <v>1462</v>
      </c>
    </row>
    <row r="172" spans="1:36" ht="15" customHeight="1" x14ac:dyDescent="0.25">
      <c r="A172">
        <v>521833</v>
      </c>
      <c r="B172" t="s">
        <v>1406</v>
      </c>
      <c r="C172" t="s">
        <v>263</v>
      </c>
      <c r="D172" t="s">
        <v>381</v>
      </c>
      <c r="E172" t="s">
        <v>109</v>
      </c>
      <c r="G172" t="s">
        <v>129</v>
      </c>
      <c r="H172" t="s">
        <v>556</v>
      </c>
      <c r="I172" t="s">
        <v>473</v>
      </c>
      <c r="AC172" t="str">
        <f>VLOOKUP(A172,'[1]كل السنوات'!$A$2:$J$3366,10,0)</f>
        <v>مستنفذ فصل اول 2024-2025</v>
      </c>
      <c r="AE172" t="s">
        <v>3536</v>
      </c>
      <c r="AI172" t="s">
        <v>1462</v>
      </c>
      <c r="AJ172" t="s">
        <v>1462</v>
      </c>
    </row>
    <row r="173" spans="1:36" ht="15" customHeight="1" x14ac:dyDescent="0.25">
      <c r="A173">
        <v>521840</v>
      </c>
      <c r="B173" t="s">
        <v>1010</v>
      </c>
      <c r="C173" t="s">
        <v>263</v>
      </c>
      <c r="D173" t="s">
        <v>430</v>
      </c>
      <c r="E173" t="s">
        <v>109</v>
      </c>
      <c r="G173" t="s">
        <v>129</v>
      </c>
      <c r="H173" t="s">
        <v>556</v>
      </c>
      <c r="I173" t="s">
        <v>473</v>
      </c>
      <c r="J173" t="s">
        <v>603</v>
      </c>
      <c r="R173" t="s">
        <v>2793</v>
      </c>
      <c r="S173" t="s">
        <v>2794</v>
      </c>
      <c r="T173" t="s">
        <v>1678</v>
      </c>
      <c r="U173" t="s">
        <v>1557</v>
      </c>
      <c r="AC173" t="str">
        <f>VLOOKUP(A173,'[1]كل السنوات'!$A$2:$J$3366,10,0)</f>
        <v>مستنفذ</v>
      </c>
    </row>
    <row r="174" spans="1:36" ht="15" customHeight="1" x14ac:dyDescent="0.25">
      <c r="A174">
        <v>521873</v>
      </c>
      <c r="B174" t="s">
        <v>1011</v>
      </c>
      <c r="C174" t="s">
        <v>494</v>
      </c>
      <c r="D174" t="s">
        <v>421</v>
      </c>
      <c r="E174" t="s">
        <v>1480</v>
      </c>
      <c r="G174" t="s">
        <v>3464</v>
      </c>
      <c r="H174" t="s">
        <v>556</v>
      </c>
      <c r="I174" t="s">
        <v>473</v>
      </c>
      <c r="J174" t="s">
        <v>1465</v>
      </c>
      <c r="L174" t="s">
        <v>3465</v>
      </c>
      <c r="AC174">
        <f>VLOOKUP(A174,'[1]كل السنوات'!$A$2:$J$3366,10,0)</f>
        <v>0</v>
      </c>
    </row>
    <row r="175" spans="1:36" ht="15" customHeight="1" x14ac:dyDescent="0.25">
      <c r="A175">
        <v>521898</v>
      </c>
      <c r="B175" t="s">
        <v>1407</v>
      </c>
      <c r="C175" t="s">
        <v>1408</v>
      </c>
      <c r="D175" t="s">
        <v>852</v>
      </c>
      <c r="E175" t="s">
        <v>109</v>
      </c>
      <c r="G175" t="s">
        <v>1571</v>
      </c>
      <c r="H175" t="s">
        <v>556</v>
      </c>
      <c r="I175" t="s">
        <v>473</v>
      </c>
      <c r="J175" t="s">
        <v>130</v>
      </c>
      <c r="K175">
        <v>2013</v>
      </c>
      <c r="N175">
        <v>661</v>
      </c>
      <c r="O175" s="254">
        <v>45714</v>
      </c>
      <c r="P175">
        <v>100000</v>
      </c>
      <c r="R175" t="s">
        <v>2982</v>
      </c>
      <c r="S175" t="s">
        <v>2983</v>
      </c>
      <c r="T175" t="s">
        <v>1527</v>
      </c>
      <c r="U175" t="s">
        <v>2984</v>
      </c>
      <c r="AC175">
        <f>VLOOKUP(A175,'[1]كل السنوات'!$A$2:$J$3366,10,0)</f>
        <v>0</v>
      </c>
      <c r="AE175" t="s">
        <v>3519</v>
      </c>
    </row>
    <row r="176" spans="1:36" ht="15" customHeight="1" x14ac:dyDescent="0.25">
      <c r="A176">
        <v>521905</v>
      </c>
      <c r="B176" t="s">
        <v>3475</v>
      </c>
      <c r="C176" t="s">
        <v>216</v>
      </c>
      <c r="D176" t="s">
        <v>398</v>
      </c>
      <c r="E176" t="s">
        <v>109</v>
      </c>
      <c r="G176" t="s">
        <v>1669</v>
      </c>
      <c r="H176" t="s">
        <v>556</v>
      </c>
      <c r="I176" t="s">
        <v>473</v>
      </c>
      <c r="J176" t="s">
        <v>132</v>
      </c>
      <c r="L176" t="s">
        <v>144</v>
      </c>
      <c r="AC176" t="str">
        <f>VLOOKUP(A176,'[1]كل السنوات'!$A$2:$J$3366,10,0)</f>
        <v>مستنفذ</v>
      </c>
    </row>
    <row r="177" spans="1:36" ht="15" customHeight="1" x14ac:dyDescent="0.25">
      <c r="A177">
        <v>521914</v>
      </c>
      <c r="B177" t="s">
        <v>1279</v>
      </c>
      <c r="C177" t="s">
        <v>69</v>
      </c>
      <c r="D177" t="s">
        <v>3447</v>
      </c>
      <c r="E177" t="s">
        <v>109</v>
      </c>
      <c r="G177" t="s">
        <v>1613</v>
      </c>
      <c r="H177" t="s">
        <v>556</v>
      </c>
      <c r="I177" t="s">
        <v>474</v>
      </c>
      <c r="J177" t="s">
        <v>132</v>
      </c>
      <c r="K177">
        <v>2011</v>
      </c>
      <c r="R177" t="s">
        <v>2288</v>
      </c>
      <c r="S177" t="s">
        <v>2195</v>
      </c>
      <c r="T177" t="s">
        <v>1657</v>
      </c>
      <c r="U177" t="s">
        <v>1715</v>
      </c>
      <c r="AC177" t="str">
        <f>VLOOKUP(A177,'[1]كل السنوات'!$A$2:$J$3366,10,0)</f>
        <v>م</v>
      </c>
    </row>
    <row r="178" spans="1:36" ht="15" customHeight="1" x14ac:dyDescent="0.25">
      <c r="A178">
        <v>521935</v>
      </c>
      <c r="B178" t="s">
        <v>1012</v>
      </c>
      <c r="C178" t="s">
        <v>233</v>
      </c>
      <c r="D178" t="s">
        <v>991</v>
      </c>
      <c r="E178" t="s">
        <v>109</v>
      </c>
      <c r="G178" t="s">
        <v>137</v>
      </c>
      <c r="H178" t="s">
        <v>556</v>
      </c>
      <c r="I178" t="s">
        <v>473</v>
      </c>
      <c r="J178" t="s">
        <v>132</v>
      </c>
      <c r="K178">
        <v>2013</v>
      </c>
      <c r="L178" t="s">
        <v>139</v>
      </c>
      <c r="R178" t="s">
        <v>2985</v>
      </c>
      <c r="S178" t="s">
        <v>2593</v>
      </c>
      <c r="T178" t="s">
        <v>1940</v>
      </c>
      <c r="U178" t="s">
        <v>2986</v>
      </c>
      <c r="AB178" t="s">
        <v>1462</v>
      </c>
      <c r="AC178">
        <f>VLOOKUP(A178,'[1]كل السنوات'!$A$2:$J$3366,10,0)</f>
        <v>0</v>
      </c>
      <c r="AG178" t="s">
        <v>1462</v>
      </c>
      <c r="AH178" t="s">
        <v>1462</v>
      </c>
      <c r="AI178" t="s">
        <v>1462</v>
      </c>
      <c r="AJ178" t="s">
        <v>1462</v>
      </c>
    </row>
    <row r="179" spans="1:36" ht="15" customHeight="1" x14ac:dyDescent="0.25">
      <c r="A179">
        <v>521941</v>
      </c>
      <c r="B179" t="s">
        <v>887</v>
      </c>
      <c r="C179" t="s">
        <v>82</v>
      </c>
      <c r="D179" t="s">
        <v>450</v>
      </c>
      <c r="E179" t="s">
        <v>109</v>
      </c>
      <c r="G179" t="s">
        <v>129</v>
      </c>
      <c r="H179" t="s">
        <v>556</v>
      </c>
      <c r="I179" t="s">
        <v>473</v>
      </c>
      <c r="J179" t="s">
        <v>132</v>
      </c>
      <c r="K179">
        <v>1995</v>
      </c>
      <c r="R179" t="s">
        <v>2987</v>
      </c>
      <c r="S179" t="s">
        <v>2212</v>
      </c>
      <c r="T179" t="s">
        <v>2988</v>
      </c>
      <c r="U179" t="s">
        <v>1472</v>
      </c>
      <c r="AC179">
        <f>VLOOKUP(A179,'[1]كل السنوات'!$A$2:$J$3366,10,0)</f>
        <v>0</v>
      </c>
    </row>
    <row r="180" spans="1:36" ht="15" customHeight="1" x14ac:dyDescent="0.25">
      <c r="A180">
        <v>521963</v>
      </c>
      <c r="B180" t="s">
        <v>1409</v>
      </c>
      <c r="C180" t="s">
        <v>89</v>
      </c>
      <c r="D180" t="s">
        <v>382</v>
      </c>
      <c r="E180" t="s">
        <v>109</v>
      </c>
      <c r="G180" t="s">
        <v>1619</v>
      </c>
      <c r="H180" t="s">
        <v>556</v>
      </c>
      <c r="I180" t="s">
        <v>473</v>
      </c>
      <c r="J180" t="s">
        <v>132</v>
      </c>
      <c r="L180" t="s">
        <v>143</v>
      </c>
      <c r="N180">
        <v>1247</v>
      </c>
      <c r="O180" s="254">
        <v>45768</v>
      </c>
      <c r="P180">
        <v>155000</v>
      </c>
      <c r="R180" t="s">
        <v>2459</v>
      </c>
      <c r="S180" t="s">
        <v>2320</v>
      </c>
      <c r="T180" t="s">
        <v>1951</v>
      </c>
      <c r="U180" t="s">
        <v>1982</v>
      </c>
      <c r="AC180">
        <f>VLOOKUP(A180,'[1]كل السنوات'!$A$2:$J$3366,10,0)</f>
        <v>0</v>
      </c>
    </row>
    <row r="181" spans="1:36" x14ac:dyDescent="0.25">
      <c r="A181">
        <v>522000</v>
      </c>
      <c r="B181" t="s">
        <v>1013</v>
      </c>
      <c r="C181" t="s">
        <v>283</v>
      </c>
      <c r="D181" t="s">
        <v>382</v>
      </c>
      <c r="E181" t="s">
        <v>109</v>
      </c>
      <c r="G181" t="s">
        <v>129</v>
      </c>
      <c r="H181" t="s">
        <v>556</v>
      </c>
      <c r="I181" t="s">
        <v>473</v>
      </c>
      <c r="J181" t="s">
        <v>603</v>
      </c>
      <c r="R181" t="s">
        <v>2791</v>
      </c>
      <c r="S181" t="s">
        <v>2792</v>
      </c>
      <c r="T181" t="s">
        <v>1677</v>
      </c>
      <c r="U181" t="s">
        <v>1467</v>
      </c>
      <c r="AC181">
        <f>VLOOKUP(A181,'[1]كل السنوات'!$A$2:$J$3366,10,0)</f>
        <v>0</v>
      </c>
    </row>
    <row r="182" spans="1:36" x14ac:dyDescent="0.25">
      <c r="A182">
        <v>522015</v>
      </c>
      <c r="B182" t="s">
        <v>713</v>
      </c>
      <c r="C182" t="s">
        <v>66</v>
      </c>
      <c r="D182" t="s">
        <v>319</v>
      </c>
      <c r="E182" t="s">
        <v>109</v>
      </c>
      <c r="G182" t="s">
        <v>1984</v>
      </c>
      <c r="H182" t="s">
        <v>556</v>
      </c>
      <c r="I182" t="s">
        <v>473</v>
      </c>
      <c r="J182" t="s">
        <v>130</v>
      </c>
      <c r="N182">
        <v>735</v>
      </c>
      <c r="O182" s="254">
        <v>45719</v>
      </c>
      <c r="P182">
        <v>170000</v>
      </c>
      <c r="R182" t="s">
        <v>2688</v>
      </c>
      <c r="S182" t="s">
        <v>2186</v>
      </c>
      <c r="T182" t="s">
        <v>1476</v>
      </c>
      <c r="U182" t="s">
        <v>1569</v>
      </c>
      <c r="AC182">
        <f>VLOOKUP(A182,'[1]كل السنوات'!$A$2:$J$3366,10,0)</f>
        <v>0</v>
      </c>
    </row>
    <row r="183" spans="1:36" ht="27.6" x14ac:dyDescent="0.25">
      <c r="A183">
        <v>522022</v>
      </c>
      <c r="B183" t="s">
        <v>3431</v>
      </c>
      <c r="C183" t="s">
        <v>66</v>
      </c>
      <c r="D183" t="s">
        <v>397</v>
      </c>
      <c r="E183" t="s">
        <v>109</v>
      </c>
      <c r="G183" s="287" t="s">
        <v>3432</v>
      </c>
      <c r="H183" t="s">
        <v>556</v>
      </c>
      <c r="I183" t="s">
        <v>473</v>
      </c>
      <c r="J183" t="s">
        <v>130</v>
      </c>
      <c r="K183">
        <v>2017</v>
      </c>
      <c r="L183" t="s">
        <v>129</v>
      </c>
      <c r="AC183" t="str">
        <f>VLOOKUP(A183,'[1]كل السنوات'!$A$2:$J$3366,10,0)</f>
        <v>مستنفذ</v>
      </c>
    </row>
    <row r="184" spans="1:36" x14ac:dyDescent="0.25">
      <c r="A184">
        <v>522034</v>
      </c>
      <c r="B184" t="s">
        <v>714</v>
      </c>
      <c r="C184" t="s">
        <v>715</v>
      </c>
      <c r="D184" t="s">
        <v>379</v>
      </c>
      <c r="E184" t="s">
        <v>109</v>
      </c>
      <c r="G184" t="s">
        <v>1986</v>
      </c>
      <c r="H184" t="s">
        <v>556</v>
      </c>
      <c r="I184" t="s">
        <v>473</v>
      </c>
      <c r="J184" t="s">
        <v>132</v>
      </c>
      <c r="L184" t="s">
        <v>137</v>
      </c>
      <c r="R184" t="s">
        <v>2460</v>
      </c>
      <c r="S184" t="s">
        <v>2461</v>
      </c>
      <c r="T184" t="s">
        <v>1929</v>
      </c>
      <c r="U184" t="s">
        <v>1987</v>
      </c>
      <c r="AC184">
        <f>VLOOKUP(A184,'[1]كل السنوات'!$A$2:$J$3366,10,0)</f>
        <v>0</v>
      </c>
      <c r="AJ184" t="s">
        <v>1462</v>
      </c>
    </row>
    <row r="185" spans="1:36" x14ac:dyDescent="0.25">
      <c r="A185">
        <v>522054</v>
      </c>
      <c r="B185" t="s">
        <v>1410</v>
      </c>
      <c r="C185" t="s">
        <v>66</v>
      </c>
      <c r="D185" t="s">
        <v>465</v>
      </c>
      <c r="E185" t="s">
        <v>109</v>
      </c>
      <c r="G185" t="s">
        <v>145</v>
      </c>
      <c r="H185" t="s">
        <v>556</v>
      </c>
      <c r="I185" t="s">
        <v>473</v>
      </c>
      <c r="J185" t="s">
        <v>132</v>
      </c>
      <c r="R185" t="s">
        <v>2462</v>
      </c>
      <c r="S185" t="s">
        <v>2234</v>
      </c>
      <c r="T185" t="s">
        <v>1587</v>
      </c>
      <c r="U185" t="s">
        <v>1505</v>
      </c>
      <c r="AC185">
        <f>VLOOKUP(A185,'[1]كل السنوات'!$A$2:$J$3366,10,0)</f>
        <v>0</v>
      </c>
      <c r="AI185" t="s">
        <v>1462</v>
      </c>
      <c r="AJ185" t="s">
        <v>1462</v>
      </c>
    </row>
    <row r="186" spans="1:36" x14ac:dyDescent="0.25">
      <c r="A186">
        <v>522070</v>
      </c>
      <c r="B186" t="s">
        <v>3490</v>
      </c>
      <c r="C186" t="s">
        <v>88</v>
      </c>
      <c r="D186" t="s">
        <v>3491</v>
      </c>
      <c r="E186" t="s">
        <v>109</v>
      </c>
      <c r="G186" t="s">
        <v>129</v>
      </c>
      <c r="H186" t="s">
        <v>556</v>
      </c>
      <c r="I186" t="s">
        <v>473</v>
      </c>
      <c r="J186" t="s">
        <v>603</v>
      </c>
      <c r="AC186">
        <f>VLOOKUP(A186,'[1]كل السنوات'!$A$2:$J$3366,10,0)</f>
        <v>0</v>
      </c>
    </row>
    <row r="187" spans="1:36" x14ac:dyDescent="0.25">
      <c r="A187">
        <v>522082</v>
      </c>
      <c r="B187" t="s">
        <v>1014</v>
      </c>
      <c r="C187" t="s">
        <v>281</v>
      </c>
      <c r="D187" t="s">
        <v>668</v>
      </c>
      <c r="E187" t="s">
        <v>109</v>
      </c>
      <c r="G187" t="s">
        <v>129</v>
      </c>
      <c r="H187" t="s">
        <v>556</v>
      </c>
      <c r="I187" t="s">
        <v>473</v>
      </c>
      <c r="J187" t="s">
        <v>132</v>
      </c>
      <c r="R187" t="s">
        <v>2989</v>
      </c>
      <c r="S187" t="s">
        <v>2990</v>
      </c>
      <c r="T187" t="s">
        <v>2034</v>
      </c>
      <c r="U187" t="s">
        <v>1467</v>
      </c>
      <c r="AC187">
        <f>VLOOKUP(A187,'[1]كل السنوات'!$A$2:$J$3366,10,0)</f>
        <v>0</v>
      </c>
      <c r="AJ187" t="s">
        <v>1462</v>
      </c>
    </row>
    <row r="188" spans="1:36" x14ac:dyDescent="0.25">
      <c r="A188">
        <v>522084</v>
      </c>
      <c r="B188" t="s">
        <v>2991</v>
      </c>
      <c r="C188" t="s">
        <v>93</v>
      </c>
      <c r="D188" t="s">
        <v>520</v>
      </c>
      <c r="E188" t="s">
        <v>109</v>
      </c>
      <c r="G188" t="s">
        <v>2992</v>
      </c>
      <c r="H188" t="s">
        <v>556</v>
      </c>
      <c r="I188" t="s">
        <v>473</v>
      </c>
      <c r="J188" t="s">
        <v>130</v>
      </c>
      <c r="L188" t="s">
        <v>140</v>
      </c>
      <c r="R188" t="s">
        <v>2993</v>
      </c>
      <c r="S188" t="s">
        <v>2333</v>
      </c>
      <c r="T188" t="s">
        <v>1879</v>
      </c>
      <c r="U188" t="s">
        <v>2994</v>
      </c>
      <c r="X188" t="s">
        <v>1462</v>
      </c>
      <c r="Y188" t="s">
        <v>1462</v>
      </c>
      <c r="Z188" t="s">
        <v>1462</v>
      </c>
      <c r="AA188" t="s">
        <v>1462</v>
      </c>
      <c r="AB188" t="s">
        <v>1462</v>
      </c>
      <c r="AC188">
        <f>VLOOKUP(A188,'[1]كل السنوات'!$A$2:$J$3366,10,0)</f>
        <v>0</v>
      </c>
      <c r="AJ188" t="s">
        <v>1462</v>
      </c>
    </row>
    <row r="189" spans="1:36" x14ac:dyDescent="0.25">
      <c r="A189">
        <v>522136</v>
      </c>
      <c r="B189" t="s">
        <v>879</v>
      </c>
      <c r="C189" t="s">
        <v>66</v>
      </c>
      <c r="D189" t="s">
        <v>373</v>
      </c>
      <c r="E189" t="s">
        <v>109</v>
      </c>
      <c r="G189" t="s">
        <v>1491</v>
      </c>
      <c r="H189" t="s">
        <v>556</v>
      </c>
      <c r="I189" t="s">
        <v>473</v>
      </c>
      <c r="J189" t="s">
        <v>132</v>
      </c>
      <c r="K189">
        <v>2000</v>
      </c>
      <c r="L189" t="s">
        <v>140</v>
      </c>
      <c r="R189" t="s">
        <v>2995</v>
      </c>
      <c r="S189" t="s">
        <v>2213</v>
      </c>
      <c r="T189" t="s">
        <v>2996</v>
      </c>
      <c r="U189" t="s">
        <v>2997</v>
      </c>
      <c r="AC189" t="str">
        <f>VLOOKUP(A189,'[1]كل السنوات'!$A$2:$J$3366,10,0)</f>
        <v>مستنفذ فصل اول 2024-2025</v>
      </c>
      <c r="AE189" t="s">
        <v>3536</v>
      </c>
      <c r="AG189" t="s">
        <v>1462</v>
      </c>
      <c r="AH189" t="s">
        <v>1462</v>
      </c>
      <c r="AI189" t="s">
        <v>1462</v>
      </c>
      <c r="AJ189" t="s">
        <v>1462</v>
      </c>
    </row>
    <row r="190" spans="1:36" x14ac:dyDescent="0.25">
      <c r="A190">
        <v>522151</v>
      </c>
      <c r="B190" t="s">
        <v>1016</v>
      </c>
      <c r="C190" t="s">
        <v>66</v>
      </c>
      <c r="D190" t="s">
        <v>1017</v>
      </c>
      <c r="E190" t="s">
        <v>109</v>
      </c>
      <c r="G190" t="s">
        <v>2999</v>
      </c>
      <c r="H190" t="s">
        <v>556</v>
      </c>
      <c r="I190" t="s">
        <v>473</v>
      </c>
      <c r="J190" t="s">
        <v>132</v>
      </c>
      <c r="R190" t="s">
        <v>3000</v>
      </c>
      <c r="S190" t="s">
        <v>2234</v>
      </c>
      <c r="T190" t="s">
        <v>3001</v>
      </c>
      <c r="U190" t="s">
        <v>1569</v>
      </c>
      <c r="AC190">
        <f>VLOOKUP(A190,'[1]كل السنوات'!$A$2:$J$3366,10,0)</f>
        <v>0</v>
      </c>
    </row>
    <row r="191" spans="1:36" x14ac:dyDescent="0.25">
      <c r="A191">
        <v>522167</v>
      </c>
      <c r="B191" t="s">
        <v>716</v>
      </c>
      <c r="C191" t="s">
        <v>66</v>
      </c>
      <c r="D191" t="s">
        <v>375</v>
      </c>
      <c r="E191" t="s">
        <v>109</v>
      </c>
      <c r="G191" t="s">
        <v>129</v>
      </c>
      <c r="H191" t="s">
        <v>556</v>
      </c>
      <c r="I191" t="s">
        <v>473</v>
      </c>
      <c r="J191" t="s">
        <v>603</v>
      </c>
      <c r="K191">
        <v>2003</v>
      </c>
      <c r="L191" t="s">
        <v>129</v>
      </c>
      <c r="R191" t="s">
        <v>2857</v>
      </c>
      <c r="S191" t="s">
        <v>2306</v>
      </c>
      <c r="T191" t="s">
        <v>1787</v>
      </c>
      <c r="U191" t="s">
        <v>1516</v>
      </c>
      <c r="AC191">
        <f>VLOOKUP(A191,'[1]كل السنوات'!$A$2:$J$3366,10,0)</f>
        <v>0</v>
      </c>
      <c r="AG191" t="s">
        <v>1462</v>
      </c>
      <c r="AH191" t="s">
        <v>1462</v>
      </c>
    </row>
    <row r="192" spans="1:36" x14ac:dyDescent="0.25">
      <c r="A192">
        <v>522196</v>
      </c>
      <c r="B192" t="s">
        <v>843</v>
      </c>
      <c r="C192" t="s">
        <v>85</v>
      </c>
      <c r="D192" t="s">
        <v>533</v>
      </c>
      <c r="E192" t="s">
        <v>109</v>
      </c>
      <c r="G192" t="s">
        <v>129</v>
      </c>
      <c r="H192" t="s">
        <v>556</v>
      </c>
      <c r="I192" t="s">
        <v>473</v>
      </c>
      <c r="J192" t="s">
        <v>603</v>
      </c>
      <c r="R192" t="s">
        <v>2797</v>
      </c>
      <c r="S192" t="s">
        <v>2607</v>
      </c>
      <c r="T192" t="s">
        <v>1685</v>
      </c>
      <c r="U192" t="s">
        <v>1467</v>
      </c>
      <c r="AC192">
        <f>VLOOKUP(A192,'[1]كل السنوات'!$A$2:$J$3366,10,0)</f>
        <v>0</v>
      </c>
      <c r="AI192" t="s">
        <v>1462</v>
      </c>
    </row>
    <row r="193" spans="1:36" x14ac:dyDescent="0.25">
      <c r="A193">
        <v>522204</v>
      </c>
      <c r="B193" t="s">
        <v>844</v>
      </c>
      <c r="C193" t="s">
        <v>218</v>
      </c>
      <c r="D193" t="s">
        <v>385</v>
      </c>
      <c r="E193" t="s">
        <v>109</v>
      </c>
      <c r="G193" t="s">
        <v>218</v>
      </c>
      <c r="H193" t="s">
        <v>556</v>
      </c>
      <c r="I193" t="s">
        <v>473</v>
      </c>
      <c r="J193" t="s">
        <v>132</v>
      </c>
      <c r="K193">
        <v>2017</v>
      </c>
      <c r="L193" t="s">
        <v>131</v>
      </c>
      <c r="R193" t="s">
        <v>2273</v>
      </c>
      <c r="S193" t="s">
        <v>2274</v>
      </c>
      <c r="T193" t="s">
        <v>1489</v>
      </c>
      <c r="U193" t="s">
        <v>1686</v>
      </c>
      <c r="AC193">
        <f>VLOOKUP(A193,'[1]كل السنوات'!$A$2:$J$3366,10,0)</f>
        <v>0</v>
      </c>
      <c r="AH193" t="s">
        <v>1462</v>
      </c>
      <c r="AI193" t="s">
        <v>1462</v>
      </c>
      <c r="AJ193" t="s">
        <v>1462</v>
      </c>
    </row>
    <row r="194" spans="1:36" x14ac:dyDescent="0.25">
      <c r="A194">
        <v>522250</v>
      </c>
      <c r="B194" t="s">
        <v>1452</v>
      </c>
      <c r="C194" t="s">
        <v>1453</v>
      </c>
      <c r="D194" t="s">
        <v>421</v>
      </c>
      <c r="I194" t="s">
        <v>473</v>
      </c>
      <c r="AB194" t="s">
        <v>1462</v>
      </c>
      <c r="AC194">
        <f>VLOOKUP(A194,'[1]كل السنوات'!$A$2:$J$3366,10,0)</f>
        <v>0</v>
      </c>
      <c r="AG194" t="s">
        <v>1462</v>
      </c>
      <c r="AH194" t="s">
        <v>1462</v>
      </c>
      <c r="AI194" t="s">
        <v>1462</v>
      </c>
      <c r="AJ194" t="s">
        <v>1462</v>
      </c>
    </row>
    <row r="195" spans="1:36" x14ac:dyDescent="0.25">
      <c r="A195">
        <v>522264</v>
      </c>
      <c r="B195" t="s">
        <v>3002</v>
      </c>
      <c r="C195" t="s">
        <v>227</v>
      </c>
      <c r="D195" t="s">
        <v>500</v>
      </c>
      <c r="E195" t="s">
        <v>109</v>
      </c>
      <c r="G195" t="s">
        <v>1545</v>
      </c>
      <c r="H195" t="s">
        <v>556</v>
      </c>
      <c r="I195" t="s">
        <v>473</v>
      </c>
      <c r="J195" t="s">
        <v>603</v>
      </c>
      <c r="K195">
        <v>2009</v>
      </c>
      <c r="L195" t="s">
        <v>131</v>
      </c>
      <c r="R195" t="s">
        <v>2858</v>
      </c>
      <c r="S195" t="s">
        <v>2354</v>
      </c>
      <c r="T195" t="s">
        <v>1988</v>
      </c>
      <c r="U195" t="s">
        <v>1989</v>
      </c>
      <c r="AA195" t="s">
        <v>1462</v>
      </c>
      <c r="AC195" t="str">
        <f>VLOOKUP(A195,'[1]كل السنوات'!$A$2:$J$3366,10,0)</f>
        <v>مستنفذ فصل اول 2024-2025</v>
      </c>
      <c r="AE195" t="s">
        <v>3536</v>
      </c>
      <c r="AG195" t="s">
        <v>1462</v>
      </c>
      <c r="AH195" t="s">
        <v>1462</v>
      </c>
      <c r="AI195" t="s">
        <v>1462</v>
      </c>
      <c r="AJ195" t="s">
        <v>1462</v>
      </c>
    </row>
    <row r="196" spans="1:36" x14ac:dyDescent="0.25">
      <c r="A196">
        <v>522307</v>
      </c>
      <c r="B196" t="s">
        <v>1411</v>
      </c>
      <c r="C196" t="s">
        <v>264</v>
      </c>
      <c r="D196" t="s">
        <v>448</v>
      </c>
      <c r="E196" t="s">
        <v>109</v>
      </c>
      <c r="G196" t="s">
        <v>1990</v>
      </c>
      <c r="H196" t="s">
        <v>556</v>
      </c>
      <c r="I196" t="s">
        <v>473</v>
      </c>
      <c r="J196" t="s">
        <v>603</v>
      </c>
      <c r="K196">
        <v>2007</v>
      </c>
      <c r="R196" t="s">
        <v>2859</v>
      </c>
      <c r="S196" t="s">
        <v>2276</v>
      </c>
      <c r="T196" t="s">
        <v>1977</v>
      </c>
      <c r="U196" t="s">
        <v>1557</v>
      </c>
      <c r="AC196">
        <f>VLOOKUP(A196,'[1]كل السنوات'!$A$2:$J$3366,10,0)</f>
        <v>0</v>
      </c>
    </row>
    <row r="197" spans="1:36" x14ac:dyDescent="0.25">
      <c r="A197">
        <v>522318</v>
      </c>
      <c r="B197" t="s">
        <v>717</v>
      </c>
      <c r="C197" t="s">
        <v>66</v>
      </c>
      <c r="D197" t="s">
        <v>384</v>
      </c>
      <c r="E197" t="s">
        <v>109</v>
      </c>
      <c r="G197" t="s">
        <v>137</v>
      </c>
      <c r="H197" t="s">
        <v>556</v>
      </c>
      <c r="I197" t="s">
        <v>473</v>
      </c>
      <c r="J197" t="s">
        <v>130</v>
      </c>
      <c r="R197" t="s">
        <v>2689</v>
      </c>
      <c r="S197" t="s">
        <v>2690</v>
      </c>
      <c r="T197" t="s">
        <v>1721</v>
      </c>
      <c r="U197" t="s">
        <v>1900</v>
      </c>
      <c r="AC197" t="str">
        <f>VLOOKUP(A197,'[1]كل السنوات'!$A$2:$J$3366,10,0)</f>
        <v>مستنفذ فصل اول 2024-2025</v>
      </c>
      <c r="AE197" t="s">
        <v>3536</v>
      </c>
      <c r="AJ197" t="s">
        <v>1462</v>
      </c>
    </row>
    <row r="198" spans="1:36" x14ac:dyDescent="0.25">
      <c r="A198">
        <v>522325</v>
      </c>
      <c r="B198" t="s">
        <v>1018</v>
      </c>
      <c r="C198" t="s">
        <v>225</v>
      </c>
      <c r="D198" t="s">
        <v>1019</v>
      </c>
      <c r="E198" t="s">
        <v>109</v>
      </c>
      <c r="G198" t="s">
        <v>1724</v>
      </c>
      <c r="H198" t="s">
        <v>556</v>
      </c>
      <c r="I198" t="s">
        <v>473</v>
      </c>
      <c r="J198" t="s">
        <v>132</v>
      </c>
      <c r="L198" t="s">
        <v>137</v>
      </c>
      <c r="R198" t="s">
        <v>2297</v>
      </c>
      <c r="S198" t="s">
        <v>2298</v>
      </c>
      <c r="T198" t="s">
        <v>1725</v>
      </c>
      <c r="U198" t="s">
        <v>1467</v>
      </c>
      <c r="AC198">
        <f>VLOOKUP(A198,'[1]كل السنوات'!$A$2:$J$3366,10,0)</f>
        <v>0</v>
      </c>
    </row>
    <row r="199" spans="1:36" x14ac:dyDescent="0.25">
      <c r="A199">
        <v>522342</v>
      </c>
      <c r="B199" t="s">
        <v>718</v>
      </c>
      <c r="C199" t="s">
        <v>656</v>
      </c>
      <c r="D199" t="s">
        <v>326</v>
      </c>
      <c r="E199" t="s">
        <v>109</v>
      </c>
      <c r="G199" t="s">
        <v>1563</v>
      </c>
      <c r="H199" t="s">
        <v>556</v>
      </c>
      <c r="I199" t="s">
        <v>473</v>
      </c>
      <c r="J199" t="s">
        <v>132</v>
      </c>
      <c r="R199" t="s">
        <v>2463</v>
      </c>
      <c r="S199" t="s">
        <v>2464</v>
      </c>
      <c r="T199" t="s">
        <v>1991</v>
      </c>
      <c r="U199" t="s">
        <v>1516</v>
      </c>
      <c r="AC199" t="str">
        <f>VLOOKUP(A199,'[1]كل السنوات'!$A$2:$J$3366,10,0)</f>
        <v>مستنفذ فصل اول 2024-2025</v>
      </c>
      <c r="AE199" t="s">
        <v>3536</v>
      </c>
      <c r="AI199" t="s">
        <v>1462</v>
      </c>
      <c r="AJ199" t="s">
        <v>1462</v>
      </c>
    </row>
    <row r="200" spans="1:36" x14ac:dyDescent="0.25">
      <c r="A200">
        <v>522373</v>
      </c>
      <c r="B200" t="s">
        <v>1020</v>
      </c>
      <c r="C200" t="s">
        <v>727</v>
      </c>
      <c r="D200" t="s">
        <v>539</v>
      </c>
      <c r="E200" t="s">
        <v>109</v>
      </c>
      <c r="G200" t="s">
        <v>1571</v>
      </c>
      <c r="H200" t="s">
        <v>556</v>
      </c>
      <c r="I200" t="s">
        <v>473</v>
      </c>
      <c r="J200" t="s">
        <v>603</v>
      </c>
      <c r="K200">
        <v>2015</v>
      </c>
      <c r="R200" t="s">
        <v>3003</v>
      </c>
      <c r="S200" t="s">
        <v>2318</v>
      </c>
      <c r="T200" t="s">
        <v>3004</v>
      </c>
      <c r="U200" t="s">
        <v>1538</v>
      </c>
      <c r="AC200">
        <f>VLOOKUP(A200,'[1]كل السنوات'!$A$2:$J$3366,10,0)</f>
        <v>0</v>
      </c>
      <c r="AJ200" t="s">
        <v>1462</v>
      </c>
    </row>
    <row r="201" spans="1:36" x14ac:dyDescent="0.25">
      <c r="A201">
        <v>522374</v>
      </c>
      <c r="B201" t="s">
        <v>880</v>
      </c>
      <c r="C201" t="s">
        <v>66</v>
      </c>
      <c r="D201" t="s">
        <v>388</v>
      </c>
      <c r="E201" t="s">
        <v>109</v>
      </c>
      <c r="G201" t="s">
        <v>1568</v>
      </c>
      <c r="H201" t="s">
        <v>556</v>
      </c>
      <c r="I201" t="s">
        <v>473</v>
      </c>
      <c r="J201" t="s">
        <v>130</v>
      </c>
      <c r="K201">
        <v>2014</v>
      </c>
      <c r="R201" t="s">
        <v>3005</v>
      </c>
      <c r="S201" t="s">
        <v>2181</v>
      </c>
      <c r="T201" t="s">
        <v>3006</v>
      </c>
      <c r="U201" t="s">
        <v>1467</v>
      </c>
      <c r="AC201">
        <f>VLOOKUP(A201,'[1]كل السنوات'!$A$2:$J$3366,10,0)</f>
        <v>0</v>
      </c>
      <c r="AH201" t="s">
        <v>1462</v>
      </c>
      <c r="AI201" t="s">
        <v>1462</v>
      </c>
      <c r="AJ201" t="s">
        <v>1462</v>
      </c>
    </row>
    <row r="202" spans="1:36" x14ac:dyDescent="0.25">
      <c r="A202">
        <v>522419</v>
      </c>
      <c r="B202" t="s">
        <v>719</v>
      </c>
      <c r="C202" t="s">
        <v>70</v>
      </c>
      <c r="D202" t="s">
        <v>367</v>
      </c>
      <c r="E202" t="s">
        <v>109</v>
      </c>
      <c r="G202" t="s">
        <v>1840</v>
      </c>
      <c r="H202" t="s">
        <v>556</v>
      </c>
      <c r="I202" t="s">
        <v>473</v>
      </c>
      <c r="J202" t="s">
        <v>603</v>
      </c>
      <c r="K202">
        <v>2014</v>
      </c>
      <c r="R202" t="s">
        <v>2860</v>
      </c>
      <c r="S202" t="s">
        <v>2205</v>
      </c>
      <c r="T202" t="s">
        <v>1818</v>
      </c>
      <c r="U202" t="s">
        <v>1841</v>
      </c>
      <c r="AC202" t="str">
        <f>VLOOKUP(A202,'[1]كل السنوات'!$A$2:$J$3366,10,0)</f>
        <v>مستنفذ فصل اول 2024-2025</v>
      </c>
      <c r="AE202" t="s">
        <v>3536</v>
      </c>
      <c r="AJ202" t="s">
        <v>1462</v>
      </c>
    </row>
    <row r="203" spans="1:36" x14ac:dyDescent="0.25">
      <c r="A203">
        <v>522423</v>
      </c>
      <c r="B203" t="s">
        <v>3458</v>
      </c>
      <c r="C203" t="s">
        <v>81</v>
      </c>
      <c r="D203" t="s">
        <v>385</v>
      </c>
      <c r="E203" t="s">
        <v>109</v>
      </c>
      <c r="G203" t="s">
        <v>3459</v>
      </c>
      <c r="H203" t="s">
        <v>556</v>
      </c>
      <c r="I203" t="s">
        <v>474</v>
      </c>
      <c r="J203" t="s">
        <v>132</v>
      </c>
      <c r="K203">
        <v>2005</v>
      </c>
      <c r="AC203" t="str">
        <f>VLOOKUP(A203,'[1]كل السنوات'!$A$2:$J$3366,10,0)</f>
        <v>م</v>
      </c>
    </row>
    <row r="204" spans="1:36" x14ac:dyDescent="0.25">
      <c r="A204">
        <v>522428</v>
      </c>
      <c r="B204" t="s">
        <v>869</v>
      </c>
      <c r="C204" t="s">
        <v>261</v>
      </c>
      <c r="D204" t="s">
        <v>439</v>
      </c>
      <c r="E204" t="s">
        <v>109</v>
      </c>
      <c r="G204" t="s">
        <v>129</v>
      </c>
      <c r="H204" t="s">
        <v>556</v>
      </c>
      <c r="I204" t="s">
        <v>473</v>
      </c>
      <c r="J204" t="s">
        <v>603</v>
      </c>
      <c r="R204" t="s">
        <v>2781</v>
      </c>
      <c r="S204" t="s">
        <v>2453</v>
      </c>
      <c r="T204" t="s">
        <v>1534</v>
      </c>
      <c r="U204" t="s">
        <v>1467</v>
      </c>
      <c r="AC204">
        <f>VLOOKUP(A204,'[1]كل السنوات'!$A$2:$J$3366,10,0)</f>
        <v>0</v>
      </c>
    </row>
    <row r="205" spans="1:36" x14ac:dyDescent="0.25">
      <c r="A205">
        <v>522448</v>
      </c>
      <c r="B205" t="s">
        <v>1412</v>
      </c>
      <c r="C205" t="s">
        <v>1413</v>
      </c>
      <c r="D205" t="s">
        <v>824</v>
      </c>
      <c r="E205" t="s">
        <v>109</v>
      </c>
      <c r="G205" t="s">
        <v>129</v>
      </c>
      <c r="H205" t="s">
        <v>556</v>
      </c>
      <c r="I205" t="s">
        <v>473</v>
      </c>
      <c r="J205" t="s">
        <v>132</v>
      </c>
      <c r="K205">
        <v>2017</v>
      </c>
      <c r="L205" t="s">
        <v>129</v>
      </c>
      <c r="R205" t="s">
        <v>2465</v>
      </c>
      <c r="S205" t="s">
        <v>2466</v>
      </c>
      <c r="T205" t="s">
        <v>1993</v>
      </c>
      <c r="U205" t="s">
        <v>1557</v>
      </c>
      <c r="AC205" t="str">
        <f>VLOOKUP(A205,'[1]كل السنوات'!$A$2:$J$3366,10,0)</f>
        <v>مستنفذ فصل اول 2024-2025</v>
      </c>
      <c r="AE205" t="s">
        <v>3536</v>
      </c>
      <c r="AH205" t="s">
        <v>1462</v>
      </c>
      <c r="AI205" t="s">
        <v>1462</v>
      </c>
      <c r="AJ205" t="s">
        <v>1462</v>
      </c>
    </row>
    <row r="206" spans="1:36" x14ac:dyDescent="0.25">
      <c r="A206">
        <v>522457</v>
      </c>
      <c r="B206" t="s">
        <v>3479</v>
      </c>
      <c r="C206" t="s">
        <v>329</v>
      </c>
      <c r="D206" t="s">
        <v>3480</v>
      </c>
      <c r="E206" t="s">
        <v>1480</v>
      </c>
      <c r="G206" t="s">
        <v>2062</v>
      </c>
      <c r="H206" t="s">
        <v>556</v>
      </c>
      <c r="I206" t="s">
        <v>473</v>
      </c>
      <c r="J206" t="s">
        <v>130</v>
      </c>
      <c r="AC206">
        <f>VLOOKUP(A206,'[1]كل السنوات'!$A$2:$J$3366,10,0)</f>
        <v>0</v>
      </c>
      <c r="AJ206" t="s">
        <v>1462</v>
      </c>
    </row>
    <row r="207" spans="1:36" x14ac:dyDescent="0.25">
      <c r="A207">
        <v>522492</v>
      </c>
      <c r="B207" t="s">
        <v>1454</v>
      </c>
      <c r="C207" t="s">
        <v>66</v>
      </c>
      <c r="D207" t="s">
        <v>310</v>
      </c>
      <c r="E207" t="s">
        <v>108</v>
      </c>
      <c r="G207" t="s">
        <v>1918</v>
      </c>
      <c r="H207" t="s">
        <v>556</v>
      </c>
      <c r="I207" t="s">
        <v>473</v>
      </c>
      <c r="J207" t="s">
        <v>130</v>
      </c>
      <c r="K207">
        <v>2014</v>
      </c>
      <c r="R207" t="s">
        <v>3007</v>
      </c>
      <c r="S207" t="s">
        <v>2213</v>
      </c>
      <c r="T207" t="s">
        <v>1670</v>
      </c>
      <c r="U207" t="s">
        <v>3008</v>
      </c>
      <c r="AB207" t="s">
        <v>1462</v>
      </c>
      <c r="AC207">
        <f>VLOOKUP(A207,'[1]كل السنوات'!$A$2:$J$3366,10,0)</f>
        <v>0</v>
      </c>
      <c r="AG207" t="s">
        <v>1462</v>
      </c>
      <c r="AH207" t="s">
        <v>1462</v>
      </c>
      <c r="AI207" t="s">
        <v>1462</v>
      </c>
      <c r="AJ207" t="s">
        <v>1462</v>
      </c>
    </row>
    <row r="208" spans="1:36" x14ac:dyDescent="0.25">
      <c r="A208">
        <v>522500</v>
      </c>
      <c r="B208" t="s">
        <v>1021</v>
      </c>
      <c r="C208" t="s">
        <v>1022</v>
      </c>
      <c r="D208" t="s">
        <v>399</v>
      </c>
      <c r="E208" t="s">
        <v>109</v>
      </c>
      <c r="G208" t="s">
        <v>129</v>
      </c>
      <c r="H208" t="s">
        <v>556</v>
      </c>
      <c r="I208" t="s">
        <v>473</v>
      </c>
      <c r="J208" t="s">
        <v>132</v>
      </c>
      <c r="R208" t="s">
        <v>2330</v>
      </c>
      <c r="S208" t="s">
        <v>2331</v>
      </c>
      <c r="T208" t="s">
        <v>1515</v>
      </c>
      <c r="U208" t="s">
        <v>1742</v>
      </c>
      <c r="AC208">
        <f>VLOOKUP(A208,'[1]كل السنوات'!$A$2:$J$3366,10,0)</f>
        <v>0</v>
      </c>
    </row>
    <row r="209" spans="1:36" x14ac:dyDescent="0.25">
      <c r="A209">
        <v>522514</v>
      </c>
      <c r="B209" t="s">
        <v>845</v>
      </c>
      <c r="C209" t="s">
        <v>82</v>
      </c>
      <c r="D209" t="s">
        <v>357</v>
      </c>
      <c r="E209" t="s">
        <v>109</v>
      </c>
      <c r="G209" t="s">
        <v>129</v>
      </c>
      <c r="H209" t="s">
        <v>558</v>
      </c>
      <c r="I209" t="s">
        <v>473</v>
      </c>
      <c r="J209" t="s">
        <v>603</v>
      </c>
      <c r="K209">
        <v>2017</v>
      </c>
      <c r="L209" t="s">
        <v>131</v>
      </c>
      <c r="R209" t="s">
        <v>2798</v>
      </c>
      <c r="S209" t="s">
        <v>2212</v>
      </c>
      <c r="T209" t="s">
        <v>1515</v>
      </c>
      <c r="U209" t="s">
        <v>1502</v>
      </c>
      <c r="AC209">
        <f>VLOOKUP(A209,'[1]كل السنوات'!$A$2:$J$3366,10,0)</f>
        <v>0</v>
      </c>
      <c r="AJ209" t="s">
        <v>1462</v>
      </c>
    </row>
    <row r="210" spans="1:36" x14ac:dyDescent="0.25">
      <c r="A210">
        <v>522523</v>
      </c>
      <c r="B210" t="s">
        <v>1023</v>
      </c>
      <c r="C210" t="s">
        <v>219</v>
      </c>
      <c r="D210" t="s">
        <v>1024</v>
      </c>
      <c r="E210" t="s">
        <v>109</v>
      </c>
      <c r="G210" t="s">
        <v>1658</v>
      </c>
      <c r="H210" t="s">
        <v>556</v>
      </c>
      <c r="I210" t="s">
        <v>473</v>
      </c>
      <c r="J210" t="s">
        <v>132</v>
      </c>
      <c r="K210">
        <v>2017</v>
      </c>
      <c r="R210" t="s">
        <v>2285</v>
      </c>
      <c r="S210" t="s">
        <v>2286</v>
      </c>
      <c r="T210" t="s">
        <v>1705</v>
      </c>
      <c r="U210" t="s">
        <v>1485</v>
      </c>
      <c r="AC210">
        <f>VLOOKUP(A210,'[1]كل السنوات'!$A$2:$J$3366,10,0)</f>
        <v>0</v>
      </c>
    </row>
    <row r="211" spans="1:36" x14ac:dyDescent="0.25">
      <c r="A211">
        <v>522546</v>
      </c>
      <c r="B211" t="s">
        <v>1025</v>
      </c>
      <c r="C211" t="s">
        <v>659</v>
      </c>
      <c r="D211" t="s">
        <v>1026</v>
      </c>
      <c r="E211" t="s">
        <v>1480</v>
      </c>
      <c r="G211" t="s">
        <v>1726</v>
      </c>
      <c r="H211" t="s">
        <v>556</v>
      </c>
      <c r="I211" t="s">
        <v>473</v>
      </c>
      <c r="J211" t="s">
        <v>603</v>
      </c>
      <c r="L211" t="s">
        <v>142</v>
      </c>
      <c r="R211" t="s">
        <v>2767</v>
      </c>
      <c r="S211" t="s">
        <v>2768</v>
      </c>
      <c r="T211" t="s">
        <v>1727</v>
      </c>
      <c r="U211" t="s">
        <v>1728</v>
      </c>
      <c r="AC211">
        <f>VLOOKUP(A211,'[1]كل السنوات'!$A$2:$J$3366,10,0)</f>
        <v>0</v>
      </c>
    </row>
    <row r="212" spans="1:36" x14ac:dyDescent="0.25">
      <c r="A212">
        <v>522552</v>
      </c>
      <c r="B212" t="s">
        <v>1027</v>
      </c>
      <c r="C212" t="s">
        <v>291</v>
      </c>
      <c r="D212" t="s">
        <v>686</v>
      </c>
      <c r="E212" t="s">
        <v>109</v>
      </c>
      <c r="G212" t="s">
        <v>1790</v>
      </c>
      <c r="H212" t="s">
        <v>556</v>
      </c>
      <c r="I212" t="s">
        <v>473</v>
      </c>
      <c r="J212" t="s">
        <v>130</v>
      </c>
      <c r="K212">
        <v>2015</v>
      </c>
      <c r="R212" t="s">
        <v>2657</v>
      </c>
      <c r="S212" t="s">
        <v>2628</v>
      </c>
      <c r="T212" t="s">
        <v>1791</v>
      </c>
      <c r="U212" t="s">
        <v>1792</v>
      </c>
      <c r="AC212">
        <f>VLOOKUP(A212,'[1]كل السنوات'!$A$2:$J$3366,10,0)</f>
        <v>0</v>
      </c>
      <c r="AG212" t="s">
        <v>1462</v>
      </c>
      <c r="AH212" t="s">
        <v>1462</v>
      </c>
      <c r="AI212" t="s">
        <v>1462</v>
      </c>
      <c r="AJ212" t="s">
        <v>1462</v>
      </c>
    </row>
    <row r="213" spans="1:36" x14ac:dyDescent="0.25">
      <c r="A213">
        <v>522559</v>
      </c>
      <c r="B213" t="s">
        <v>1376</v>
      </c>
      <c r="C213" t="s">
        <v>78</v>
      </c>
      <c r="D213" t="s">
        <v>883</v>
      </c>
      <c r="I213" t="s">
        <v>473</v>
      </c>
      <c r="N213">
        <v>559</v>
      </c>
      <c r="O213" s="254">
        <v>45705</v>
      </c>
      <c r="P213">
        <v>100000</v>
      </c>
      <c r="AB213" t="s">
        <v>1462</v>
      </c>
      <c r="AC213">
        <f>VLOOKUP(A213,'[1]كل السنوات'!$A$2:$J$3366,10,0)</f>
        <v>0</v>
      </c>
      <c r="AE213" t="s">
        <v>3519</v>
      </c>
      <c r="AG213" t="s">
        <v>1462</v>
      </c>
      <c r="AH213" t="s">
        <v>1462</v>
      </c>
      <c r="AI213" t="s">
        <v>1462</v>
      </c>
    </row>
    <row r="214" spans="1:36" x14ac:dyDescent="0.25">
      <c r="A214">
        <v>522566</v>
      </c>
      <c r="B214" t="s">
        <v>720</v>
      </c>
      <c r="C214" t="s">
        <v>65</v>
      </c>
      <c r="D214" t="s">
        <v>319</v>
      </c>
      <c r="E214" t="s">
        <v>109</v>
      </c>
      <c r="G214" t="s">
        <v>129</v>
      </c>
      <c r="H214" t="s">
        <v>558</v>
      </c>
      <c r="I214" t="s">
        <v>473</v>
      </c>
      <c r="J214" t="s">
        <v>603</v>
      </c>
      <c r="K214">
        <v>2001</v>
      </c>
      <c r="L214" t="s">
        <v>131</v>
      </c>
      <c r="R214" t="s">
        <v>2861</v>
      </c>
      <c r="S214" t="s">
        <v>2187</v>
      </c>
      <c r="T214" t="s">
        <v>1494</v>
      </c>
      <c r="U214" t="s">
        <v>1472</v>
      </c>
      <c r="AC214" t="str">
        <f>VLOOKUP(A214,'[1]كل السنوات'!$A$2:$J$3366,10,0)</f>
        <v>مستنفذ فصل اول 2024-2025</v>
      </c>
      <c r="AE214" t="s">
        <v>3536</v>
      </c>
    </row>
    <row r="215" spans="1:36" x14ac:dyDescent="0.25">
      <c r="A215">
        <v>522575</v>
      </c>
      <c r="B215" t="s">
        <v>721</v>
      </c>
      <c r="C215" t="s">
        <v>211</v>
      </c>
      <c r="D215" t="s">
        <v>391</v>
      </c>
      <c r="E215" t="s">
        <v>109</v>
      </c>
      <c r="G215" t="s">
        <v>147</v>
      </c>
      <c r="H215" t="s">
        <v>556</v>
      </c>
      <c r="I215" t="s">
        <v>473</v>
      </c>
      <c r="J215" t="s">
        <v>132</v>
      </c>
      <c r="K215">
        <v>2013</v>
      </c>
      <c r="R215" t="s">
        <v>2467</v>
      </c>
      <c r="S215" t="s">
        <v>2468</v>
      </c>
      <c r="T215" t="s">
        <v>1996</v>
      </c>
      <c r="U215" t="s">
        <v>1784</v>
      </c>
      <c r="AC215">
        <f>VLOOKUP(A215,'[1]كل السنوات'!$A$2:$J$3366,10,0)</f>
        <v>0</v>
      </c>
      <c r="AG215" t="s">
        <v>1462</v>
      </c>
      <c r="AH215" t="s">
        <v>1462</v>
      </c>
    </row>
    <row r="216" spans="1:36" x14ac:dyDescent="0.25">
      <c r="A216">
        <v>522616</v>
      </c>
      <c r="B216" t="s">
        <v>829</v>
      </c>
      <c r="C216" t="s">
        <v>249</v>
      </c>
      <c r="D216" t="s">
        <v>469</v>
      </c>
      <c r="E216" t="s">
        <v>109</v>
      </c>
      <c r="G216" t="s">
        <v>1483</v>
      </c>
      <c r="H216" t="s">
        <v>556</v>
      </c>
      <c r="I216" t="s">
        <v>473</v>
      </c>
      <c r="J216" t="s">
        <v>603</v>
      </c>
      <c r="R216" t="s">
        <v>2769</v>
      </c>
      <c r="S216" t="s">
        <v>2770</v>
      </c>
      <c r="T216" t="s">
        <v>1484</v>
      </c>
      <c r="U216" t="s">
        <v>1485</v>
      </c>
      <c r="AC216">
        <f>VLOOKUP(A216,'[1]كل السنوات'!$A$2:$J$3366,10,0)</f>
        <v>0</v>
      </c>
      <c r="AJ216" t="s">
        <v>1462</v>
      </c>
    </row>
    <row r="217" spans="1:36" x14ac:dyDescent="0.25">
      <c r="A217">
        <v>522619</v>
      </c>
      <c r="B217" t="s">
        <v>888</v>
      </c>
      <c r="C217" t="s">
        <v>3484</v>
      </c>
      <c r="D217" t="s">
        <v>889</v>
      </c>
      <c r="E217" t="s">
        <v>109</v>
      </c>
      <c r="G217" t="s">
        <v>129</v>
      </c>
      <c r="H217" t="s">
        <v>556</v>
      </c>
      <c r="I217" t="s">
        <v>473</v>
      </c>
      <c r="J217" t="s">
        <v>132</v>
      </c>
      <c r="R217" t="s">
        <v>2235</v>
      </c>
      <c r="S217" t="s">
        <v>2236</v>
      </c>
      <c r="T217" t="s">
        <v>1597</v>
      </c>
      <c r="U217" t="s">
        <v>1467</v>
      </c>
      <c r="AC217">
        <f>VLOOKUP(A217,'[1]كل السنوات'!$A$2:$J$3366,10,0)</f>
        <v>0</v>
      </c>
    </row>
    <row r="218" spans="1:36" x14ac:dyDescent="0.25">
      <c r="A218">
        <v>522644</v>
      </c>
      <c r="B218" t="s">
        <v>1028</v>
      </c>
      <c r="C218" t="s">
        <v>63</v>
      </c>
      <c r="D218" t="s">
        <v>433</v>
      </c>
      <c r="E218" t="s">
        <v>109</v>
      </c>
      <c r="G218" t="s">
        <v>744</v>
      </c>
      <c r="H218" t="s">
        <v>556</v>
      </c>
      <c r="I218" t="s">
        <v>473</v>
      </c>
      <c r="J218" t="s">
        <v>603</v>
      </c>
      <c r="K218">
        <v>2013</v>
      </c>
      <c r="N218">
        <v>892</v>
      </c>
      <c r="O218" s="254">
        <v>45722</v>
      </c>
      <c r="P218">
        <v>145000</v>
      </c>
      <c r="R218" t="s">
        <v>2862</v>
      </c>
      <c r="S218" t="s">
        <v>2863</v>
      </c>
      <c r="T218" t="s">
        <v>1927</v>
      </c>
      <c r="U218" t="s">
        <v>1998</v>
      </c>
      <c r="AC218">
        <f>VLOOKUP(A218,'[1]كل السنوات'!$A$2:$J$3366,10,0)</f>
        <v>0</v>
      </c>
    </row>
    <row r="219" spans="1:36" x14ac:dyDescent="0.25">
      <c r="A219">
        <v>522647</v>
      </c>
      <c r="B219" t="s">
        <v>1414</v>
      </c>
      <c r="C219" t="s">
        <v>82</v>
      </c>
      <c r="D219" t="s">
        <v>413</v>
      </c>
      <c r="E219" t="s">
        <v>109</v>
      </c>
      <c r="G219" t="s">
        <v>129</v>
      </c>
      <c r="H219" t="s">
        <v>556</v>
      </c>
      <c r="I219" t="s">
        <v>473</v>
      </c>
      <c r="J219" t="s">
        <v>132</v>
      </c>
      <c r="R219" t="s">
        <v>2469</v>
      </c>
      <c r="S219" t="s">
        <v>2194</v>
      </c>
      <c r="T219" t="s">
        <v>1999</v>
      </c>
      <c r="U219" t="s">
        <v>1467</v>
      </c>
      <c r="AC219">
        <f>VLOOKUP(A219,'[1]كل السنوات'!$A$2:$J$3366,10,0)</f>
        <v>0</v>
      </c>
      <c r="AE219" t="s">
        <v>3519</v>
      </c>
    </row>
    <row r="220" spans="1:36" x14ac:dyDescent="0.25">
      <c r="A220">
        <v>522655</v>
      </c>
      <c r="B220" t="s">
        <v>830</v>
      </c>
      <c r="C220" t="s">
        <v>95</v>
      </c>
      <c r="D220" t="s">
        <v>697</v>
      </c>
      <c r="E220" t="s">
        <v>1480</v>
      </c>
      <c r="G220" t="s">
        <v>1486</v>
      </c>
      <c r="H220" t="s">
        <v>556</v>
      </c>
      <c r="I220" t="s">
        <v>473</v>
      </c>
      <c r="J220" t="s">
        <v>1465</v>
      </c>
      <c r="L220" t="s">
        <v>143</v>
      </c>
      <c r="R220" t="s">
        <v>2169</v>
      </c>
      <c r="S220" t="s">
        <v>2170</v>
      </c>
      <c r="T220" t="s">
        <v>1487</v>
      </c>
      <c r="U220" t="s">
        <v>1470</v>
      </c>
      <c r="AC220" t="str">
        <f>VLOOKUP(A220,'[1]كل السنوات'!$A$2:$J$3366,10,0)</f>
        <v>مستنفذ</v>
      </c>
      <c r="AE220" t="s">
        <v>3519</v>
      </c>
      <c r="AI220" t="s">
        <v>1462</v>
      </c>
    </row>
    <row r="221" spans="1:36" x14ac:dyDescent="0.25">
      <c r="A221">
        <v>522684</v>
      </c>
      <c r="B221" t="s">
        <v>3485</v>
      </c>
      <c r="C221" t="s">
        <v>220</v>
      </c>
      <c r="D221" t="s">
        <v>503</v>
      </c>
      <c r="E221" t="s">
        <v>109</v>
      </c>
      <c r="G221" t="s">
        <v>129</v>
      </c>
      <c r="H221" t="s">
        <v>556</v>
      </c>
      <c r="I221" t="s">
        <v>473</v>
      </c>
      <c r="J221" t="s">
        <v>132</v>
      </c>
      <c r="AC221">
        <f>VLOOKUP(A221,'[1]كل السنوات'!$A$2:$J$3366,10,0)</f>
        <v>0</v>
      </c>
    </row>
    <row r="222" spans="1:36" x14ac:dyDescent="0.25">
      <c r="A222">
        <v>522816</v>
      </c>
      <c r="B222" t="s">
        <v>722</v>
      </c>
      <c r="C222" t="s">
        <v>336</v>
      </c>
      <c r="D222" t="s">
        <v>440</v>
      </c>
      <c r="E222" t="s">
        <v>109</v>
      </c>
      <c r="G222" t="s">
        <v>129</v>
      </c>
      <c r="H222" t="s">
        <v>556</v>
      </c>
      <c r="I222" t="s">
        <v>473</v>
      </c>
      <c r="J222" t="s">
        <v>603</v>
      </c>
      <c r="R222" t="s">
        <v>2864</v>
      </c>
      <c r="S222" t="s">
        <v>2565</v>
      </c>
      <c r="T222" t="s">
        <v>1974</v>
      </c>
      <c r="U222" t="s">
        <v>1467</v>
      </c>
      <c r="AC222">
        <f>VLOOKUP(A222,'[1]كل السنوات'!$A$2:$J$3366,10,0)</f>
        <v>0</v>
      </c>
    </row>
    <row r="223" spans="1:36" x14ac:dyDescent="0.25">
      <c r="A223">
        <v>522839</v>
      </c>
      <c r="B223" t="s">
        <v>3511</v>
      </c>
      <c r="C223" t="s">
        <v>293</v>
      </c>
      <c r="D223" t="s">
        <v>3370</v>
      </c>
      <c r="E223" t="s">
        <v>109</v>
      </c>
      <c r="F223" s="254">
        <v>29817</v>
      </c>
      <c r="H223" t="s">
        <v>556</v>
      </c>
      <c r="I223" t="s">
        <v>473</v>
      </c>
      <c r="J223" t="s">
        <v>603</v>
      </c>
      <c r="K223">
        <v>2000</v>
      </c>
      <c r="L223" t="s">
        <v>143</v>
      </c>
      <c r="AC223" t="str">
        <f>VLOOKUP(A223,'[1]كل السنوات'!$A$2:$J$3366,10,0)</f>
        <v>مستنفذ</v>
      </c>
    </row>
    <row r="224" spans="1:36" x14ac:dyDescent="0.25">
      <c r="A224">
        <v>522879</v>
      </c>
      <c r="B224" t="s">
        <v>1029</v>
      </c>
      <c r="C224" t="s">
        <v>69</v>
      </c>
      <c r="D224" t="s">
        <v>377</v>
      </c>
      <c r="E224" t="s">
        <v>109</v>
      </c>
      <c r="G224" t="s">
        <v>129</v>
      </c>
      <c r="H224" t="s">
        <v>556</v>
      </c>
      <c r="I224" t="s">
        <v>473</v>
      </c>
      <c r="J224" t="s">
        <v>132</v>
      </c>
      <c r="K224">
        <v>2017</v>
      </c>
      <c r="R224" t="s">
        <v>2470</v>
      </c>
      <c r="S224" t="s">
        <v>2287</v>
      </c>
      <c r="T224" t="s">
        <v>2002</v>
      </c>
      <c r="U224" t="s">
        <v>1472</v>
      </c>
      <c r="AC224">
        <f>VLOOKUP(A224,'[1]كل السنوات'!$A$2:$J$3366,10,0)</f>
        <v>0</v>
      </c>
    </row>
    <row r="225" spans="1:36" x14ac:dyDescent="0.25">
      <c r="A225">
        <v>522925</v>
      </c>
      <c r="B225" t="s">
        <v>891</v>
      </c>
      <c r="C225" t="s">
        <v>657</v>
      </c>
      <c r="D225" t="s">
        <v>401</v>
      </c>
      <c r="E225" t="s">
        <v>109</v>
      </c>
      <c r="G225" t="s">
        <v>1591</v>
      </c>
      <c r="H225" t="s">
        <v>556</v>
      </c>
      <c r="I225" t="s">
        <v>473</v>
      </c>
      <c r="J225" t="s">
        <v>132</v>
      </c>
      <c r="K225">
        <v>2017</v>
      </c>
      <c r="L225" t="s">
        <v>129</v>
      </c>
      <c r="R225" t="s">
        <v>2232</v>
      </c>
      <c r="S225" t="s">
        <v>2233</v>
      </c>
      <c r="T225" t="s">
        <v>1478</v>
      </c>
      <c r="U225" t="s">
        <v>1467</v>
      </c>
      <c r="AC225">
        <f>VLOOKUP(A225,'[1]كل السنوات'!$A$2:$J$3366,10,0)</f>
        <v>0</v>
      </c>
      <c r="AH225" t="s">
        <v>1462</v>
      </c>
      <c r="AI225" t="s">
        <v>1462</v>
      </c>
      <c r="AJ225" t="s">
        <v>1462</v>
      </c>
    </row>
    <row r="226" spans="1:36" x14ac:dyDescent="0.25">
      <c r="A226">
        <v>522959</v>
      </c>
      <c r="B226" t="s">
        <v>1030</v>
      </c>
      <c r="C226" t="s">
        <v>258</v>
      </c>
      <c r="D226" t="s">
        <v>363</v>
      </c>
      <c r="E226" t="s">
        <v>109</v>
      </c>
      <c r="F226" s="254">
        <v>34978</v>
      </c>
      <c r="G226" t="s">
        <v>1532</v>
      </c>
      <c r="H226" t="s">
        <v>556</v>
      </c>
      <c r="I226" t="s">
        <v>473</v>
      </c>
      <c r="J226" t="s">
        <v>603</v>
      </c>
      <c r="R226" t="s">
        <v>3010</v>
      </c>
      <c r="S226" t="s">
        <v>3011</v>
      </c>
      <c r="T226" t="s">
        <v>3009</v>
      </c>
      <c r="U226" t="s">
        <v>1533</v>
      </c>
      <c r="AC226">
        <f>VLOOKUP(A226,'[1]كل السنوات'!$A$2:$J$3366,10,0)</f>
        <v>0</v>
      </c>
    </row>
    <row r="227" spans="1:36" x14ac:dyDescent="0.25">
      <c r="A227">
        <v>522965</v>
      </c>
      <c r="B227" t="s">
        <v>1031</v>
      </c>
      <c r="C227" t="s">
        <v>97</v>
      </c>
      <c r="D227" t="s">
        <v>384</v>
      </c>
      <c r="E227" t="s">
        <v>109</v>
      </c>
      <c r="G227" t="s">
        <v>1589</v>
      </c>
      <c r="H227" t="s">
        <v>556</v>
      </c>
      <c r="I227" t="s">
        <v>473</v>
      </c>
      <c r="J227" t="s">
        <v>132</v>
      </c>
      <c r="K227">
        <v>2014</v>
      </c>
      <c r="R227" t="s">
        <v>2471</v>
      </c>
      <c r="S227" t="s">
        <v>2472</v>
      </c>
      <c r="T227" t="s">
        <v>2005</v>
      </c>
      <c r="U227" t="s">
        <v>2006</v>
      </c>
      <c r="AC227">
        <f>VLOOKUP(A227,'[1]كل السنوات'!$A$2:$J$3366,10,0)</f>
        <v>0</v>
      </c>
    </row>
    <row r="228" spans="1:36" x14ac:dyDescent="0.25">
      <c r="A228">
        <v>522996</v>
      </c>
      <c r="B228" t="s">
        <v>723</v>
      </c>
      <c r="C228" t="s">
        <v>66</v>
      </c>
      <c r="D228" t="s">
        <v>425</v>
      </c>
      <c r="E228" t="s">
        <v>109</v>
      </c>
      <c r="G228" t="s">
        <v>1995</v>
      </c>
      <c r="H228" t="s">
        <v>556</v>
      </c>
      <c r="I228" t="s">
        <v>473</v>
      </c>
      <c r="J228" t="s">
        <v>132</v>
      </c>
      <c r="K228">
        <v>2013</v>
      </c>
      <c r="L228" t="s">
        <v>131</v>
      </c>
      <c r="R228" t="s">
        <v>2474</v>
      </c>
      <c r="S228" t="s">
        <v>2181</v>
      </c>
      <c r="T228" t="s">
        <v>2007</v>
      </c>
      <c r="U228" t="s">
        <v>1467</v>
      </c>
      <c r="AC228">
        <f>VLOOKUP(A228,'[1]كل السنوات'!$A$2:$J$3366,10,0)</f>
        <v>0</v>
      </c>
      <c r="AH228" t="s">
        <v>1462</v>
      </c>
      <c r="AI228" t="s">
        <v>1462</v>
      </c>
      <c r="AJ228" t="s">
        <v>1462</v>
      </c>
    </row>
    <row r="229" spans="1:36" x14ac:dyDescent="0.25">
      <c r="A229">
        <v>523015</v>
      </c>
      <c r="B229" t="s">
        <v>1032</v>
      </c>
      <c r="C229" t="s">
        <v>292</v>
      </c>
      <c r="D229" t="s">
        <v>376</v>
      </c>
      <c r="E229" t="s">
        <v>109</v>
      </c>
      <c r="G229" t="s">
        <v>2008</v>
      </c>
      <c r="H229" t="s">
        <v>556</v>
      </c>
      <c r="I229" t="s">
        <v>473</v>
      </c>
      <c r="J229" t="s">
        <v>132</v>
      </c>
      <c r="R229" t="s">
        <v>2475</v>
      </c>
      <c r="S229" t="s">
        <v>2349</v>
      </c>
      <c r="T229" t="s">
        <v>2009</v>
      </c>
      <c r="U229" t="s">
        <v>1467</v>
      </c>
      <c r="AC229">
        <f>VLOOKUP(A229,'[1]كل السنوات'!$A$2:$J$3366,10,0)</f>
        <v>0</v>
      </c>
      <c r="AJ229" t="s">
        <v>1462</v>
      </c>
    </row>
    <row r="230" spans="1:36" x14ac:dyDescent="0.25">
      <c r="A230">
        <v>523016</v>
      </c>
      <c r="B230" t="s">
        <v>892</v>
      </c>
      <c r="I230" t="s">
        <v>473</v>
      </c>
      <c r="AC230" t="str">
        <f>VLOOKUP(A230,'[1]كل السنوات'!$A$2:$J$3366,10,0)</f>
        <v>مستنفذ</v>
      </c>
      <c r="AH230" t="s">
        <v>1462</v>
      </c>
      <c r="AI230" t="s">
        <v>1462</v>
      </c>
    </row>
    <row r="231" spans="1:36" x14ac:dyDescent="0.25">
      <c r="A231">
        <v>523036</v>
      </c>
      <c r="B231" t="s">
        <v>724</v>
      </c>
      <c r="C231" t="s">
        <v>725</v>
      </c>
      <c r="D231" t="s">
        <v>726</v>
      </c>
      <c r="I231" t="s">
        <v>473</v>
      </c>
      <c r="AC231" t="str">
        <f>VLOOKUP(A231,'[1]كل السنوات'!$A$2:$J$3366,10,0)</f>
        <v>مستنفذ فصل اول 2024-2025</v>
      </c>
      <c r="AE231" t="s">
        <v>3536</v>
      </c>
      <c r="AH231" t="s">
        <v>1462</v>
      </c>
      <c r="AJ231" t="s">
        <v>1462</v>
      </c>
    </row>
    <row r="232" spans="1:36" x14ac:dyDescent="0.25">
      <c r="A232">
        <v>523046</v>
      </c>
      <c r="B232" t="s">
        <v>1033</v>
      </c>
      <c r="C232" t="s">
        <v>3492</v>
      </c>
      <c r="D232" t="s">
        <v>378</v>
      </c>
      <c r="E232" t="s">
        <v>109</v>
      </c>
      <c r="G232" t="s">
        <v>129</v>
      </c>
      <c r="H232" t="s">
        <v>556</v>
      </c>
      <c r="I232" t="s">
        <v>473</v>
      </c>
      <c r="J232" t="s">
        <v>603</v>
      </c>
      <c r="R232" t="s">
        <v>2865</v>
      </c>
      <c r="S232" t="s">
        <v>3013</v>
      </c>
      <c r="T232" t="s">
        <v>1479</v>
      </c>
      <c r="U232" t="s">
        <v>1472</v>
      </c>
      <c r="AC232">
        <f>VLOOKUP(A232,'[1]كل السنوات'!$A$2:$J$3366,10,0)</f>
        <v>0</v>
      </c>
      <c r="AJ232" t="s">
        <v>1462</v>
      </c>
    </row>
    <row r="233" spans="1:36" x14ac:dyDescent="0.25">
      <c r="A233">
        <v>523055</v>
      </c>
      <c r="B233" t="s">
        <v>1034</v>
      </c>
      <c r="C233" t="s">
        <v>643</v>
      </c>
      <c r="D233" t="s">
        <v>426</v>
      </c>
      <c r="E233" t="s">
        <v>109</v>
      </c>
      <c r="G233" t="s">
        <v>129</v>
      </c>
      <c r="H233" t="s">
        <v>556</v>
      </c>
      <c r="I233" t="s">
        <v>473</v>
      </c>
      <c r="J233" t="s">
        <v>603</v>
      </c>
      <c r="R233" t="s">
        <v>3014</v>
      </c>
      <c r="S233" t="s">
        <v>2945</v>
      </c>
      <c r="T233" t="s">
        <v>2946</v>
      </c>
      <c r="U233" t="s">
        <v>1467</v>
      </c>
      <c r="AC233">
        <f>VLOOKUP(A233,'[1]كل السنوات'!$A$2:$J$3366,10,0)</f>
        <v>0</v>
      </c>
    </row>
    <row r="234" spans="1:36" x14ac:dyDescent="0.25">
      <c r="A234">
        <v>523056</v>
      </c>
      <c r="B234" t="s">
        <v>1415</v>
      </c>
      <c r="C234" t="s">
        <v>335</v>
      </c>
      <c r="D234" t="s">
        <v>445</v>
      </c>
      <c r="E234" t="s">
        <v>109</v>
      </c>
      <c r="F234" s="254">
        <v>35076</v>
      </c>
      <c r="G234" t="s">
        <v>1532</v>
      </c>
      <c r="H234" t="s">
        <v>556</v>
      </c>
      <c r="I234" t="s">
        <v>473</v>
      </c>
      <c r="J234" t="s">
        <v>130</v>
      </c>
      <c r="N234">
        <v>907</v>
      </c>
      <c r="O234" s="254">
        <v>45722</v>
      </c>
      <c r="P234">
        <v>100000</v>
      </c>
      <c r="R234" t="s">
        <v>2692</v>
      </c>
      <c r="S234" t="s">
        <v>3015</v>
      </c>
      <c r="T234" t="s">
        <v>3016</v>
      </c>
      <c r="U234" t="s">
        <v>1569</v>
      </c>
      <c r="AC234" t="str">
        <f>VLOOKUP(A234,'[1]كل السنوات'!$A$2:$J$3366,10,0)</f>
        <v>مستنفذ</v>
      </c>
      <c r="AE234" t="s">
        <v>3519</v>
      </c>
      <c r="AJ234" t="s">
        <v>1462</v>
      </c>
    </row>
    <row r="235" spans="1:36" x14ac:dyDescent="0.25">
      <c r="A235">
        <v>523063</v>
      </c>
      <c r="B235" t="s">
        <v>1035</v>
      </c>
      <c r="C235" t="s">
        <v>818</v>
      </c>
      <c r="D235" t="s">
        <v>382</v>
      </c>
      <c r="E235" t="s">
        <v>109</v>
      </c>
      <c r="G235" t="s">
        <v>1844</v>
      </c>
      <c r="H235" t="s">
        <v>556</v>
      </c>
      <c r="I235" t="s">
        <v>473</v>
      </c>
      <c r="J235" t="s">
        <v>132</v>
      </c>
      <c r="N235">
        <v>601</v>
      </c>
      <c r="O235" s="254">
        <v>45708</v>
      </c>
      <c r="P235">
        <v>90000</v>
      </c>
      <c r="R235" t="s">
        <v>2476</v>
      </c>
      <c r="S235" t="s">
        <v>2477</v>
      </c>
      <c r="T235" t="s">
        <v>1677</v>
      </c>
      <c r="U235" t="s">
        <v>1569</v>
      </c>
      <c r="AC235">
        <f>VLOOKUP(A235,'[1]كل السنوات'!$A$2:$J$3366,10,0)</f>
        <v>0</v>
      </c>
    </row>
    <row r="236" spans="1:36" ht="15" customHeight="1" x14ac:dyDescent="0.25">
      <c r="A236">
        <v>523089</v>
      </c>
      <c r="B236" t="s">
        <v>1036</v>
      </c>
      <c r="C236" t="s">
        <v>280</v>
      </c>
      <c r="D236" t="s">
        <v>1037</v>
      </c>
      <c r="E236" t="s">
        <v>109</v>
      </c>
      <c r="G236" t="s">
        <v>1680</v>
      </c>
      <c r="H236" t="s">
        <v>556</v>
      </c>
      <c r="I236" t="s">
        <v>473</v>
      </c>
      <c r="J236" t="s">
        <v>132</v>
      </c>
      <c r="R236" t="s">
        <v>2478</v>
      </c>
      <c r="S236" t="s">
        <v>2411</v>
      </c>
      <c r="T236" t="s">
        <v>2011</v>
      </c>
      <c r="U236" t="s">
        <v>1569</v>
      </c>
      <c r="AC236">
        <f>VLOOKUP(A236,'[1]كل السنوات'!$A$2:$J$3366,10,0)</f>
        <v>0</v>
      </c>
    </row>
    <row r="237" spans="1:36" ht="15" customHeight="1" x14ac:dyDescent="0.25">
      <c r="A237">
        <v>523091</v>
      </c>
      <c r="B237" t="s">
        <v>3426</v>
      </c>
      <c r="C237" t="s">
        <v>340</v>
      </c>
      <c r="D237" t="s">
        <v>385</v>
      </c>
      <c r="I237" t="s">
        <v>473</v>
      </c>
      <c r="AC237" t="str">
        <f>VLOOKUP(A237,'[1]كل السنوات'!$A$2:$J$3366,10,0)</f>
        <v>مستنفذ فصل اول 2024-2025</v>
      </c>
      <c r="AE237" t="s">
        <v>3536</v>
      </c>
      <c r="AH237" t="s">
        <v>1462</v>
      </c>
      <c r="AI237" t="s">
        <v>1462</v>
      </c>
      <c r="AJ237" t="s">
        <v>1462</v>
      </c>
    </row>
    <row r="238" spans="1:36" ht="15" customHeight="1" x14ac:dyDescent="0.25">
      <c r="A238">
        <v>523111</v>
      </c>
      <c r="B238" t="s">
        <v>1416</v>
      </c>
      <c r="C238" t="s">
        <v>86</v>
      </c>
      <c r="D238" t="s">
        <v>472</v>
      </c>
      <c r="E238" t="s">
        <v>109</v>
      </c>
      <c r="G238" t="s">
        <v>1758</v>
      </c>
      <c r="H238" t="s">
        <v>556</v>
      </c>
      <c r="I238" t="s">
        <v>473</v>
      </c>
      <c r="J238" t="s">
        <v>132</v>
      </c>
      <c r="K238">
        <v>2013</v>
      </c>
      <c r="L238" t="s">
        <v>131</v>
      </c>
      <c r="R238" t="s">
        <v>3017</v>
      </c>
      <c r="S238" t="s">
        <v>2252</v>
      </c>
      <c r="T238" t="s">
        <v>1954</v>
      </c>
      <c r="U238" t="s">
        <v>3018</v>
      </c>
      <c r="AC238">
        <f>VLOOKUP(A238,'[1]كل السنوات'!$A$2:$J$3366,10,0)</f>
        <v>0</v>
      </c>
      <c r="AG238" t="s">
        <v>1462</v>
      </c>
      <c r="AH238" t="s">
        <v>1462</v>
      </c>
      <c r="AI238" t="s">
        <v>1462</v>
      </c>
      <c r="AJ238" t="s">
        <v>1462</v>
      </c>
    </row>
    <row r="239" spans="1:36" ht="15" customHeight="1" x14ac:dyDescent="0.25">
      <c r="A239">
        <v>523120</v>
      </c>
      <c r="B239" t="s">
        <v>893</v>
      </c>
      <c r="C239" t="s">
        <v>70</v>
      </c>
      <c r="D239" t="s">
        <v>319</v>
      </c>
      <c r="E239" t="s">
        <v>109</v>
      </c>
      <c r="G239" t="s">
        <v>1629</v>
      </c>
      <c r="H239" t="s">
        <v>556</v>
      </c>
      <c r="I239" t="s">
        <v>473</v>
      </c>
      <c r="J239" t="s">
        <v>132</v>
      </c>
      <c r="R239" t="s">
        <v>3019</v>
      </c>
      <c r="S239" t="s">
        <v>2249</v>
      </c>
      <c r="T239" t="s">
        <v>1476</v>
      </c>
      <c r="U239" t="s">
        <v>1505</v>
      </c>
      <c r="AC239">
        <f>VLOOKUP(A239,'[1]كل السنوات'!$A$2:$J$3366,10,0)</f>
        <v>0</v>
      </c>
    </row>
    <row r="240" spans="1:36" ht="15" customHeight="1" x14ac:dyDescent="0.25">
      <c r="A240">
        <v>523139</v>
      </c>
      <c r="B240" t="s">
        <v>728</v>
      </c>
      <c r="C240" t="s">
        <v>729</v>
      </c>
      <c r="D240" t="s">
        <v>361</v>
      </c>
      <c r="G240" t="s">
        <v>129</v>
      </c>
      <c r="I240" t="s">
        <v>473</v>
      </c>
      <c r="AC240">
        <f>VLOOKUP(A240,'[1]كل السنوات'!$A$2:$J$3366,10,0)</f>
        <v>0</v>
      </c>
      <c r="AG240" t="s">
        <v>1462</v>
      </c>
      <c r="AH240" t="s">
        <v>1462</v>
      </c>
      <c r="AI240" t="s">
        <v>1462</v>
      </c>
      <c r="AJ240" t="s">
        <v>1462</v>
      </c>
    </row>
    <row r="241" spans="1:36" ht="15" customHeight="1" x14ac:dyDescent="0.25">
      <c r="A241">
        <v>523160</v>
      </c>
      <c r="B241" t="s">
        <v>1455</v>
      </c>
      <c r="C241" t="s">
        <v>66</v>
      </c>
      <c r="D241" t="s">
        <v>622</v>
      </c>
      <c r="I241" t="s">
        <v>473</v>
      </c>
      <c r="AB241" t="s">
        <v>1462</v>
      </c>
      <c r="AC241" t="str">
        <f>VLOOKUP(A241,'[1]كل السنوات'!$A$2:$J$3366,10,0)</f>
        <v>مستنفذ فصل اول 2024-2025</v>
      </c>
      <c r="AE241" t="s">
        <v>3536</v>
      </c>
      <c r="AG241" t="s">
        <v>1462</v>
      </c>
      <c r="AH241" t="s">
        <v>1462</v>
      </c>
      <c r="AI241" t="s">
        <v>1462</v>
      </c>
      <c r="AJ241" t="s">
        <v>1462</v>
      </c>
    </row>
    <row r="242" spans="1:36" ht="15" customHeight="1" x14ac:dyDescent="0.25">
      <c r="A242">
        <v>523174</v>
      </c>
      <c r="B242" t="s">
        <v>1038</v>
      </c>
      <c r="C242" t="s">
        <v>642</v>
      </c>
      <c r="D242" t="s">
        <v>441</v>
      </c>
      <c r="E242" t="s">
        <v>109</v>
      </c>
      <c r="G242" t="s">
        <v>129</v>
      </c>
      <c r="H242" t="s">
        <v>556</v>
      </c>
      <c r="I242" t="s">
        <v>473</v>
      </c>
      <c r="J242" t="s">
        <v>132</v>
      </c>
      <c r="L242" t="s">
        <v>140</v>
      </c>
      <c r="R242" t="s">
        <v>2479</v>
      </c>
      <c r="S242" t="s">
        <v>2434</v>
      </c>
      <c r="T242" t="s">
        <v>1926</v>
      </c>
      <c r="U242" t="s">
        <v>1472</v>
      </c>
      <c r="AC242">
        <f>VLOOKUP(A242,'[1]كل السنوات'!$A$2:$J$3366,10,0)</f>
        <v>0</v>
      </c>
    </row>
    <row r="243" spans="1:36" ht="15" customHeight="1" x14ac:dyDescent="0.25">
      <c r="A243">
        <v>523186</v>
      </c>
      <c r="B243" t="s">
        <v>1039</v>
      </c>
      <c r="C243" t="s">
        <v>66</v>
      </c>
      <c r="D243" t="s">
        <v>460</v>
      </c>
      <c r="E243" t="s">
        <v>109</v>
      </c>
      <c r="G243" t="s">
        <v>1571</v>
      </c>
      <c r="H243" t="s">
        <v>556</v>
      </c>
      <c r="I243" t="s">
        <v>473</v>
      </c>
      <c r="J243" t="s">
        <v>170</v>
      </c>
      <c r="K243">
        <v>2015</v>
      </c>
      <c r="R243" t="s">
        <v>2632</v>
      </c>
      <c r="S243" t="s">
        <v>2306</v>
      </c>
      <c r="T243" t="s">
        <v>2015</v>
      </c>
      <c r="U243" t="s">
        <v>1516</v>
      </c>
      <c r="AC243">
        <f>VLOOKUP(A243,'[1]كل السنوات'!$A$2:$J$3366,10,0)</f>
        <v>0</v>
      </c>
      <c r="AI243" t="s">
        <v>1462</v>
      </c>
    </row>
    <row r="244" spans="1:36" ht="15" customHeight="1" x14ac:dyDescent="0.25">
      <c r="A244">
        <v>523188</v>
      </c>
      <c r="B244" t="s">
        <v>3478</v>
      </c>
      <c r="C244" t="s">
        <v>796</v>
      </c>
      <c r="D244" t="s">
        <v>518</v>
      </c>
      <c r="E244" t="s">
        <v>109</v>
      </c>
      <c r="G244" t="s">
        <v>129</v>
      </c>
      <c r="H244" t="s">
        <v>556</v>
      </c>
      <c r="I244" t="s">
        <v>473</v>
      </c>
      <c r="L244">
        <v>0</v>
      </c>
      <c r="AC244">
        <f>VLOOKUP(A244,'[1]كل السنوات'!$A$2:$J$3366,10,0)</f>
        <v>0</v>
      </c>
    </row>
    <row r="245" spans="1:36" ht="15" customHeight="1" x14ac:dyDescent="0.25">
      <c r="A245">
        <v>523191</v>
      </c>
      <c r="B245" t="s">
        <v>1040</v>
      </c>
      <c r="C245" t="s">
        <v>65</v>
      </c>
      <c r="D245" t="s">
        <v>1041</v>
      </c>
      <c r="E245" t="s">
        <v>109</v>
      </c>
      <c r="G245" t="s">
        <v>129</v>
      </c>
      <c r="H245" t="s">
        <v>556</v>
      </c>
      <c r="I245" t="s">
        <v>473</v>
      </c>
      <c r="J245" t="s">
        <v>132</v>
      </c>
      <c r="R245" t="s">
        <v>3020</v>
      </c>
      <c r="S245" t="s">
        <v>2174</v>
      </c>
      <c r="T245" t="s">
        <v>1796</v>
      </c>
      <c r="U245" t="s">
        <v>1467</v>
      </c>
      <c r="AC245">
        <f>VLOOKUP(A245,'[1]كل السنوات'!$A$2:$J$3366,10,0)</f>
        <v>0</v>
      </c>
    </row>
    <row r="246" spans="1:36" ht="15" customHeight="1" x14ac:dyDescent="0.25">
      <c r="A246">
        <v>523194</v>
      </c>
      <c r="B246" t="s">
        <v>1042</v>
      </c>
      <c r="C246" t="s">
        <v>765</v>
      </c>
      <c r="D246" t="s">
        <v>1043</v>
      </c>
      <c r="E246" t="s">
        <v>109</v>
      </c>
      <c r="G246" t="s">
        <v>129</v>
      </c>
      <c r="H246" t="s">
        <v>556</v>
      </c>
      <c r="I246" t="s">
        <v>473</v>
      </c>
      <c r="J246" t="s">
        <v>130</v>
      </c>
      <c r="N246">
        <v>767</v>
      </c>
      <c r="O246" s="254">
        <v>45719</v>
      </c>
      <c r="P246">
        <v>50000</v>
      </c>
      <c r="R246" t="s">
        <v>2693</v>
      </c>
      <c r="S246" t="s">
        <v>2694</v>
      </c>
      <c r="T246" t="s">
        <v>2016</v>
      </c>
      <c r="U246" t="s">
        <v>1502</v>
      </c>
      <c r="AC246">
        <f>VLOOKUP(A246,'[1]كل السنوات'!$A$2:$J$3366,10,0)</f>
        <v>0</v>
      </c>
    </row>
    <row r="247" spans="1:36" ht="15" customHeight="1" x14ac:dyDescent="0.25">
      <c r="A247">
        <v>523197</v>
      </c>
      <c r="B247" t="s">
        <v>882</v>
      </c>
      <c r="C247" t="s">
        <v>250</v>
      </c>
      <c r="D247" t="s">
        <v>365</v>
      </c>
      <c r="E247" t="s">
        <v>109</v>
      </c>
      <c r="G247" t="s">
        <v>1571</v>
      </c>
      <c r="H247" t="s">
        <v>556</v>
      </c>
      <c r="I247" t="s">
        <v>474</v>
      </c>
      <c r="J247" t="s">
        <v>130</v>
      </c>
      <c r="K247">
        <v>2008</v>
      </c>
      <c r="AC247" t="str">
        <f>VLOOKUP(A247,'[1]كل السنوات'!$A$2:$J$3366,10,0)</f>
        <v>م</v>
      </c>
    </row>
    <row r="248" spans="1:36" ht="15" customHeight="1" x14ac:dyDescent="0.25">
      <c r="A248">
        <v>523206</v>
      </c>
      <c r="B248" t="s">
        <v>894</v>
      </c>
      <c r="C248" t="s">
        <v>294</v>
      </c>
      <c r="D248" t="s">
        <v>393</v>
      </c>
      <c r="E248" t="s">
        <v>109</v>
      </c>
      <c r="G248" t="s">
        <v>129</v>
      </c>
      <c r="H248" t="s">
        <v>556</v>
      </c>
      <c r="I248" t="s">
        <v>473</v>
      </c>
      <c r="J248" t="s">
        <v>603</v>
      </c>
      <c r="R248" t="s">
        <v>2787</v>
      </c>
      <c r="S248" t="s">
        <v>2533</v>
      </c>
      <c r="T248" t="s">
        <v>1598</v>
      </c>
      <c r="U248" t="s">
        <v>1467</v>
      </c>
      <c r="AC248">
        <f>VLOOKUP(A248,'[1]كل السنوات'!$A$2:$J$3366,10,0)</f>
        <v>0</v>
      </c>
      <c r="AI248" t="s">
        <v>1462</v>
      </c>
    </row>
    <row r="249" spans="1:36" ht="15" customHeight="1" x14ac:dyDescent="0.25">
      <c r="A249">
        <v>523213</v>
      </c>
      <c r="B249" t="s">
        <v>1044</v>
      </c>
      <c r="C249" t="s">
        <v>257</v>
      </c>
      <c r="D249" t="s">
        <v>1045</v>
      </c>
      <c r="E249" t="s">
        <v>109</v>
      </c>
      <c r="F249" s="254">
        <v>35796</v>
      </c>
      <c r="G249" t="s">
        <v>1752</v>
      </c>
      <c r="H249" t="s">
        <v>556</v>
      </c>
      <c r="I249" t="s">
        <v>473</v>
      </c>
      <c r="J249" t="s">
        <v>130</v>
      </c>
      <c r="R249" t="s">
        <v>2695</v>
      </c>
      <c r="S249" t="s">
        <v>2696</v>
      </c>
      <c r="T249" t="s">
        <v>2018</v>
      </c>
      <c r="U249" t="s">
        <v>2019</v>
      </c>
      <c r="AC249">
        <f>VLOOKUP(A249,'[1]كل السنوات'!$A$2:$J$3366,10,0)</f>
        <v>0</v>
      </c>
    </row>
    <row r="250" spans="1:36" ht="15" customHeight="1" x14ac:dyDescent="0.25">
      <c r="A250">
        <v>523222</v>
      </c>
      <c r="B250" t="s">
        <v>1046</v>
      </c>
      <c r="C250" t="s">
        <v>787</v>
      </c>
      <c r="D250" t="s">
        <v>364</v>
      </c>
      <c r="I250" t="s">
        <v>473</v>
      </c>
      <c r="AC250">
        <f>VLOOKUP(A250,'[1]كل السنوات'!$A$2:$J$3366,10,0)</f>
        <v>0</v>
      </c>
      <c r="AH250" t="s">
        <v>1462</v>
      </c>
      <c r="AI250" t="s">
        <v>1462</v>
      </c>
      <c r="AJ250" t="s">
        <v>1462</v>
      </c>
    </row>
    <row r="251" spans="1:36" ht="15" customHeight="1" x14ac:dyDescent="0.25">
      <c r="A251">
        <v>523234</v>
      </c>
      <c r="B251" t="s">
        <v>1417</v>
      </c>
      <c r="C251" t="s">
        <v>78</v>
      </c>
      <c r="D251" t="s">
        <v>415</v>
      </c>
      <c r="E251" t="s">
        <v>109</v>
      </c>
      <c r="G251" t="s">
        <v>129</v>
      </c>
      <c r="H251" t="s">
        <v>556</v>
      </c>
      <c r="I251" t="s">
        <v>473</v>
      </c>
      <c r="J251" t="s">
        <v>132</v>
      </c>
      <c r="R251" t="s">
        <v>2481</v>
      </c>
      <c r="S251" t="s">
        <v>2231</v>
      </c>
      <c r="T251" t="s">
        <v>1887</v>
      </c>
      <c r="U251" t="s">
        <v>1467</v>
      </c>
      <c r="AC251" t="str">
        <f>VLOOKUP(A251,'[1]كل السنوات'!$A$2:$J$3366,10,0)</f>
        <v>مستنفذ فصل اول 2024-2025</v>
      </c>
      <c r="AE251" t="s">
        <v>3536</v>
      </c>
    </row>
    <row r="252" spans="1:36" ht="15" customHeight="1" x14ac:dyDescent="0.25">
      <c r="A252">
        <v>523252</v>
      </c>
      <c r="B252" t="s">
        <v>895</v>
      </c>
      <c r="C252" t="s">
        <v>896</v>
      </c>
      <c r="D252" t="s">
        <v>381</v>
      </c>
      <c r="E252" t="s">
        <v>109</v>
      </c>
      <c r="G252" t="s">
        <v>129</v>
      </c>
      <c r="H252" t="s">
        <v>556</v>
      </c>
      <c r="I252" t="s">
        <v>473</v>
      </c>
      <c r="J252" t="s">
        <v>130</v>
      </c>
      <c r="R252" t="s">
        <v>2641</v>
      </c>
      <c r="S252" t="s">
        <v>2642</v>
      </c>
      <c r="T252" t="s">
        <v>1599</v>
      </c>
      <c r="U252" t="s">
        <v>1467</v>
      </c>
      <c r="AC252">
        <f>VLOOKUP(A252,'[1]كل السنوات'!$A$2:$J$3366,10,0)</f>
        <v>0</v>
      </c>
    </row>
    <row r="253" spans="1:36" ht="15" customHeight="1" x14ac:dyDescent="0.25">
      <c r="A253">
        <v>523255</v>
      </c>
      <c r="B253" t="s">
        <v>1418</v>
      </c>
      <c r="C253" t="s">
        <v>298</v>
      </c>
      <c r="D253" t="s">
        <v>636</v>
      </c>
      <c r="E253" t="s">
        <v>109</v>
      </c>
      <c r="G253" t="s">
        <v>2943</v>
      </c>
      <c r="H253" t="s">
        <v>556</v>
      </c>
      <c r="I253" t="s">
        <v>473</v>
      </c>
      <c r="J253" t="s">
        <v>603</v>
      </c>
      <c r="N253">
        <v>1240</v>
      </c>
      <c r="O253" s="254">
        <v>45768</v>
      </c>
      <c r="P253">
        <v>105000</v>
      </c>
      <c r="R253" t="s">
        <v>3022</v>
      </c>
      <c r="S253" t="s">
        <v>2645</v>
      </c>
      <c r="T253" t="s">
        <v>3023</v>
      </c>
      <c r="U253" t="s">
        <v>3024</v>
      </c>
      <c r="AC253">
        <f>VLOOKUP(A253,'[1]كل السنوات'!$A$2:$J$3366,10,0)</f>
        <v>0</v>
      </c>
    </row>
    <row r="254" spans="1:36" ht="15" customHeight="1" x14ac:dyDescent="0.65">
      <c r="A254" s="284">
        <v>523267</v>
      </c>
      <c r="B254" s="284" t="s">
        <v>1047</v>
      </c>
      <c r="C254" s="284" t="s">
        <v>1048</v>
      </c>
      <c r="D254" s="284" t="s">
        <v>411</v>
      </c>
      <c r="I254" s="284" t="s">
        <v>473</v>
      </c>
      <c r="AC254">
        <f>VLOOKUP(A254,'[1]كل السنوات'!$A$2:$J$3366,10,0)</f>
        <v>0</v>
      </c>
    </row>
    <row r="255" spans="1:36" ht="15" customHeight="1" x14ac:dyDescent="0.25">
      <c r="A255">
        <v>523269</v>
      </c>
      <c r="B255" t="s">
        <v>1049</v>
      </c>
      <c r="C255" t="s">
        <v>255</v>
      </c>
      <c r="D255" t="s">
        <v>1050</v>
      </c>
      <c r="E255" t="s">
        <v>109</v>
      </c>
      <c r="G255" t="s">
        <v>129</v>
      </c>
      <c r="H255" t="s">
        <v>556</v>
      </c>
      <c r="I255" t="s">
        <v>473</v>
      </c>
      <c r="J255" t="s">
        <v>132</v>
      </c>
      <c r="R255" t="s">
        <v>3025</v>
      </c>
      <c r="S255" t="s">
        <v>2323</v>
      </c>
      <c r="T255" t="s">
        <v>1814</v>
      </c>
      <c r="U255" t="s">
        <v>1472</v>
      </c>
      <c r="AC255">
        <f>VLOOKUP(A255,'[1]كل السنوات'!$A$2:$J$3366,10,0)</f>
        <v>0</v>
      </c>
    </row>
    <row r="256" spans="1:36" ht="15" customHeight="1" x14ac:dyDescent="0.25">
      <c r="A256">
        <v>523302</v>
      </c>
      <c r="B256" t="s">
        <v>1419</v>
      </c>
      <c r="C256" t="s">
        <v>1420</v>
      </c>
      <c r="D256" t="s">
        <v>404</v>
      </c>
      <c r="E256" t="s">
        <v>109</v>
      </c>
      <c r="G256" t="s">
        <v>129</v>
      </c>
      <c r="H256" t="s">
        <v>556</v>
      </c>
      <c r="I256" t="s">
        <v>473</v>
      </c>
      <c r="J256" t="s">
        <v>603</v>
      </c>
      <c r="K256">
        <v>2015</v>
      </c>
      <c r="L256" t="s">
        <v>129</v>
      </c>
      <c r="R256" t="s">
        <v>2866</v>
      </c>
      <c r="S256" t="s">
        <v>3027</v>
      </c>
      <c r="T256" t="s">
        <v>1698</v>
      </c>
      <c r="U256" t="s">
        <v>1467</v>
      </c>
      <c r="AC256" t="str">
        <f>VLOOKUP(A256,'[1]كل السنوات'!$A$2:$J$3366,10,0)</f>
        <v>مستنفذ فصل اول 2024-2025</v>
      </c>
      <c r="AE256" t="s">
        <v>3536</v>
      </c>
      <c r="AH256" t="s">
        <v>1462</v>
      </c>
      <c r="AI256" t="s">
        <v>1462</v>
      </c>
      <c r="AJ256" t="s">
        <v>1462</v>
      </c>
    </row>
    <row r="257" spans="1:36" ht="15" customHeight="1" x14ac:dyDescent="0.25">
      <c r="A257">
        <v>523332</v>
      </c>
      <c r="B257" t="s">
        <v>1051</v>
      </c>
      <c r="C257" t="s">
        <v>1052</v>
      </c>
      <c r="D257" t="s">
        <v>412</v>
      </c>
      <c r="E257" t="s">
        <v>109</v>
      </c>
      <c r="G257" t="s">
        <v>129</v>
      </c>
      <c r="H257" t="s">
        <v>556</v>
      </c>
      <c r="I257" t="s">
        <v>473</v>
      </c>
      <c r="J257" t="s">
        <v>603</v>
      </c>
      <c r="R257" t="s">
        <v>3028</v>
      </c>
      <c r="S257" t="s">
        <v>3029</v>
      </c>
      <c r="T257" t="s">
        <v>1543</v>
      </c>
      <c r="U257" t="s">
        <v>1467</v>
      </c>
      <c r="AC257">
        <f>VLOOKUP(A257,'[1]كل السنوات'!$A$2:$J$3366,10,0)</f>
        <v>0</v>
      </c>
      <c r="AJ257" t="s">
        <v>1462</v>
      </c>
    </row>
    <row r="258" spans="1:36" ht="15" customHeight="1" x14ac:dyDescent="0.25">
      <c r="A258">
        <v>523372</v>
      </c>
      <c r="B258" t="s">
        <v>1421</v>
      </c>
      <c r="C258" t="s">
        <v>66</v>
      </c>
      <c r="D258" t="s">
        <v>623</v>
      </c>
      <c r="E258" t="s">
        <v>109</v>
      </c>
      <c r="G258" t="s">
        <v>2025</v>
      </c>
      <c r="H258" t="s">
        <v>556</v>
      </c>
      <c r="I258" t="s">
        <v>473</v>
      </c>
      <c r="J258" t="s">
        <v>132</v>
      </c>
      <c r="K258">
        <v>2010</v>
      </c>
      <c r="L258" t="s">
        <v>137</v>
      </c>
      <c r="R258" t="s">
        <v>2483</v>
      </c>
      <c r="S258" t="s">
        <v>2186</v>
      </c>
      <c r="T258" t="s">
        <v>2026</v>
      </c>
      <c r="U258" t="s">
        <v>1729</v>
      </c>
      <c r="AC258" t="str">
        <f>VLOOKUP(A258,'[1]كل السنوات'!$A$2:$J$3366,10,0)</f>
        <v>مستنفذ فصل اول 2024-2025</v>
      </c>
      <c r="AE258" t="s">
        <v>3536</v>
      </c>
      <c r="AH258" t="s">
        <v>1462</v>
      </c>
      <c r="AI258" t="s">
        <v>1462</v>
      </c>
      <c r="AJ258" t="s">
        <v>1462</v>
      </c>
    </row>
    <row r="259" spans="1:36" ht="15" customHeight="1" x14ac:dyDescent="0.25">
      <c r="A259">
        <v>523376</v>
      </c>
      <c r="B259" t="s">
        <v>731</v>
      </c>
      <c r="C259" t="s">
        <v>65</v>
      </c>
      <c r="D259" t="s">
        <v>416</v>
      </c>
      <c r="E259" t="s">
        <v>109</v>
      </c>
      <c r="G259" t="s">
        <v>129</v>
      </c>
      <c r="H259" t="s">
        <v>556</v>
      </c>
      <c r="I259" t="s">
        <v>473</v>
      </c>
      <c r="J259" t="s">
        <v>130</v>
      </c>
      <c r="R259" t="s">
        <v>2697</v>
      </c>
      <c r="S259" t="s">
        <v>2174</v>
      </c>
      <c r="T259" t="s">
        <v>1775</v>
      </c>
      <c r="U259" t="s">
        <v>1467</v>
      </c>
      <c r="AC259" t="str">
        <f>VLOOKUP(A259,'[1]كل السنوات'!$A$2:$J$3366,10,0)</f>
        <v>مستنفذ فصل اول 2024-2025</v>
      </c>
      <c r="AE259" t="s">
        <v>3536</v>
      </c>
    </row>
    <row r="260" spans="1:36" ht="15" customHeight="1" x14ac:dyDescent="0.25">
      <c r="A260">
        <v>523377</v>
      </c>
      <c r="B260" t="s">
        <v>732</v>
      </c>
      <c r="C260" t="s">
        <v>733</v>
      </c>
      <c r="D260" t="s">
        <v>429</v>
      </c>
      <c r="E260" t="s">
        <v>109</v>
      </c>
      <c r="G260" t="s">
        <v>140</v>
      </c>
      <c r="H260" t="s">
        <v>556</v>
      </c>
      <c r="I260" t="s">
        <v>473</v>
      </c>
      <c r="J260" t="s">
        <v>130</v>
      </c>
      <c r="L260" t="s">
        <v>140</v>
      </c>
      <c r="R260" t="s">
        <v>2698</v>
      </c>
      <c r="S260" t="s">
        <v>2699</v>
      </c>
      <c r="T260" t="s">
        <v>1464</v>
      </c>
      <c r="U260" t="s">
        <v>1547</v>
      </c>
      <c r="AC260">
        <f>VLOOKUP(A260,'[1]كل السنوات'!$A$2:$J$3366,10,0)</f>
        <v>0</v>
      </c>
      <c r="AJ260" t="s">
        <v>1462</v>
      </c>
    </row>
    <row r="261" spans="1:36" ht="15" customHeight="1" x14ac:dyDescent="0.25">
      <c r="A261">
        <v>523379</v>
      </c>
      <c r="B261" t="s">
        <v>1054</v>
      </c>
      <c r="C261" t="s">
        <v>1055</v>
      </c>
      <c r="D261" t="s">
        <v>453</v>
      </c>
      <c r="E261" t="s">
        <v>109</v>
      </c>
      <c r="G261" t="s">
        <v>129</v>
      </c>
      <c r="H261" t="s">
        <v>556</v>
      </c>
      <c r="I261" t="s">
        <v>473</v>
      </c>
      <c r="J261" t="s">
        <v>170</v>
      </c>
      <c r="R261" t="s">
        <v>2629</v>
      </c>
      <c r="S261" t="s">
        <v>2630</v>
      </c>
      <c r="T261" t="s">
        <v>1490</v>
      </c>
      <c r="U261" t="s">
        <v>1467</v>
      </c>
      <c r="AC261">
        <f>VLOOKUP(A261,'[1]كل السنوات'!$A$2:$J$3366,10,0)</f>
        <v>0</v>
      </c>
    </row>
    <row r="262" spans="1:36" ht="15" customHeight="1" x14ac:dyDescent="0.25">
      <c r="A262">
        <v>523416</v>
      </c>
      <c r="B262" t="s">
        <v>1056</v>
      </c>
      <c r="C262" t="s">
        <v>971</v>
      </c>
      <c r="D262" t="s">
        <v>413</v>
      </c>
      <c r="E262" t="s">
        <v>109</v>
      </c>
      <c r="G262" t="s">
        <v>129</v>
      </c>
      <c r="H262" t="s">
        <v>556</v>
      </c>
      <c r="I262" t="s">
        <v>473</v>
      </c>
      <c r="J262" t="s">
        <v>603</v>
      </c>
      <c r="R262" t="s">
        <v>2867</v>
      </c>
      <c r="S262" t="s">
        <v>3030</v>
      </c>
      <c r="T262" t="s">
        <v>2027</v>
      </c>
      <c r="U262" t="s">
        <v>1502</v>
      </c>
      <c r="AC262">
        <f>VLOOKUP(A262,'[1]كل السنوات'!$A$2:$J$3366,10,0)</f>
        <v>0</v>
      </c>
    </row>
    <row r="263" spans="1:36" ht="15" customHeight="1" x14ac:dyDescent="0.25">
      <c r="A263">
        <v>523438</v>
      </c>
      <c r="B263" t="s">
        <v>3031</v>
      </c>
      <c r="C263" t="s">
        <v>234</v>
      </c>
      <c r="D263" t="s">
        <v>443</v>
      </c>
      <c r="I263" t="s">
        <v>473</v>
      </c>
      <c r="AC263" t="str">
        <f>VLOOKUP(A263,'[1]كل السنوات'!$A$2:$J$3366,10,0)</f>
        <v>مستنفذ فصل اول 2024-2025</v>
      </c>
      <c r="AE263" t="s">
        <v>3536</v>
      </c>
      <c r="AG263" t="s">
        <v>1462</v>
      </c>
      <c r="AH263" t="s">
        <v>1462</v>
      </c>
      <c r="AI263" t="s">
        <v>1462</v>
      </c>
      <c r="AJ263" t="s">
        <v>1462</v>
      </c>
    </row>
    <row r="264" spans="1:36" ht="15" customHeight="1" x14ac:dyDescent="0.25">
      <c r="A264">
        <v>523457</v>
      </c>
      <c r="B264" t="s">
        <v>1057</v>
      </c>
      <c r="C264" t="s">
        <v>69</v>
      </c>
      <c r="D264" t="s">
        <v>320</v>
      </c>
      <c r="E264" t="s">
        <v>109</v>
      </c>
      <c r="G264" t="s">
        <v>129</v>
      </c>
      <c r="H264" t="s">
        <v>556</v>
      </c>
      <c r="I264" t="s">
        <v>473</v>
      </c>
      <c r="J264" t="s">
        <v>132</v>
      </c>
      <c r="L264" t="s">
        <v>144</v>
      </c>
      <c r="R264" t="s">
        <v>2485</v>
      </c>
      <c r="S264" t="s">
        <v>2195</v>
      </c>
      <c r="T264" t="s">
        <v>2004</v>
      </c>
      <c r="U264" t="s">
        <v>1467</v>
      </c>
      <c r="AC264">
        <f>VLOOKUP(A264,'[1]كل السنوات'!$A$2:$J$3366,10,0)</f>
        <v>0</v>
      </c>
    </row>
    <row r="265" spans="1:36" ht="15" customHeight="1" x14ac:dyDescent="0.25">
      <c r="A265">
        <v>523515</v>
      </c>
      <c r="B265" t="s">
        <v>734</v>
      </c>
      <c r="C265" t="s">
        <v>84</v>
      </c>
      <c r="D265" t="s">
        <v>384</v>
      </c>
      <c r="E265" t="s">
        <v>109</v>
      </c>
      <c r="G265" t="s">
        <v>129</v>
      </c>
      <c r="H265" t="s">
        <v>556</v>
      </c>
      <c r="I265" t="s">
        <v>473</v>
      </c>
      <c r="J265" t="s">
        <v>132</v>
      </c>
      <c r="L265" t="s">
        <v>140</v>
      </c>
      <c r="R265" t="s">
        <v>3032</v>
      </c>
      <c r="S265" t="s">
        <v>2260</v>
      </c>
      <c r="T265" t="s">
        <v>1827</v>
      </c>
      <c r="U265" t="s">
        <v>1467</v>
      </c>
      <c r="AC265">
        <f>VLOOKUP(A265,'[1]كل السنوات'!$A$2:$J$3366,10,0)</f>
        <v>0</v>
      </c>
    </row>
    <row r="266" spans="1:36" ht="15" customHeight="1" x14ac:dyDescent="0.25">
      <c r="A266">
        <v>523523</v>
      </c>
      <c r="B266" t="s">
        <v>1058</v>
      </c>
      <c r="C266" t="s">
        <v>660</v>
      </c>
      <c r="D266" t="s">
        <v>509</v>
      </c>
      <c r="E266" t="s">
        <v>109</v>
      </c>
      <c r="G266" t="s">
        <v>1800</v>
      </c>
      <c r="H266" t="s">
        <v>556</v>
      </c>
      <c r="I266" t="s">
        <v>473</v>
      </c>
      <c r="J266" t="s">
        <v>603</v>
      </c>
      <c r="L266" t="s">
        <v>143</v>
      </c>
      <c r="R266" t="s">
        <v>2812</v>
      </c>
      <c r="S266" t="s">
        <v>2813</v>
      </c>
      <c r="T266" t="s">
        <v>1801</v>
      </c>
      <c r="U266" t="s">
        <v>1475</v>
      </c>
      <c r="AC266">
        <f>VLOOKUP(A266,'[1]كل السنوات'!$A$2:$J$3366,10,0)</f>
        <v>0</v>
      </c>
    </row>
    <row r="267" spans="1:36" ht="15" customHeight="1" x14ac:dyDescent="0.25">
      <c r="A267">
        <v>523541</v>
      </c>
      <c r="B267" t="s">
        <v>898</v>
      </c>
      <c r="C267" t="s">
        <v>280</v>
      </c>
      <c r="D267" t="s">
        <v>469</v>
      </c>
      <c r="E267" t="s">
        <v>109</v>
      </c>
      <c r="G267" t="s">
        <v>129</v>
      </c>
      <c r="H267" t="s">
        <v>558</v>
      </c>
      <c r="I267" t="s">
        <v>473</v>
      </c>
      <c r="J267" t="s">
        <v>132</v>
      </c>
      <c r="K267">
        <v>2015</v>
      </c>
      <c r="L267" t="s">
        <v>129</v>
      </c>
      <c r="R267" t="s">
        <v>2237</v>
      </c>
      <c r="S267" t="s">
        <v>2238</v>
      </c>
      <c r="T267" t="s">
        <v>1484</v>
      </c>
      <c r="U267" t="s">
        <v>1472</v>
      </c>
      <c r="AC267">
        <f>VLOOKUP(A267,'[1]كل السنوات'!$A$2:$J$3366,10,0)</f>
        <v>0</v>
      </c>
      <c r="AJ267" t="s">
        <v>1462</v>
      </c>
    </row>
    <row r="268" spans="1:36" ht="15" customHeight="1" x14ac:dyDescent="0.25">
      <c r="A268">
        <v>523553</v>
      </c>
      <c r="B268" t="s">
        <v>1059</v>
      </c>
      <c r="C268" t="s">
        <v>651</v>
      </c>
      <c r="D268" t="s">
        <v>383</v>
      </c>
      <c r="E268" t="s">
        <v>109</v>
      </c>
      <c r="G268" t="s">
        <v>1802</v>
      </c>
      <c r="H268" t="s">
        <v>556</v>
      </c>
      <c r="I268" t="s">
        <v>473</v>
      </c>
      <c r="J268" t="s">
        <v>130</v>
      </c>
      <c r="L268" t="s">
        <v>143</v>
      </c>
      <c r="R268" t="s">
        <v>2658</v>
      </c>
      <c r="S268" t="s">
        <v>2659</v>
      </c>
      <c r="T268" t="s">
        <v>1803</v>
      </c>
      <c r="U268" t="s">
        <v>1475</v>
      </c>
      <c r="AC268">
        <f>VLOOKUP(A268,'[1]كل السنوات'!$A$2:$J$3366,10,0)</f>
        <v>0</v>
      </c>
    </row>
    <row r="269" spans="1:36" ht="15" customHeight="1" x14ac:dyDescent="0.25">
      <c r="A269">
        <v>523564</v>
      </c>
      <c r="B269" t="s">
        <v>3442</v>
      </c>
      <c r="C269" t="s">
        <v>63</v>
      </c>
      <c r="D269" t="s">
        <v>422</v>
      </c>
      <c r="E269" t="s">
        <v>109</v>
      </c>
      <c r="G269" t="s">
        <v>3443</v>
      </c>
      <c r="H269" t="s">
        <v>556</v>
      </c>
      <c r="I269" t="s">
        <v>474</v>
      </c>
      <c r="J269" t="s">
        <v>1465</v>
      </c>
      <c r="K269">
        <v>2012</v>
      </c>
      <c r="L269" t="s">
        <v>1793</v>
      </c>
      <c r="AC269" t="str">
        <f>VLOOKUP(A269,'[1]كل السنوات'!$A$2:$J$3366,10,0)</f>
        <v>م</v>
      </c>
    </row>
    <row r="270" spans="1:36" ht="15" customHeight="1" x14ac:dyDescent="0.25">
      <c r="A270">
        <v>523576</v>
      </c>
      <c r="B270" t="s">
        <v>899</v>
      </c>
      <c r="C270" t="s">
        <v>900</v>
      </c>
      <c r="D270" t="s">
        <v>901</v>
      </c>
      <c r="E270" t="s">
        <v>109</v>
      </c>
      <c r="G270" t="s">
        <v>1600</v>
      </c>
      <c r="H270" t="s">
        <v>556</v>
      </c>
      <c r="I270" t="s">
        <v>473</v>
      </c>
      <c r="J270" t="s">
        <v>132</v>
      </c>
      <c r="R270" t="s">
        <v>2239</v>
      </c>
      <c r="S270" t="s">
        <v>1860</v>
      </c>
      <c r="T270" t="s">
        <v>1601</v>
      </c>
      <c r="U270" t="s">
        <v>1602</v>
      </c>
      <c r="AC270">
        <f>VLOOKUP(A270,'[1]كل السنوات'!$A$2:$J$3366,10,0)</f>
        <v>0</v>
      </c>
    </row>
    <row r="271" spans="1:36" ht="15" customHeight="1" x14ac:dyDescent="0.25">
      <c r="A271">
        <v>523578</v>
      </c>
      <c r="B271" t="s">
        <v>1422</v>
      </c>
      <c r="C271" t="s">
        <v>78</v>
      </c>
      <c r="D271" t="s">
        <v>392</v>
      </c>
      <c r="E271" t="s">
        <v>109</v>
      </c>
      <c r="G271" t="s">
        <v>1649</v>
      </c>
      <c r="H271" t="s">
        <v>556</v>
      </c>
      <c r="I271" t="s">
        <v>473</v>
      </c>
      <c r="J271" t="s">
        <v>132</v>
      </c>
      <c r="K271">
        <v>2014</v>
      </c>
      <c r="N271">
        <v>566</v>
      </c>
      <c r="O271" s="254">
        <v>45705</v>
      </c>
      <c r="P271">
        <v>90000</v>
      </c>
      <c r="R271" t="s">
        <v>2486</v>
      </c>
      <c r="S271" t="s">
        <v>2204</v>
      </c>
      <c r="T271" t="s">
        <v>1750</v>
      </c>
      <c r="U271" t="s">
        <v>1569</v>
      </c>
      <c r="AC271">
        <f>VLOOKUP(A271,'[1]كل السنوات'!$A$2:$J$3366,10,0)</f>
        <v>0</v>
      </c>
    </row>
    <row r="272" spans="1:36" ht="15" customHeight="1" x14ac:dyDescent="0.25">
      <c r="A272">
        <v>523589</v>
      </c>
      <c r="B272" t="s">
        <v>1060</v>
      </c>
      <c r="C272" t="s">
        <v>99</v>
      </c>
      <c r="D272" t="s">
        <v>359</v>
      </c>
      <c r="E272" t="s">
        <v>109</v>
      </c>
      <c r="G272" t="s">
        <v>1755</v>
      </c>
      <c r="H272" t="s">
        <v>556</v>
      </c>
      <c r="I272" t="s">
        <v>473</v>
      </c>
      <c r="J272" t="s">
        <v>603</v>
      </c>
      <c r="R272" t="s">
        <v>3033</v>
      </c>
      <c r="S272" t="s">
        <v>3034</v>
      </c>
      <c r="T272" t="s">
        <v>1590</v>
      </c>
      <c r="U272" t="s">
        <v>1955</v>
      </c>
      <c r="AC272">
        <f>VLOOKUP(A272,'[1]كل السنوات'!$A$2:$J$3366,10,0)</f>
        <v>0</v>
      </c>
    </row>
    <row r="273" spans="1:36" ht="15" customHeight="1" x14ac:dyDescent="0.25">
      <c r="A273">
        <v>523596</v>
      </c>
      <c r="B273" t="s">
        <v>1061</v>
      </c>
      <c r="C273" t="s">
        <v>283</v>
      </c>
      <c r="D273" t="s">
        <v>360</v>
      </c>
      <c r="E273" t="s">
        <v>109</v>
      </c>
      <c r="G273" t="s">
        <v>129</v>
      </c>
      <c r="H273" t="s">
        <v>556</v>
      </c>
      <c r="I273" t="s">
        <v>473</v>
      </c>
      <c r="J273" t="s">
        <v>132</v>
      </c>
      <c r="K273">
        <v>2014</v>
      </c>
      <c r="R273" t="s">
        <v>2307</v>
      </c>
      <c r="S273" t="s">
        <v>2308</v>
      </c>
      <c r="T273" t="s">
        <v>1652</v>
      </c>
      <c r="U273" t="s">
        <v>1467</v>
      </c>
      <c r="AC273">
        <f>VLOOKUP(A273,'[1]كل السنوات'!$A$2:$J$3366,10,0)</f>
        <v>0</v>
      </c>
    </row>
    <row r="274" spans="1:36" ht="15" customHeight="1" x14ac:dyDescent="0.25">
      <c r="A274">
        <v>523597</v>
      </c>
      <c r="B274" t="s">
        <v>3440</v>
      </c>
      <c r="C274" t="s">
        <v>92</v>
      </c>
      <c r="D274" t="s">
        <v>443</v>
      </c>
      <c r="E274" t="s">
        <v>1480</v>
      </c>
      <c r="G274" t="s">
        <v>1540</v>
      </c>
      <c r="H274" t="s">
        <v>556</v>
      </c>
      <c r="I274" t="s">
        <v>473</v>
      </c>
      <c r="J274" t="s">
        <v>130</v>
      </c>
      <c r="K274">
        <v>2014</v>
      </c>
      <c r="AC274">
        <f>VLOOKUP(A274,'[1]كل السنوات'!$A$2:$J$3366,10,0)</f>
        <v>0</v>
      </c>
    </row>
    <row r="275" spans="1:36" ht="15" customHeight="1" x14ac:dyDescent="0.25">
      <c r="A275">
        <v>523609</v>
      </c>
      <c r="B275" t="s">
        <v>1423</v>
      </c>
      <c r="C275" t="s">
        <v>249</v>
      </c>
      <c r="D275" t="s">
        <v>653</v>
      </c>
      <c r="E275" t="s">
        <v>109</v>
      </c>
      <c r="G275" t="s">
        <v>1829</v>
      </c>
      <c r="H275" t="s">
        <v>556</v>
      </c>
      <c r="I275" t="s">
        <v>473</v>
      </c>
      <c r="J275" t="s">
        <v>132</v>
      </c>
      <c r="L275" t="s">
        <v>144</v>
      </c>
      <c r="M275" t="s">
        <v>144</v>
      </c>
      <c r="R275" t="s">
        <v>2487</v>
      </c>
      <c r="S275" t="s">
        <v>2484</v>
      </c>
      <c r="T275" t="s">
        <v>2028</v>
      </c>
      <c r="U275" t="s">
        <v>1516</v>
      </c>
      <c r="AC275" t="str">
        <f>VLOOKUP(A275,'[1]كل السنوات'!$A$2:$J$3366,10,0)</f>
        <v>مستنفذ فصل اول 2024-2025</v>
      </c>
      <c r="AE275" t="s">
        <v>3536</v>
      </c>
      <c r="AJ275" t="s">
        <v>1462</v>
      </c>
    </row>
    <row r="276" spans="1:36" ht="15" customHeight="1" x14ac:dyDescent="0.25">
      <c r="A276">
        <v>523610</v>
      </c>
      <c r="B276" t="s">
        <v>1424</v>
      </c>
      <c r="C276" t="s">
        <v>70</v>
      </c>
      <c r="D276" t="s">
        <v>1425</v>
      </c>
      <c r="E276" t="s">
        <v>109</v>
      </c>
      <c r="G276" t="s">
        <v>129</v>
      </c>
      <c r="H276" t="s">
        <v>556</v>
      </c>
      <c r="I276" t="s">
        <v>473</v>
      </c>
      <c r="J276" t="s">
        <v>130</v>
      </c>
      <c r="R276" t="s">
        <v>2700</v>
      </c>
      <c r="S276" t="s">
        <v>2205</v>
      </c>
      <c r="T276" t="s">
        <v>2029</v>
      </c>
      <c r="U276" t="s">
        <v>1472</v>
      </c>
      <c r="AC276">
        <f>VLOOKUP(A276,'[1]كل السنوات'!$A$2:$J$3366,10,0)</f>
        <v>0</v>
      </c>
      <c r="AJ276" t="s">
        <v>1462</v>
      </c>
    </row>
    <row r="277" spans="1:36" ht="15" customHeight="1" x14ac:dyDescent="0.25">
      <c r="A277">
        <v>523639</v>
      </c>
      <c r="B277" t="s">
        <v>694</v>
      </c>
      <c r="C277" t="s">
        <v>87</v>
      </c>
      <c r="D277" t="s">
        <v>322</v>
      </c>
      <c r="E277" t="s">
        <v>109</v>
      </c>
      <c r="G277" t="s">
        <v>129</v>
      </c>
      <c r="H277" t="s">
        <v>556</v>
      </c>
      <c r="I277" t="s">
        <v>473</v>
      </c>
      <c r="J277" t="s">
        <v>132</v>
      </c>
      <c r="R277" t="s">
        <v>2488</v>
      </c>
      <c r="S277" t="s">
        <v>2284</v>
      </c>
      <c r="T277" t="s">
        <v>1583</v>
      </c>
      <c r="U277" t="s">
        <v>1467</v>
      </c>
      <c r="AC277">
        <f>VLOOKUP(A277,'[1]كل السنوات'!$A$2:$J$3366,10,0)</f>
        <v>0</v>
      </c>
      <c r="AI277" t="s">
        <v>1462</v>
      </c>
      <c r="AJ277" t="s">
        <v>1462</v>
      </c>
    </row>
    <row r="278" spans="1:36" ht="15" customHeight="1" x14ac:dyDescent="0.25">
      <c r="A278">
        <v>523649</v>
      </c>
      <c r="B278" t="s">
        <v>1062</v>
      </c>
      <c r="C278" t="s">
        <v>82</v>
      </c>
      <c r="D278" t="s">
        <v>390</v>
      </c>
      <c r="E278" t="s">
        <v>109</v>
      </c>
      <c r="G278" t="s">
        <v>1514</v>
      </c>
      <c r="H278" t="s">
        <v>556</v>
      </c>
      <c r="I278" t="s">
        <v>473</v>
      </c>
      <c r="J278" t="s">
        <v>603</v>
      </c>
      <c r="R278" t="s">
        <v>2814</v>
      </c>
      <c r="S278" t="s">
        <v>2194</v>
      </c>
      <c r="T278" t="s">
        <v>1804</v>
      </c>
      <c r="U278" t="s">
        <v>1467</v>
      </c>
      <c r="AC278">
        <f>VLOOKUP(A278,'[1]كل السنوات'!$A$2:$J$3366,10,0)</f>
        <v>0</v>
      </c>
    </row>
    <row r="279" spans="1:36" ht="15" customHeight="1" x14ac:dyDescent="0.25">
      <c r="A279">
        <v>523698</v>
      </c>
      <c r="B279" t="s">
        <v>1064</v>
      </c>
      <c r="C279" t="s">
        <v>264</v>
      </c>
      <c r="D279" t="s">
        <v>381</v>
      </c>
      <c r="E279" t="s">
        <v>109</v>
      </c>
      <c r="G279" t="s">
        <v>1691</v>
      </c>
      <c r="H279" t="s">
        <v>556</v>
      </c>
      <c r="I279" t="s">
        <v>473</v>
      </c>
      <c r="J279" t="s">
        <v>130</v>
      </c>
      <c r="R279" t="s">
        <v>2701</v>
      </c>
      <c r="S279" t="s">
        <v>1706</v>
      </c>
      <c r="T279" t="s">
        <v>1983</v>
      </c>
      <c r="U279" t="s">
        <v>1928</v>
      </c>
      <c r="AC279">
        <f>VLOOKUP(A279,'[1]كل السنوات'!$A$2:$J$3366,10,0)</f>
        <v>0</v>
      </c>
    </row>
    <row r="280" spans="1:36" ht="15" customHeight="1" x14ac:dyDescent="0.25">
      <c r="A280">
        <v>523702</v>
      </c>
      <c r="B280" t="s">
        <v>1065</v>
      </c>
      <c r="C280" t="s">
        <v>634</v>
      </c>
      <c r="D280" t="s">
        <v>838</v>
      </c>
      <c r="E280" t="s">
        <v>109</v>
      </c>
      <c r="G280" t="s">
        <v>129</v>
      </c>
      <c r="H280" t="s">
        <v>556</v>
      </c>
      <c r="I280" t="s">
        <v>473</v>
      </c>
      <c r="J280" t="s">
        <v>603</v>
      </c>
      <c r="K280">
        <v>2018</v>
      </c>
      <c r="L280" t="s">
        <v>143</v>
      </c>
      <c r="R280" t="s">
        <v>3035</v>
      </c>
      <c r="S280" t="s">
        <v>1963</v>
      </c>
      <c r="T280" t="s">
        <v>2012</v>
      </c>
      <c r="U280" t="s">
        <v>1467</v>
      </c>
      <c r="AB280" t="s">
        <v>1462</v>
      </c>
      <c r="AC280">
        <f>VLOOKUP(A280,'[1]كل السنوات'!$A$2:$J$3366,10,0)</f>
        <v>0</v>
      </c>
      <c r="AG280" t="s">
        <v>1462</v>
      </c>
      <c r="AH280" t="s">
        <v>1462</v>
      </c>
      <c r="AJ280" t="s">
        <v>1462</v>
      </c>
    </row>
    <row r="281" spans="1:36" ht="15" customHeight="1" x14ac:dyDescent="0.25">
      <c r="A281">
        <v>523713</v>
      </c>
      <c r="B281" t="s">
        <v>1066</v>
      </c>
      <c r="C281" t="s">
        <v>82</v>
      </c>
      <c r="D281" t="s">
        <v>361</v>
      </c>
      <c r="E281" t="s">
        <v>109</v>
      </c>
      <c r="G281" t="s">
        <v>1731</v>
      </c>
      <c r="H281" t="s">
        <v>556</v>
      </c>
      <c r="I281" t="s">
        <v>473</v>
      </c>
      <c r="J281" t="s">
        <v>132</v>
      </c>
      <c r="K281">
        <v>2014</v>
      </c>
      <c r="R281" t="s">
        <v>2301</v>
      </c>
      <c r="S281" t="s">
        <v>2212</v>
      </c>
      <c r="T281" t="s">
        <v>1732</v>
      </c>
      <c r="U281" t="s">
        <v>1467</v>
      </c>
      <c r="AC281">
        <f>VLOOKUP(A281,'[1]كل السنوات'!$A$2:$J$3366,10,0)</f>
        <v>0</v>
      </c>
    </row>
    <row r="282" spans="1:36" ht="15" customHeight="1" x14ac:dyDescent="0.25">
      <c r="A282">
        <v>523729</v>
      </c>
      <c r="B282" t="s">
        <v>735</v>
      </c>
      <c r="C282" t="s">
        <v>82</v>
      </c>
      <c r="D282" t="s">
        <v>375</v>
      </c>
      <c r="E282" t="s">
        <v>109</v>
      </c>
      <c r="G282" t="s">
        <v>1629</v>
      </c>
      <c r="H282" t="s">
        <v>556</v>
      </c>
      <c r="I282" t="s">
        <v>473</v>
      </c>
      <c r="J282" t="s">
        <v>132</v>
      </c>
      <c r="R282" t="s">
        <v>2489</v>
      </c>
      <c r="S282" t="s">
        <v>2194</v>
      </c>
      <c r="T282" t="s">
        <v>1681</v>
      </c>
      <c r="U282" t="s">
        <v>1505</v>
      </c>
      <c r="AC282">
        <f>VLOOKUP(A282,'[1]كل السنوات'!$A$2:$J$3366,10,0)</f>
        <v>0</v>
      </c>
    </row>
    <row r="283" spans="1:36" ht="15" customHeight="1" x14ac:dyDescent="0.25">
      <c r="A283">
        <v>523732</v>
      </c>
      <c r="B283" t="s">
        <v>875</v>
      </c>
      <c r="C283" t="s">
        <v>847</v>
      </c>
      <c r="D283" t="s">
        <v>361</v>
      </c>
      <c r="E283" t="s">
        <v>1480</v>
      </c>
      <c r="G283" t="s">
        <v>1630</v>
      </c>
      <c r="H283" t="s">
        <v>556</v>
      </c>
      <c r="I283" t="s">
        <v>473</v>
      </c>
      <c r="J283" t="s">
        <v>130</v>
      </c>
      <c r="K283">
        <v>2012</v>
      </c>
      <c r="R283" t="s">
        <v>2646</v>
      </c>
      <c r="S283" t="s">
        <v>2647</v>
      </c>
      <c r="T283" t="s">
        <v>1631</v>
      </c>
      <c r="U283" t="s">
        <v>1592</v>
      </c>
      <c r="AC283">
        <f>VLOOKUP(A283,'[1]كل السنوات'!$A$2:$J$3366,10,0)</f>
        <v>0</v>
      </c>
    </row>
    <row r="284" spans="1:36" ht="15" customHeight="1" x14ac:dyDescent="0.25">
      <c r="A284">
        <v>523738</v>
      </c>
      <c r="B284" t="s">
        <v>1427</v>
      </c>
      <c r="C284" t="s">
        <v>88</v>
      </c>
      <c r="D284" t="s">
        <v>437</v>
      </c>
      <c r="E284" t="s">
        <v>109</v>
      </c>
      <c r="G284" t="s">
        <v>1957</v>
      </c>
      <c r="H284" t="s">
        <v>556</v>
      </c>
      <c r="I284" t="s">
        <v>473</v>
      </c>
      <c r="J284" t="s">
        <v>603</v>
      </c>
      <c r="R284" t="s">
        <v>3036</v>
      </c>
      <c r="S284" t="s">
        <v>2413</v>
      </c>
      <c r="T284" t="s">
        <v>3012</v>
      </c>
      <c r="U284" t="s">
        <v>2121</v>
      </c>
      <c r="AC284">
        <f>VLOOKUP(A284,'[1]كل السنوات'!$A$2:$J$3366,10,0)</f>
        <v>0</v>
      </c>
    </row>
    <row r="285" spans="1:36" ht="15" customHeight="1" x14ac:dyDescent="0.25">
      <c r="A285">
        <v>523741</v>
      </c>
      <c r="B285" t="s">
        <v>1067</v>
      </c>
      <c r="C285" t="s">
        <v>268</v>
      </c>
      <c r="D285" t="s">
        <v>622</v>
      </c>
      <c r="E285" t="s">
        <v>109</v>
      </c>
      <c r="F285" s="254">
        <v>34034</v>
      </c>
      <c r="G285" t="s">
        <v>1532</v>
      </c>
      <c r="H285" t="s">
        <v>556</v>
      </c>
      <c r="I285" t="s">
        <v>473</v>
      </c>
      <c r="J285" t="s">
        <v>603</v>
      </c>
      <c r="K285">
        <v>2012</v>
      </c>
      <c r="R285" t="s">
        <v>3037</v>
      </c>
      <c r="S285" t="s">
        <v>2336</v>
      </c>
      <c r="T285" t="s">
        <v>1593</v>
      </c>
      <c r="U285" t="s">
        <v>1467</v>
      </c>
      <c r="AC285">
        <f>VLOOKUP(A285,'[1]كل السنوات'!$A$2:$J$3366,10,0)</f>
        <v>0</v>
      </c>
    </row>
    <row r="286" spans="1:36" ht="15" customHeight="1" x14ac:dyDescent="0.25">
      <c r="A286">
        <v>523747</v>
      </c>
      <c r="B286" t="s">
        <v>1428</v>
      </c>
      <c r="C286" t="s">
        <v>1429</v>
      </c>
      <c r="D286" t="s">
        <v>316</v>
      </c>
      <c r="E286" t="s">
        <v>109</v>
      </c>
      <c r="G286" t="s">
        <v>129</v>
      </c>
      <c r="H286" t="s">
        <v>556</v>
      </c>
      <c r="I286" t="s">
        <v>473</v>
      </c>
      <c r="J286" t="s">
        <v>130</v>
      </c>
      <c r="R286" t="s">
        <v>2702</v>
      </c>
      <c r="S286" t="s">
        <v>2703</v>
      </c>
      <c r="T286" t="s">
        <v>1499</v>
      </c>
      <c r="U286" t="s">
        <v>1467</v>
      </c>
      <c r="AC286">
        <f>VLOOKUP(A286,'[1]كل السنوات'!$A$2:$J$3366,10,0)</f>
        <v>0</v>
      </c>
    </row>
    <row r="287" spans="1:36" ht="15" customHeight="1" x14ac:dyDescent="0.25">
      <c r="A287">
        <v>523782</v>
      </c>
      <c r="B287" t="s">
        <v>903</v>
      </c>
      <c r="C287" t="s">
        <v>275</v>
      </c>
      <c r="D287" t="s">
        <v>420</v>
      </c>
      <c r="E287" t="s">
        <v>109</v>
      </c>
      <c r="G287" t="s">
        <v>138</v>
      </c>
      <c r="H287" t="s">
        <v>556</v>
      </c>
      <c r="I287" t="s">
        <v>473</v>
      </c>
      <c r="J287" t="s">
        <v>132</v>
      </c>
      <c r="L287" t="s">
        <v>143</v>
      </c>
      <c r="R287" t="s">
        <v>3038</v>
      </c>
      <c r="S287" t="s">
        <v>3039</v>
      </c>
      <c r="T287" t="s">
        <v>1632</v>
      </c>
      <c r="U287" t="s">
        <v>1580</v>
      </c>
      <c r="AC287">
        <f>VLOOKUP(A287,'[1]كل السنوات'!$A$2:$J$3366,10,0)</f>
        <v>0</v>
      </c>
      <c r="AI287" t="s">
        <v>1462</v>
      </c>
      <c r="AJ287" t="s">
        <v>1462</v>
      </c>
    </row>
    <row r="288" spans="1:36" ht="15" customHeight="1" x14ac:dyDescent="0.25">
      <c r="A288">
        <v>523818</v>
      </c>
      <c r="B288" t="s">
        <v>1430</v>
      </c>
      <c r="C288" t="s">
        <v>62</v>
      </c>
      <c r="D288" t="s">
        <v>429</v>
      </c>
      <c r="E288" t="s">
        <v>109</v>
      </c>
      <c r="G288" t="s">
        <v>1669</v>
      </c>
      <c r="H288" t="s">
        <v>556</v>
      </c>
      <c r="I288" t="s">
        <v>473</v>
      </c>
      <c r="J288" t="s">
        <v>132</v>
      </c>
      <c r="L288" t="s">
        <v>144</v>
      </c>
      <c r="N288">
        <v>622</v>
      </c>
      <c r="O288" s="254">
        <v>45711</v>
      </c>
      <c r="P288">
        <v>230000</v>
      </c>
      <c r="R288" t="s">
        <v>2490</v>
      </c>
      <c r="S288" t="s">
        <v>2491</v>
      </c>
      <c r="T288" t="s">
        <v>2033</v>
      </c>
      <c r="U288" t="s">
        <v>1506</v>
      </c>
      <c r="AC288" t="str">
        <f>VLOOKUP(A288,'[1]كل السنوات'!$A$2:$J$3366,10,0)</f>
        <v>مستنفذ</v>
      </c>
      <c r="AE288" t="s">
        <v>3519</v>
      </c>
    </row>
    <row r="289" spans="1:36" ht="15" customHeight="1" x14ac:dyDescent="0.25">
      <c r="A289">
        <v>523825</v>
      </c>
      <c r="B289" t="s">
        <v>1068</v>
      </c>
      <c r="C289" t="s">
        <v>1069</v>
      </c>
      <c r="D289" t="s">
        <v>415</v>
      </c>
      <c r="E289" t="s">
        <v>109</v>
      </c>
      <c r="G289" t="s">
        <v>129</v>
      </c>
      <c r="H289" t="s">
        <v>556</v>
      </c>
      <c r="I289" t="s">
        <v>473</v>
      </c>
      <c r="J289" t="s">
        <v>603</v>
      </c>
      <c r="R289" t="s">
        <v>3040</v>
      </c>
      <c r="S289" t="s">
        <v>2849</v>
      </c>
      <c r="T289" t="s">
        <v>1887</v>
      </c>
      <c r="U289" t="s">
        <v>1467</v>
      </c>
      <c r="AC289">
        <f>VLOOKUP(A289,'[1]كل السنوات'!$A$2:$J$3366,10,0)</f>
        <v>0</v>
      </c>
    </row>
    <row r="290" spans="1:36" ht="15" customHeight="1" x14ac:dyDescent="0.25">
      <c r="A290">
        <v>523834</v>
      </c>
      <c r="B290" t="s">
        <v>904</v>
      </c>
      <c r="C290" t="s">
        <v>905</v>
      </c>
      <c r="D290" t="s">
        <v>463</v>
      </c>
      <c r="E290" t="s">
        <v>109</v>
      </c>
      <c r="G290" t="s">
        <v>1603</v>
      </c>
      <c r="H290" t="s">
        <v>556</v>
      </c>
      <c r="I290" t="s">
        <v>473</v>
      </c>
      <c r="J290" t="s">
        <v>132</v>
      </c>
      <c r="K290">
        <v>2012</v>
      </c>
      <c r="R290" t="s">
        <v>2240</v>
      </c>
      <c r="S290" t="s">
        <v>2241</v>
      </c>
      <c r="T290" t="s">
        <v>1489</v>
      </c>
      <c r="U290" t="s">
        <v>1565</v>
      </c>
      <c r="AC290">
        <f>VLOOKUP(A290,'[1]كل السنوات'!$A$2:$J$3366,10,0)</f>
        <v>0</v>
      </c>
    </row>
    <row r="291" spans="1:36" ht="15" customHeight="1" x14ac:dyDescent="0.25">
      <c r="A291">
        <v>523849</v>
      </c>
      <c r="B291" t="s">
        <v>1456</v>
      </c>
      <c r="C291" t="s">
        <v>346</v>
      </c>
      <c r="D291" t="s">
        <v>432</v>
      </c>
      <c r="E291" t="s">
        <v>109</v>
      </c>
      <c r="G291" t="s">
        <v>1514</v>
      </c>
      <c r="H291" t="s">
        <v>556</v>
      </c>
      <c r="I291" t="s">
        <v>473</v>
      </c>
      <c r="J291" t="s">
        <v>603</v>
      </c>
      <c r="K291">
        <v>0</v>
      </c>
      <c r="AC291">
        <f>VLOOKUP(A291,'[1]كل السنوات'!$A$2:$J$3366,10,0)</f>
        <v>0</v>
      </c>
    </row>
    <row r="292" spans="1:36" ht="15" customHeight="1" x14ac:dyDescent="0.25">
      <c r="A292">
        <v>523856</v>
      </c>
      <c r="B292" t="s">
        <v>1070</v>
      </c>
      <c r="C292" t="s">
        <v>878</v>
      </c>
      <c r="D292" t="s">
        <v>439</v>
      </c>
      <c r="E292" t="s">
        <v>108</v>
      </c>
      <c r="G292" t="s">
        <v>129</v>
      </c>
      <c r="H292" t="s">
        <v>556</v>
      </c>
      <c r="I292" t="s">
        <v>473</v>
      </c>
      <c r="J292" t="s">
        <v>130</v>
      </c>
      <c r="R292" t="s">
        <v>2763</v>
      </c>
      <c r="S292" t="s">
        <v>2764</v>
      </c>
      <c r="T292" t="s">
        <v>1807</v>
      </c>
      <c r="U292" t="s">
        <v>1808</v>
      </c>
      <c r="AC292">
        <f>VLOOKUP(A292,'[1]كل السنوات'!$A$2:$J$3366,10,0)</f>
        <v>0</v>
      </c>
      <c r="AI292" t="s">
        <v>1462</v>
      </c>
      <c r="AJ292" t="s">
        <v>1462</v>
      </c>
    </row>
    <row r="293" spans="1:36" ht="15" customHeight="1" x14ac:dyDescent="0.65">
      <c r="A293" s="284">
        <v>523865</v>
      </c>
      <c r="B293" s="284" t="s">
        <v>3531</v>
      </c>
      <c r="C293" s="284" t="s">
        <v>325</v>
      </c>
      <c r="D293" s="284" t="s">
        <v>392</v>
      </c>
      <c r="I293" s="284" t="s">
        <v>473</v>
      </c>
      <c r="AC293">
        <f>VLOOKUP(A293,'[1]كل السنوات'!$A$2:$J$3366,10,0)</f>
        <v>0</v>
      </c>
    </row>
    <row r="294" spans="1:36" ht="15" customHeight="1" x14ac:dyDescent="0.25">
      <c r="A294">
        <v>523874</v>
      </c>
      <c r="B294" t="s">
        <v>620</v>
      </c>
      <c r="C294" t="s">
        <v>870</v>
      </c>
      <c r="D294" t="s">
        <v>435</v>
      </c>
      <c r="E294" t="s">
        <v>109</v>
      </c>
      <c r="G294" t="s">
        <v>1604</v>
      </c>
      <c r="H294" t="s">
        <v>556</v>
      </c>
      <c r="I294" t="s">
        <v>473</v>
      </c>
      <c r="J294" t="s">
        <v>130</v>
      </c>
      <c r="K294">
        <v>2004</v>
      </c>
      <c r="R294" t="s">
        <v>2704</v>
      </c>
      <c r="S294" t="s">
        <v>2554</v>
      </c>
      <c r="T294" t="s">
        <v>1916</v>
      </c>
      <c r="U294" t="s">
        <v>1569</v>
      </c>
      <c r="AC294">
        <f>VLOOKUP(A294,'[1]كل السنوات'!$A$2:$J$3366,10,0)</f>
        <v>0</v>
      </c>
      <c r="AG294" t="s">
        <v>1462</v>
      </c>
      <c r="AH294" t="s">
        <v>1462</v>
      </c>
      <c r="AI294" t="s">
        <v>1462</v>
      </c>
      <c r="AJ294" t="s">
        <v>1462</v>
      </c>
    </row>
    <row r="295" spans="1:36" ht="15" customHeight="1" x14ac:dyDescent="0.25">
      <c r="A295">
        <v>523909</v>
      </c>
      <c r="B295" t="s">
        <v>3512</v>
      </c>
      <c r="C295" t="s">
        <v>66</v>
      </c>
      <c r="D295" t="s">
        <v>388</v>
      </c>
      <c r="E295" t="s">
        <v>109</v>
      </c>
      <c r="F295" s="254">
        <v>31786</v>
      </c>
      <c r="G295" t="s">
        <v>1576</v>
      </c>
      <c r="H295" t="s">
        <v>556</v>
      </c>
      <c r="I295" t="s">
        <v>473</v>
      </c>
      <c r="J295" t="s">
        <v>603</v>
      </c>
      <c r="K295">
        <v>2005</v>
      </c>
      <c r="L295" t="s">
        <v>129</v>
      </c>
      <c r="AC295">
        <f>VLOOKUP(A295,'[1]كل السنوات'!$A$2:$J$3366,10,0)</f>
        <v>0</v>
      </c>
    </row>
    <row r="296" spans="1:36" ht="15" customHeight="1" x14ac:dyDescent="0.25">
      <c r="A296">
        <v>523919</v>
      </c>
      <c r="B296" t="s">
        <v>3041</v>
      </c>
      <c r="C296" t="s">
        <v>522</v>
      </c>
      <c r="D296" t="s">
        <v>672</v>
      </c>
      <c r="E296" t="s">
        <v>109</v>
      </c>
      <c r="G296" t="s">
        <v>143</v>
      </c>
      <c r="H296" t="s">
        <v>556</v>
      </c>
      <c r="I296" t="s">
        <v>473</v>
      </c>
      <c r="J296" t="s">
        <v>603</v>
      </c>
      <c r="L296" t="s">
        <v>143</v>
      </c>
      <c r="AC296">
        <f>VLOOKUP(A296,'[1]كل السنوات'!$A$2:$J$3366,10,0)</f>
        <v>0</v>
      </c>
    </row>
    <row r="297" spans="1:36" ht="15" customHeight="1" x14ac:dyDescent="0.25">
      <c r="A297">
        <v>523929</v>
      </c>
      <c r="B297" t="s">
        <v>736</v>
      </c>
      <c r="C297" t="s">
        <v>64</v>
      </c>
      <c r="D297" t="s">
        <v>384</v>
      </c>
      <c r="E297" t="s">
        <v>109</v>
      </c>
      <c r="G297" t="s">
        <v>129</v>
      </c>
      <c r="H297" t="s">
        <v>556</v>
      </c>
      <c r="I297" t="s">
        <v>473</v>
      </c>
      <c r="J297" t="s">
        <v>603</v>
      </c>
      <c r="K297">
        <v>2011</v>
      </c>
      <c r="R297" t="s">
        <v>2868</v>
      </c>
      <c r="S297" t="s">
        <v>2185</v>
      </c>
      <c r="T297" t="s">
        <v>1522</v>
      </c>
      <c r="U297" t="s">
        <v>1592</v>
      </c>
      <c r="AC297">
        <f>VLOOKUP(A297,'[1]كل السنوات'!$A$2:$J$3366,10,0)</f>
        <v>0</v>
      </c>
    </row>
    <row r="298" spans="1:36" ht="15" customHeight="1" x14ac:dyDescent="0.25">
      <c r="A298">
        <v>523933</v>
      </c>
      <c r="B298" t="s">
        <v>906</v>
      </c>
      <c r="C298" t="s">
        <v>285</v>
      </c>
      <c r="D298" t="s">
        <v>385</v>
      </c>
      <c r="E298" t="s">
        <v>109</v>
      </c>
      <c r="G298" t="s">
        <v>129</v>
      </c>
      <c r="H298" t="s">
        <v>556</v>
      </c>
      <c r="I298" t="s">
        <v>473</v>
      </c>
      <c r="J298" t="s">
        <v>130</v>
      </c>
      <c r="L298" t="s">
        <v>140</v>
      </c>
      <c r="R298" t="s">
        <v>3042</v>
      </c>
      <c r="S298" t="s">
        <v>2531</v>
      </c>
      <c r="T298" t="s">
        <v>1489</v>
      </c>
      <c r="U298" t="s">
        <v>1467</v>
      </c>
      <c r="AC298" t="str">
        <f>VLOOKUP(A298,'[1]كل السنوات'!$A$2:$J$3366,10,0)</f>
        <v>مستنفذ فصل اول 2024-2025</v>
      </c>
      <c r="AE298" t="s">
        <v>3536</v>
      </c>
      <c r="AJ298" t="s">
        <v>1462</v>
      </c>
    </row>
    <row r="299" spans="1:36" ht="15" customHeight="1" x14ac:dyDescent="0.25">
      <c r="A299">
        <v>523955</v>
      </c>
      <c r="B299" t="s">
        <v>737</v>
      </c>
      <c r="C299" t="s">
        <v>66</v>
      </c>
      <c r="D299" t="s">
        <v>738</v>
      </c>
      <c r="E299" t="s">
        <v>109</v>
      </c>
      <c r="G299" t="s">
        <v>1566</v>
      </c>
      <c r="H299" t="s">
        <v>556</v>
      </c>
      <c r="I299" t="s">
        <v>473</v>
      </c>
      <c r="J299" t="s">
        <v>603</v>
      </c>
      <c r="K299">
        <v>2005</v>
      </c>
      <c r="L299" t="s">
        <v>129</v>
      </c>
      <c r="R299" t="s">
        <v>2869</v>
      </c>
      <c r="S299" t="s">
        <v>2213</v>
      </c>
      <c r="T299" t="s">
        <v>2035</v>
      </c>
      <c r="U299" t="s">
        <v>1693</v>
      </c>
      <c r="AC299">
        <f>VLOOKUP(A299,'[1]كل السنوات'!$A$2:$J$3366,10,0)</f>
        <v>0</v>
      </c>
      <c r="AH299" t="s">
        <v>1462</v>
      </c>
      <c r="AI299" t="s">
        <v>1462</v>
      </c>
      <c r="AJ299" t="s">
        <v>1462</v>
      </c>
    </row>
    <row r="300" spans="1:36" ht="15" customHeight="1" x14ac:dyDescent="0.25">
      <c r="A300">
        <v>523963</v>
      </c>
      <c r="B300" t="s">
        <v>739</v>
      </c>
      <c r="C300" t="s">
        <v>682</v>
      </c>
      <c r="D300" t="s">
        <v>673</v>
      </c>
      <c r="E300" t="s">
        <v>109</v>
      </c>
      <c r="G300" t="s">
        <v>1513</v>
      </c>
      <c r="H300" t="s">
        <v>556</v>
      </c>
      <c r="I300" t="s">
        <v>473</v>
      </c>
      <c r="J300" t="s">
        <v>603</v>
      </c>
      <c r="L300" t="s">
        <v>140</v>
      </c>
      <c r="AC300" t="str">
        <f>VLOOKUP(A300,'[1]كل السنوات'!$A$2:$J$3366,10,0)</f>
        <v>مستنفذ فصل اول 2024-2025</v>
      </c>
      <c r="AE300" t="s">
        <v>3536</v>
      </c>
      <c r="AJ300" t="s">
        <v>1462</v>
      </c>
    </row>
    <row r="301" spans="1:36" ht="15" customHeight="1" x14ac:dyDescent="0.25">
      <c r="A301">
        <v>523965</v>
      </c>
      <c r="B301" t="s">
        <v>740</v>
      </c>
      <c r="C301" t="s">
        <v>73</v>
      </c>
      <c r="D301" t="s">
        <v>372</v>
      </c>
      <c r="E301" t="s">
        <v>109</v>
      </c>
      <c r="G301" t="s">
        <v>1893</v>
      </c>
      <c r="H301" t="s">
        <v>556</v>
      </c>
      <c r="I301" t="s">
        <v>473</v>
      </c>
      <c r="J301" t="s">
        <v>132</v>
      </c>
      <c r="N301">
        <v>973</v>
      </c>
      <c r="O301" s="254">
        <v>45722</v>
      </c>
      <c r="P301">
        <v>50000</v>
      </c>
      <c r="R301" t="s">
        <v>3044</v>
      </c>
      <c r="S301" t="s">
        <v>3045</v>
      </c>
      <c r="T301" t="s">
        <v>1813</v>
      </c>
      <c r="U301" t="s">
        <v>3046</v>
      </c>
      <c r="AC301">
        <f>VLOOKUP(A301,'[1]كل السنوات'!$A$2:$J$3366,10,0)</f>
        <v>0</v>
      </c>
    </row>
    <row r="302" spans="1:36" ht="15" customHeight="1" x14ac:dyDescent="0.25">
      <c r="A302">
        <v>523968</v>
      </c>
      <c r="B302" t="s">
        <v>722</v>
      </c>
      <c r="C302" t="s">
        <v>62</v>
      </c>
      <c r="D302" t="s">
        <v>638</v>
      </c>
      <c r="E302" t="s">
        <v>109</v>
      </c>
      <c r="G302" t="s">
        <v>129</v>
      </c>
      <c r="H302" t="s">
        <v>556</v>
      </c>
      <c r="I302" t="s">
        <v>473</v>
      </c>
      <c r="AC302">
        <f>VLOOKUP(A302,'[1]كل السنوات'!$A$2:$J$3366,10,0)</f>
        <v>0</v>
      </c>
    </row>
    <row r="303" spans="1:36" ht="15" customHeight="1" x14ac:dyDescent="0.25">
      <c r="A303">
        <v>523994</v>
      </c>
      <c r="B303" t="s">
        <v>907</v>
      </c>
      <c r="C303" t="s">
        <v>63</v>
      </c>
      <c r="D303" t="s">
        <v>394</v>
      </c>
      <c r="E303" t="s">
        <v>109</v>
      </c>
      <c r="G303" t="s">
        <v>1649</v>
      </c>
      <c r="H303" t="s">
        <v>556</v>
      </c>
      <c r="I303" t="s">
        <v>473</v>
      </c>
      <c r="J303" t="s">
        <v>132</v>
      </c>
      <c r="K303">
        <v>2015</v>
      </c>
      <c r="L303" t="s">
        <v>131</v>
      </c>
      <c r="R303" t="s">
        <v>2493</v>
      </c>
      <c r="S303" t="s">
        <v>2209</v>
      </c>
      <c r="T303" t="s">
        <v>1627</v>
      </c>
      <c r="U303" t="s">
        <v>1467</v>
      </c>
      <c r="AC303">
        <f>VLOOKUP(A303,'[1]كل السنوات'!$A$2:$J$3366,10,0)</f>
        <v>0</v>
      </c>
      <c r="AG303" t="s">
        <v>1462</v>
      </c>
      <c r="AH303" t="s">
        <v>1462</v>
      </c>
      <c r="AI303" t="s">
        <v>1462</v>
      </c>
      <c r="AJ303" t="s">
        <v>1462</v>
      </c>
    </row>
    <row r="304" spans="1:36" ht="15" customHeight="1" x14ac:dyDescent="0.25">
      <c r="A304">
        <v>524008</v>
      </c>
      <c r="B304" t="s">
        <v>908</v>
      </c>
      <c r="C304" t="s">
        <v>298</v>
      </c>
      <c r="D304" t="s">
        <v>465</v>
      </c>
      <c r="E304" t="s">
        <v>109</v>
      </c>
      <c r="G304" t="s">
        <v>1586</v>
      </c>
      <c r="H304" t="s">
        <v>556</v>
      </c>
      <c r="I304" t="s">
        <v>473</v>
      </c>
      <c r="J304" t="s">
        <v>132</v>
      </c>
      <c r="R304" t="s">
        <v>2230</v>
      </c>
      <c r="S304" t="s">
        <v>2194</v>
      </c>
      <c r="T304" t="s">
        <v>1587</v>
      </c>
      <c r="U304" t="s">
        <v>1505</v>
      </c>
      <c r="AC304">
        <f>VLOOKUP(A304,'[1]كل السنوات'!$A$2:$J$3366,10,0)</f>
        <v>0</v>
      </c>
    </row>
    <row r="305" spans="1:36" ht="15" customHeight="1" x14ac:dyDescent="0.25">
      <c r="A305">
        <v>524011</v>
      </c>
      <c r="B305" t="s">
        <v>1431</v>
      </c>
      <c r="C305" t="s">
        <v>65</v>
      </c>
      <c r="D305" t="s">
        <v>1432</v>
      </c>
      <c r="E305" t="s">
        <v>109</v>
      </c>
      <c r="F305" s="254">
        <v>33970</v>
      </c>
      <c r="G305" t="s">
        <v>2036</v>
      </c>
      <c r="H305" t="s">
        <v>556</v>
      </c>
      <c r="I305" t="s">
        <v>473</v>
      </c>
      <c r="J305" t="s">
        <v>132</v>
      </c>
      <c r="N305">
        <v>908</v>
      </c>
      <c r="O305" s="254">
        <v>45722</v>
      </c>
      <c r="P305">
        <v>1000</v>
      </c>
      <c r="R305" t="s">
        <v>2494</v>
      </c>
      <c r="S305" t="s">
        <v>2174</v>
      </c>
      <c r="T305" t="s">
        <v>2037</v>
      </c>
      <c r="U305" t="s">
        <v>1467</v>
      </c>
      <c r="AC305">
        <f>VLOOKUP(A305,'[1]كل السنوات'!$A$2:$J$3366,10,0)</f>
        <v>0</v>
      </c>
    </row>
    <row r="306" spans="1:36" ht="15" customHeight="1" x14ac:dyDescent="0.65">
      <c r="A306" s="284">
        <v>524012</v>
      </c>
      <c r="B306" s="284" t="s">
        <v>3532</v>
      </c>
      <c r="C306" s="284" t="s">
        <v>76</v>
      </c>
      <c r="D306" s="284" t="s">
        <v>317</v>
      </c>
      <c r="I306" s="284" t="s">
        <v>473</v>
      </c>
      <c r="AC306" t="str">
        <f>VLOOKUP(A306,'[1]كل السنوات'!$A$2:$J$3366,10,0)</f>
        <v>مستنفذ</v>
      </c>
    </row>
    <row r="307" spans="1:36" ht="15" customHeight="1" x14ac:dyDescent="0.25">
      <c r="A307">
        <v>524017</v>
      </c>
      <c r="B307" t="s">
        <v>3047</v>
      </c>
      <c r="C307" t="s">
        <v>266</v>
      </c>
      <c r="D307" t="s">
        <v>365</v>
      </c>
      <c r="E307" t="s">
        <v>109</v>
      </c>
      <c r="H307" t="s">
        <v>556</v>
      </c>
      <c r="I307" t="s">
        <v>473</v>
      </c>
      <c r="AC307">
        <f>VLOOKUP(A307,'[1]كل السنوات'!$A$2:$J$3366,10,0)</f>
        <v>0</v>
      </c>
    </row>
    <row r="308" spans="1:36" ht="15" customHeight="1" x14ac:dyDescent="0.25">
      <c r="A308">
        <v>524033</v>
      </c>
      <c r="B308" t="s">
        <v>3048</v>
      </c>
      <c r="E308" t="s">
        <v>109</v>
      </c>
      <c r="G308" t="s">
        <v>1519</v>
      </c>
      <c r="H308" t="s">
        <v>556</v>
      </c>
      <c r="I308" t="s">
        <v>473</v>
      </c>
      <c r="J308" t="s">
        <v>132</v>
      </c>
      <c r="L308" t="s">
        <v>142</v>
      </c>
      <c r="R308" t="s">
        <v>2211</v>
      </c>
      <c r="S308" t="s">
        <v>2212</v>
      </c>
      <c r="T308" t="s">
        <v>1520</v>
      </c>
      <c r="U308" t="s">
        <v>1521</v>
      </c>
      <c r="AC308" t="str">
        <f>VLOOKUP(A308,'[1]كل السنوات'!$A$2:$J$3366,10,0)</f>
        <v>مستنفذ</v>
      </c>
      <c r="AJ308" t="s">
        <v>1462</v>
      </c>
    </row>
    <row r="309" spans="1:36" ht="15" customHeight="1" x14ac:dyDescent="0.25">
      <c r="A309">
        <v>524041</v>
      </c>
      <c r="B309" t="s">
        <v>741</v>
      </c>
      <c r="C309" t="s">
        <v>65</v>
      </c>
      <c r="D309" t="s">
        <v>381</v>
      </c>
      <c r="E309" t="s">
        <v>109</v>
      </c>
      <c r="G309" t="s">
        <v>141</v>
      </c>
      <c r="H309" t="s">
        <v>556</v>
      </c>
      <c r="I309" t="s">
        <v>473</v>
      </c>
      <c r="J309" t="s">
        <v>132</v>
      </c>
      <c r="R309" t="s">
        <v>2495</v>
      </c>
      <c r="S309" t="s">
        <v>2174</v>
      </c>
      <c r="T309" t="s">
        <v>1623</v>
      </c>
      <c r="U309" t="s">
        <v>1536</v>
      </c>
      <c r="AC309">
        <f>VLOOKUP(A309,'[1]كل السنوات'!$A$2:$J$3366,10,0)</f>
        <v>0</v>
      </c>
      <c r="AJ309" t="s">
        <v>1462</v>
      </c>
    </row>
    <row r="310" spans="1:36" ht="15" customHeight="1" x14ac:dyDescent="0.25">
      <c r="A310">
        <v>524043</v>
      </c>
      <c r="B310" t="s">
        <v>1071</v>
      </c>
      <c r="C310" t="s">
        <v>68</v>
      </c>
      <c r="D310" t="s">
        <v>398</v>
      </c>
      <c r="E310" t="s">
        <v>109</v>
      </c>
      <c r="G310" t="s">
        <v>3049</v>
      </c>
      <c r="H310" t="s">
        <v>556</v>
      </c>
      <c r="I310" t="s">
        <v>473</v>
      </c>
      <c r="J310" t="s">
        <v>130</v>
      </c>
      <c r="L310" t="s">
        <v>140</v>
      </c>
      <c r="R310" t="s">
        <v>3050</v>
      </c>
      <c r="S310" t="s">
        <v>2218</v>
      </c>
      <c r="T310" t="s">
        <v>1641</v>
      </c>
      <c r="U310" t="s">
        <v>3051</v>
      </c>
      <c r="AB310" t="s">
        <v>1462</v>
      </c>
      <c r="AC310">
        <f>VLOOKUP(A310,'[1]كل السنوات'!$A$2:$J$3366,10,0)</f>
        <v>0</v>
      </c>
      <c r="AI310" t="s">
        <v>1462</v>
      </c>
      <c r="AJ310" t="s">
        <v>1462</v>
      </c>
    </row>
    <row r="311" spans="1:36" ht="15" customHeight="1" x14ac:dyDescent="0.25">
      <c r="A311">
        <v>524053</v>
      </c>
      <c r="B311" t="s">
        <v>909</v>
      </c>
      <c r="C311" t="s">
        <v>66</v>
      </c>
      <c r="D311" t="s">
        <v>513</v>
      </c>
      <c r="E311" t="s">
        <v>109</v>
      </c>
      <c r="G311" t="s">
        <v>1604</v>
      </c>
      <c r="H311" t="s">
        <v>556</v>
      </c>
      <c r="I311" t="s">
        <v>473</v>
      </c>
      <c r="J311" t="s">
        <v>130</v>
      </c>
      <c r="K311">
        <v>2015</v>
      </c>
      <c r="R311" t="s">
        <v>2643</v>
      </c>
      <c r="S311" t="s">
        <v>2181</v>
      </c>
      <c r="T311" t="s">
        <v>1605</v>
      </c>
      <c r="U311" t="s">
        <v>1467</v>
      </c>
      <c r="AC311">
        <f>VLOOKUP(A311,'[1]كل السنوات'!$A$2:$J$3366,10,0)</f>
        <v>0</v>
      </c>
    </row>
    <row r="312" spans="1:36" ht="15" customHeight="1" x14ac:dyDescent="0.25">
      <c r="A312">
        <v>524064</v>
      </c>
      <c r="B312" t="s">
        <v>1073</v>
      </c>
      <c r="C312" t="s">
        <v>234</v>
      </c>
      <c r="D312" t="s">
        <v>507</v>
      </c>
      <c r="E312" t="s">
        <v>109</v>
      </c>
      <c r="G312" t="s">
        <v>129</v>
      </c>
      <c r="H312" t="s">
        <v>556</v>
      </c>
      <c r="I312" t="s">
        <v>473</v>
      </c>
      <c r="J312" t="s">
        <v>132</v>
      </c>
      <c r="R312" t="s">
        <v>2309</v>
      </c>
      <c r="S312" t="s">
        <v>2310</v>
      </c>
      <c r="T312" t="s">
        <v>1749</v>
      </c>
      <c r="U312" t="s">
        <v>1472</v>
      </c>
      <c r="AC312">
        <f>VLOOKUP(A312,'[1]كل السنوات'!$A$2:$J$3366,10,0)</f>
        <v>0</v>
      </c>
    </row>
    <row r="313" spans="1:36" ht="15" customHeight="1" x14ac:dyDescent="0.25">
      <c r="A313">
        <v>524079</v>
      </c>
      <c r="B313" t="s">
        <v>1074</v>
      </c>
      <c r="C313" t="s">
        <v>76</v>
      </c>
      <c r="D313" t="s">
        <v>408</v>
      </c>
      <c r="E313" t="s">
        <v>109</v>
      </c>
      <c r="G313" t="s">
        <v>1809</v>
      </c>
      <c r="H313" t="s">
        <v>556</v>
      </c>
      <c r="I313" t="s">
        <v>473</v>
      </c>
      <c r="J313" t="s">
        <v>132</v>
      </c>
      <c r="N313">
        <v>745</v>
      </c>
      <c r="O313" s="254">
        <v>45719</v>
      </c>
      <c r="P313">
        <v>70000</v>
      </c>
      <c r="R313" t="s">
        <v>2335</v>
      </c>
      <c r="S313" t="s">
        <v>2267</v>
      </c>
      <c r="T313" t="s">
        <v>1773</v>
      </c>
      <c r="U313" t="s">
        <v>1810</v>
      </c>
      <c r="AC313">
        <f>VLOOKUP(A313,'[1]كل السنوات'!$A$2:$J$3366,10,0)</f>
        <v>0</v>
      </c>
    </row>
    <row r="314" spans="1:36" ht="15" customHeight="1" x14ac:dyDescent="0.25">
      <c r="A314">
        <v>524080</v>
      </c>
      <c r="B314" t="s">
        <v>1075</v>
      </c>
      <c r="C314" t="s">
        <v>97</v>
      </c>
      <c r="D314" t="s">
        <v>468</v>
      </c>
      <c r="E314" t="s">
        <v>109</v>
      </c>
      <c r="G314" t="s">
        <v>138</v>
      </c>
      <c r="H314" t="s">
        <v>556</v>
      </c>
      <c r="I314" t="s">
        <v>473</v>
      </c>
      <c r="J314" t="s">
        <v>603</v>
      </c>
      <c r="L314" t="s">
        <v>140</v>
      </c>
      <c r="N314">
        <v>887</v>
      </c>
      <c r="O314" s="254">
        <v>45722</v>
      </c>
      <c r="P314">
        <v>40000</v>
      </c>
      <c r="R314" t="s">
        <v>2815</v>
      </c>
      <c r="S314" t="s">
        <v>2472</v>
      </c>
      <c r="T314" t="s">
        <v>1811</v>
      </c>
      <c r="U314" t="s">
        <v>1493</v>
      </c>
      <c r="AC314">
        <f>VLOOKUP(A314,'[1]كل السنوات'!$A$2:$J$3366,10,0)</f>
        <v>0</v>
      </c>
    </row>
    <row r="315" spans="1:36" ht="15" customHeight="1" x14ac:dyDescent="0.25">
      <c r="A315">
        <v>524086</v>
      </c>
      <c r="B315" t="s">
        <v>1433</v>
      </c>
      <c r="C315" t="s">
        <v>871</v>
      </c>
      <c r="D315" t="s">
        <v>3052</v>
      </c>
      <c r="E315" t="s">
        <v>109</v>
      </c>
      <c r="G315" t="s">
        <v>129</v>
      </c>
      <c r="H315" t="s">
        <v>556</v>
      </c>
      <c r="I315" t="s">
        <v>473</v>
      </c>
      <c r="J315" t="s">
        <v>132</v>
      </c>
      <c r="K315">
        <v>2018</v>
      </c>
      <c r="L315" t="s">
        <v>129</v>
      </c>
      <c r="R315" t="s">
        <v>2496</v>
      </c>
      <c r="S315" t="s">
        <v>2497</v>
      </c>
      <c r="T315" t="s">
        <v>2039</v>
      </c>
      <c r="U315" t="s">
        <v>1557</v>
      </c>
      <c r="AA315" t="s">
        <v>1462</v>
      </c>
      <c r="AC315">
        <f>VLOOKUP(A315,'[1]كل السنوات'!$A$2:$J$3366,10,0)</f>
        <v>0</v>
      </c>
      <c r="AG315" t="s">
        <v>1462</v>
      </c>
      <c r="AH315" t="s">
        <v>1462</v>
      </c>
      <c r="AI315" t="s">
        <v>1462</v>
      </c>
      <c r="AJ315" t="s">
        <v>1462</v>
      </c>
    </row>
    <row r="316" spans="1:36" ht="15" customHeight="1" x14ac:dyDescent="0.25">
      <c r="A316">
        <v>524104</v>
      </c>
      <c r="B316" t="s">
        <v>1457</v>
      </c>
      <c r="C316" t="s">
        <v>1458</v>
      </c>
      <c r="D316" t="s">
        <v>444</v>
      </c>
      <c r="E316" t="s">
        <v>109</v>
      </c>
      <c r="G316" t="s">
        <v>3053</v>
      </c>
      <c r="H316" t="s">
        <v>556</v>
      </c>
      <c r="I316" t="s">
        <v>473</v>
      </c>
      <c r="J316" t="s">
        <v>132</v>
      </c>
      <c r="R316" t="s">
        <v>3054</v>
      </c>
      <c r="S316" t="s">
        <v>3055</v>
      </c>
      <c r="T316" t="s">
        <v>3056</v>
      </c>
      <c r="U316" t="s">
        <v>1467</v>
      </c>
      <c r="AB316" t="s">
        <v>1462</v>
      </c>
      <c r="AC316" t="str">
        <f>VLOOKUP(A316,'[1]كل السنوات'!$A$2:$J$3366,10,0)</f>
        <v>مستنفذ فصل اول 2024-2025</v>
      </c>
      <c r="AE316" t="s">
        <v>3536</v>
      </c>
      <c r="AJ316" t="s">
        <v>1462</v>
      </c>
    </row>
    <row r="317" spans="1:36" ht="15" customHeight="1" x14ac:dyDescent="0.25">
      <c r="A317">
        <v>524132</v>
      </c>
      <c r="B317" t="s">
        <v>1076</v>
      </c>
      <c r="C317" t="s">
        <v>66</v>
      </c>
      <c r="D317" t="s">
        <v>929</v>
      </c>
      <c r="E317" t="s">
        <v>109</v>
      </c>
      <c r="G317" t="s">
        <v>129</v>
      </c>
      <c r="H317" t="s">
        <v>556</v>
      </c>
      <c r="I317" t="s">
        <v>473</v>
      </c>
      <c r="J317" t="s">
        <v>603</v>
      </c>
      <c r="R317" t="s">
        <v>2816</v>
      </c>
      <c r="S317" t="s">
        <v>2186</v>
      </c>
      <c r="T317" t="s">
        <v>1812</v>
      </c>
      <c r="U317" t="s">
        <v>1701</v>
      </c>
      <c r="AC317">
        <f>VLOOKUP(A317,'[1]كل السنوات'!$A$2:$J$3366,10,0)</f>
        <v>0</v>
      </c>
    </row>
    <row r="318" spans="1:36" ht="15" customHeight="1" x14ac:dyDescent="0.25">
      <c r="A318">
        <v>524181</v>
      </c>
      <c r="B318" t="s">
        <v>3059</v>
      </c>
      <c r="C318" t="s">
        <v>65</v>
      </c>
      <c r="D318" t="s">
        <v>1015</v>
      </c>
      <c r="E318" t="s">
        <v>109</v>
      </c>
      <c r="G318" t="s">
        <v>143</v>
      </c>
      <c r="H318" t="s">
        <v>556</v>
      </c>
      <c r="I318" t="s">
        <v>474</v>
      </c>
      <c r="J318" t="s">
        <v>132</v>
      </c>
      <c r="K318">
        <v>1988</v>
      </c>
      <c r="L318" t="s">
        <v>143</v>
      </c>
      <c r="AC318" t="str">
        <f>VLOOKUP(A318,'[1]كل السنوات'!$A$2:$J$3366,10,0)</f>
        <v>م</v>
      </c>
    </row>
    <row r="319" spans="1:36" ht="15" customHeight="1" x14ac:dyDescent="0.25">
      <c r="A319">
        <v>524206</v>
      </c>
      <c r="B319" t="s">
        <v>742</v>
      </c>
      <c r="C319" t="s">
        <v>221</v>
      </c>
      <c r="D319" t="s">
        <v>442</v>
      </c>
      <c r="I319" t="s">
        <v>473</v>
      </c>
      <c r="AC319" t="str">
        <f>VLOOKUP(A319,'[1]كل السنوات'!$A$2:$J$3366,10,0)</f>
        <v>مستنفذ فصل اول 2024-2025</v>
      </c>
      <c r="AE319" t="s">
        <v>3536</v>
      </c>
      <c r="AG319" t="s">
        <v>1462</v>
      </c>
      <c r="AH319" t="s">
        <v>1462</v>
      </c>
      <c r="AI319" t="s">
        <v>1462</v>
      </c>
      <c r="AJ319" t="s">
        <v>1462</v>
      </c>
    </row>
    <row r="320" spans="1:36" ht="15" customHeight="1" x14ac:dyDescent="0.25">
      <c r="A320">
        <v>524207</v>
      </c>
      <c r="B320" t="s">
        <v>1077</v>
      </c>
      <c r="C320" t="s">
        <v>69</v>
      </c>
      <c r="D320" t="s">
        <v>319</v>
      </c>
      <c r="E320" t="s">
        <v>109</v>
      </c>
      <c r="G320" t="s">
        <v>3060</v>
      </c>
      <c r="H320" t="s">
        <v>556</v>
      </c>
      <c r="I320" t="s">
        <v>473</v>
      </c>
      <c r="J320" t="s">
        <v>130</v>
      </c>
      <c r="R320" t="s">
        <v>3061</v>
      </c>
      <c r="S320" t="s">
        <v>2195</v>
      </c>
      <c r="T320" t="s">
        <v>1577</v>
      </c>
      <c r="U320" t="s">
        <v>1467</v>
      </c>
      <c r="AC320">
        <f>VLOOKUP(A320,'[1]كل السنوات'!$A$2:$J$3366,10,0)</f>
        <v>0</v>
      </c>
      <c r="AJ320" t="s">
        <v>1462</v>
      </c>
    </row>
    <row r="321" spans="1:36" ht="15" customHeight="1" x14ac:dyDescent="0.25">
      <c r="A321">
        <v>524217</v>
      </c>
      <c r="B321" t="s">
        <v>1078</v>
      </c>
      <c r="C321" t="s">
        <v>225</v>
      </c>
      <c r="D321" t="s">
        <v>321</v>
      </c>
      <c r="E321" t="s">
        <v>109</v>
      </c>
      <c r="F321" s="254">
        <v>35434</v>
      </c>
      <c r="G321" t="s">
        <v>1503</v>
      </c>
      <c r="H321" t="s">
        <v>556</v>
      </c>
      <c r="I321" t="s">
        <v>473</v>
      </c>
      <c r="J321" t="s">
        <v>132</v>
      </c>
      <c r="R321" t="s">
        <v>3062</v>
      </c>
      <c r="S321" t="s">
        <v>2298</v>
      </c>
      <c r="T321" t="s">
        <v>1833</v>
      </c>
      <c r="U321" t="s">
        <v>1505</v>
      </c>
      <c r="AC321">
        <f>VLOOKUP(A321,'[1]كل السنوات'!$A$2:$J$3366,10,0)</f>
        <v>0</v>
      </c>
    </row>
    <row r="322" spans="1:36" ht="15" customHeight="1" x14ac:dyDescent="0.25">
      <c r="A322">
        <v>524224</v>
      </c>
      <c r="B322" t="s">
        <v>1079</v>
      </c>
      <c r="C322" t="s">
        <v>82</v>
      </c>
      <c r="D322" t="s">
        <v>420</v>
      </c>
      <c r="E322" t="s">
        <v>109</v>
      </c>
      <c r="G322" t="s">
        <v>129</v>
      </c>
      <c r="H322" t="s">
        <v>556</v>
      </c>
      <c r="I322" t="s">
        <v>473</v>
      </c>
      <c r="J322" t="s">
        <v>603</v>
      </c>
      <c r="R322" t="s">
        <v>2817</v>
      </c>
      <c r="S322" t="s">
        <v>2194</v>
      </c>
      <c r="T322" t="s">
        <v>1682</v>
      </c>
      <c r="U322" t="s">
        <v>1467</v>
      </c>
      <c r="AC322">
        <f>VLOOKUP(A322,'[1]كل السنوات'!$A$2:$J$3366,10,0)</f>
        <v>0</v>
      </c>
      <c r="AJ322" t="s">
        <v>1462</v>
      </c>
    </row>
    <row r="323" spans="1:36" ht="15" customHeight="1" x14ac:dyDescent="0.25">
      <c r="A323">
        <v>524241</v>
      </c>
      <c r="B323" t="s">
        <v>1081</v>
      </c>
      <c r="C323" t="s">
        <v>226</v>
      </c>
      <c r="E323" t="s">
        <v>109</v>
      </c>
      <c r="G323" t="s">
        <v>2040</v>
      </c>
      <c r="H323" t="s">
        <v>556</v>
      </c>
      <c r="I323" t="s">
        <v>473</v>
      </c>
      <c r="J323" t="s">
        <v>603</v>
      </c>
      <c r="L323" t="s">
        <v>142</v>
      </c>
      <c r="R323" t="s">
        <v>3063</v>
      </c>
      <c r="S323" t="s">
        <v>3064</v>
      </c>
      <c r="T323" t="s">
        <v>3065</v>
      </c>
      <c r="U323" t="s">
        <v>2041</v>
      </c>
      <c r="AC323">
        <f>VLOOKUP(A323,'[1]كل السنوات'!$A$2:$J$3366,10,0)</f>
        <v>0</v>
      </c>
      <c r="AJ323" t="s">
        <v>1462</v>
      </c>
    </row>
    <row r="324" spans="1:36" ht="15" customHeight="1" x14ac:dyDescent="0.25">
      <c r="A324">
        <v>524243</v>
      </c>
      <c r="B324" t="s">
        <v>1435</v>
      </c>
      <c r="C324" t="s">
        <v>77</v>
      </c>
      <c r="D324" t="s">
        <v>400</v>
      </c>
      <c r="E324" t="s">
        <v>109</v>
      </c>
      <c r="F324" s="254">
        <v>35200</v>
      </c>
      <c r="G324" t="s">
        <v>2042</v>
      </c>
      <c r="H324" t="s">
        <v>556</v>
      </c>
      <c r="I324" t="s">
        <v>473</v>
      </c>
      <c r="J324" t="s">
        <v>130</v>
      </c>
      <c r="R324" t="s">
        <v>2705</v>
      </c>
      <c r="S324" t="s">
        <v>2257</v>
      </c>
      <c r="T324" t="s">
        <v>2043</v>
      </c>
      <c r="U324" t="s">
        <v>1541</v>
      </c>
      <c r="AC324">
        <f>VLOOKUP(A324,'[1]كل السنوات'!$A$2:$J$3366,10,0)</f>
        <v>0</v>
      </c>
      <c r="AJ324" t="s">
        <v>1462</v>
      </c>
    </row>
    <row r="325" spans="1:36" ht="15" customHeight="1" x14ac:dyDescent="0.25">
      <c r="A325">
        <v>524244</v>
      </c>
      <c r="B325" t="s">
        <v>910</v>
      </c>
      <c r="C325" t="s">
        <v>95</v>
      </c>
      <c r="D325" t="s">
        <v>911</v>
      </c>
      <c r="E325" t="s">
        <v>109</v>
      </c>
      <c r="G325" t="s">
        <v>1634</v>
      </c>
      <c r="H325" t="s">
        <v>556</v>
      </c>
      <c r="I325" t="s">
        <v>473</v>
      </c>
      <c r="J325" t="s">
        <v>132</v>
      </c>
      <c r="R325" t="s">
        <v>2250</v>
      </c>
      <c r="S325" t="s">
        <v>2251</v>
      </c>
      <c r="T325" t="s">
        <v>1635</v>
      </c>
      <c r="U325" t="s">
        <v>1569</v>
      </c>
      <c r="AC325">
        <f>VLOOKUP(A325,'[1]كل السنوات'!$A$2:$J$3366,10,0)</f>
        <v>0</v>
      </c>
    </row>
    <row r="326" spans="1:36" ht="15" customHeight="1" x14ac:dyDescent="0.25">
      <c r="A326">
        <v>524245</v>
      </c>
      <c r="B326" t="s">
        <v>1082</v>
      </c>
      <c r="C326" t="s">
        <v>268</v>
      </c>
      <c r="D326" t="s">
        <v>546</v>
      </c>
      <c r="E326" t="s">
        <v>109</v>
      </c>
      <c r="G326" t="s">
        <v>2044</v>
      </c>
      <c r="H326" t="s">
        <v>556</v>
      </c>
      <c r="I326" t="s">
        <v>473</v>
      </c>
      <c r="J326" t="s">
        <v>130</v>
      </c>
      <c r="R326" t="s">
        <v>2706</v>
      </c>
      <c r="S326" t="s">
        <v>2707</v>
      </c>
      <c r="T326" t="s">
        <v>2045</v>
      </c>
      <c r="U326" t="s">
        <v>1516</v>
      </c>
      <c r="AC326">
        <f>VLOOKUP(A326,'[1]كل السنوات'!$A$2:$J$3366,10,0)</f>
        <v>0</v>
      </c>
    </row>
    <row r="327" spans="1:36" ht="15" customHeight="1" x14ac:dyDescent="0.25">
      <c r="A327">
        <v>524247</v>
      </c>
      <c r="B327" t="s">
        <v>1083</v>
      </c>
      <c r="C327" t="s">
        <v>78</v>
      </c>
      <c r="D327" t="s">
        <v>552</v>
      </c>
      <c r="E327" t="s">
        <v>109</v>
      </c>
      <c r="G327" t="s">
        <v>129</v>
      </c>
      <c r="H327" t="s">
        <v>556</v>
      </c>
      <c r="I327" t="s">
        <v>473</v>
      </c>
      <c r="J327" t="s">
        <v>132</v>
      </c>
      <c r="R327" t="s">
        <v>2499</v>
      </c>
      <c r="S327" t="s">
        <v>2399</v>
      </c>
      <c r="T327" t="s">
        <v>1749</v>
      </c>
      <c r="U327" t="s">
        <v>1997</v>
      </c>
      <c r="AC327">
        <f>VLOOKUP(A327,'[1]كل السنوات'!$A$2:$J$3366,10,0)</f>
        <v>0</v>
      </c>
      <c r="AJ327" t="s">
        <v>1462</v>
      </c>
    </row>
    <row r="328" spans="1:36" ht="15" customHeight="1" x14ac:dyDescent="0.25">
      <c r="A328">
        <v>524269</v>
      </c>
      <c r="B328" t="s">
        <v>1084</v>
      </c>
      <c r="C328" t="s">
        <v>1085</v>
      </c>
      <c r="D328" t="s">
        <v>414</v>
      </c>
      <c r="E328" t="s">
        <v>109</v>
      </c>
      <c r="G328" t="s">
        <v>1566</v>
      </c>
      <c r="H328" t="s">
        <v>556</v>
      </c>
      <c r="I328" t="s">
        <v>473</v>
      </c>
      <c r="J328" t="s">
        <v>132</v>
      </c>
      <c r="R328" t="s">
        <v>2500</v>
      </c>
      <c r="S328" t="s">
        <v>2445</v>
      </c>
      <c r="T328" t="s">
        <v>2046</v>
      </c>
      <c r="U328" t="s">
        <v>1467</v>
      </c>
      <c r="AC328">
        <f>VLOOKUP(A328,'[1]كل السنوات'!$A$2:$J$3366,10,0)</f>
        <v>0</v>
      </c>
    </row>
    <row r="329" spans="1:36" ht="15" customHeight="1" x14ac:dyDescent="0.25">
      <c r="A329">
        <v>524278</v>
      </c>
      <c r="B329" t="s">
        <v>1086</v>
      </c>
      <c r="C329" t="s">
        <v>70</v>
      </c>
      <c r="D329" t="s">
        <v>498</v>
      </c>
      <c r="E329" t="s">
        <v>109</v>
      </c>
      <c r="G329" t="s">
        <v>129</v>
      </c>
      <c r="H329" t="s">
        <v>556</v>
      </c>
      <c r="I329" t="s">
        <v>473</v>
      </c>
      <c r="J329" t="s">
        <v>130</v>
      </c>
      <c r="R329" t="s">
        <v>2708</v>
      </c>
      <c r="S329" t="s">
        <v>2173</v>
      </c>
      <c r="T329" t="s">
        <v>2047</v>
      </c>
      <c r="U329" t="s">
        <v>1551</v>
      </c>
      <c r="AC329">
        <f>VLOOKUP(A329,'[1]كل السنوات'!$A$2:$J$3366,10,0)</f>
        <v>0</v>
      </c>
      <c r="AJ329" t="s">
        <v>1462</v>
      </c>
    </row>
    <row r="330" spans="1:36" ht="15" customHeight="1" x14ac:dyDescent="0.25">
      <c r="A330">
        <v>524280</v>
      </c>
      <c r="B330" t="s">
        <v>1087</v>
      </c>
      <c r="C330" t="s">
        <v>86</v>
      </c>
      <c r="D330" t="s">
        <v>371</v>
      </c>
      <c r="E330" t="s">
        <v>109</v>
      </c>
      <c r="G330" t="s">
        <v>1618</v>
      </c>
      <c r="H330" t="s">
        <v>558</v>
      </c>
      <c r="I330" t="s">
        <v>473</v>
      </c>
      <c r="J330" t="s">
        <v>132</v>
      </c>
      <c r="K330">
        <v>2014</v>
      </c>
      <c r="L330" t="s">
        <v>131</v>
      </c>
      <c r="R330" t="s">
        <v>2501</v>
      </c>
      <c r="S330" t="s">
        <v>2210</v>
      </c>
      <c r="T330" t="s">
        <v>1852</v>
      </c>
      <c r="U330" t="s">
        <v>1467</v>
      </c>
      <c r="AC330">
        <f>VLOOKUP(A330,'[1]كل السنوات'!$A$2:$J$3366,10,0)</f>
        <v>0</v>
      </c>
      <c r="AI330" t="s">
        <v>1462</v>
      </c>
    </row>
    <row r="331" spans="1:36" ht="15" customHeight="1" x14ac:dyDescent="0.25">
      <c r="A331">
        <v>524298</v>
      </c>
      <c r="B331" t="s">
        <v>1088</v>
      </c>
      <c r="C331" t="s">
        <v>685</v>
      </c>
      <c r="D331" t="s">
        <v>1089</v>
      </c>
      <c r="E331" t="s">
        <v>109</v>
      </c>
      <c r="G331" t="s">
        <v>1514</v>
      </c>
      <c r="H331" t="s">
        <v>556</v>
      </c>
      <c r="I331" t="s">
        <v>473</v>
      </c>
      <c r="J331" t="s">
        <v>130</v>
      </c>
      <c r="R331" t="s">
        <v>3066</v>
      </c>
      <c r="S331" t="s">
        <v>3067</v>
      </c>
      <c r="T331" t="s">
        <v>3068</v>
      </c>
      <c r="U331" t="s">
        <v>1624</v>
      </c>
      <c r="AB331" t="s">
        <v>1462</v>
      </c>
      <c r="AC331">
        <f>VLOOKUP(A331,'[1]كل السنوات'!$A$2:$J$3366,10,0)</f>
        <v>0</v>
      </c>
    </row>
    <row r="332" spans="1:36" ht="15" customHeight="1" x14ac:dyDescent="0.25">
      <c r="A332">
        <v>524304</v>
      </c>
      <c r="B332" t="s">
        <v>695</v>
      </c>
      <c r="C332" t="s">
        <v>62</v>
      </c>
      <c r="D332" t="s">
        <v>3069</v>
      </c>
      <c r="E332" t="s">
        <v>109</v>
      </c>
      <c r="G332" t="s">
        <v>129</v>
      </c>
      <c r="H332" t="s">
        <v>558</v>
      </c>
      <c r="I332" t="s">
        <v>473</v>
      </c>
      <c r="J332" t="s">
        <v>132</v>
      </c>
      <c r="K332">
        <v>2001</v>
      </c>
      <c r="L332" t="s">
        <v>581</v>
      </c>
      <c r="R332" t="s">
        <v>2502</v>
      </c>
      <c r="S332" t="s">
        <v>2503</v>
      </c>
      <c r="T332" t="s">
        <v>2048</v>
      </c>
      <c r="U332" t="s">
        <v>1472</v>
      </c>
      <c r="AC332">
        <f>VLOOKUP(A332,'[1]كل السنوات'!$A$2:$J$3366,10,0)</f>
        <v>0</v>
      </c>
      <c r="AG332" t="s">
        <v>1462</v>
      </c>
      <c r="AH332" t="s">
        <v>1462</v>
      </c>
      <c r="AI332" t="s">
        <v>1462</v>
      </c>
      <c r="AJ332" t="s">
        <v>1462</v>
      </c>
    </row>
    <row r="333" spans="1:36" ht="15" customHeight="1" x14ac:dyDescent="0.25">
      <c r="A333">
        <v>524310</v>
      </c>
      <c r="B333" t="s">
        <v>912</v>
      </c>
      <c r="C333" t="s">
        <v>66</v>
      </c>
      <c r="D333" t="s">
        <v>319</v>
      </c>
      <c r="E333" t="s">
        <v>109</v>
      </c>
      <c r="G333" t="s">
        <v>1638</v>
      </c>
      <c r="H333" t="s">
        <v>556</v>
      </c>
      <c r="I333" t="s">
        <v>473</v>
      </c>
      <c r="J333" t="s">
        <v>130</v>
      </c>
      <c r="K333">
        <v>2011</v>
      </c>
      <c r="N333">
        <v>595</v>
      </c>
      <c r="O333" s="254">
        <v>45342</v>
      </c>
      <c r="P333">
        <v>50000</v>
      </c>
      <c r="R333" t="s">
        <v>3070</v>
      </c>
      <c r="S333" t="s">
        <v>2224</v>
      </c>
      <c r="T333" t="s">
        <v>1542</v>
      </c>
      <c r="U333" t="s">
        <v>3071</v>
      </c>
      <c r="AC333">
        <f>VLOOKUP(A333,'[1]كل السنوات'!$A$2:$J$3366,10,0)</f>
        <v>0</v>
      </c>
    </row>
    <row r="334" spans="1:36" ht="15" customHeight="1" x14ac:dyDescent="0.25">
      <c r="A334">
        <v>524311</v>
      </c>
      <c r="B334" t="s">
        <v>1090</v>
      </c>
      <c r="C334" t="s">
        <v>338</v>
      </c>
      <c r="D334" t="s">
        <v>833</v>
      </c>
      <c r="E334" t="s">
        <v>109</v>
      </c>
      <c r="G334" t="s">
        <v>1514</v>
      </c>
      <c r="H334" t="s">
        <v>556</v>
      </c>
      <c r="I334" t="s">
        <v>473</v>
      </c>
      <c r="J334" t="s">
        <v>130</v>
      </c>
      <c r="R334" t="s">
        <v>2709</v>
      </c>
      <c r="S334" t="s">
        <v>2691</v>
      </c>
      <c r="T334" t="s">
        <v>2003</v>
      </c>
      <c r="U334" t="s">
        <v>1569</v>
      </c>
      <c r="AC334">
        <f>VLOOKUP(A334,'[1]كل السنوات'!$A$2:$J$3366,10,0)</f>
        <v>0</v>
      </c>
    </row>
    <row r="335" spans="1:36" ht="15" customHeight="1" x14ac:dyDescent="0.25">
      <c r="A335">
        <v>524324</v>
      </c>
      <c r="B335" t="s">
        <v>1091</v>
      </c>
      <c r="C335" t="s">
        <v>1092</v>
      </c>
      <c r="D335" t="s">
        <v>503</v>
      </c>
      <c r="E335" t="s">
        <v>109</v>
      </c>
      <c r="G335" t="s">
        <v>1545</v>
      </c>
      <c r="H335" t="s">
        <v>556</v>
      </c>
      <c r="I335" t="s">
        <v>473</v>
      </c>
      <c r="J335" t="s">
        <v>132</v>
      </c>
      <c r="R335" t="s">
        <v>2504</v>
      </c>
      <c r="S335" t="s">
        <v>2505</v>
      </c>
      <c r="T335" t="s">
        <v>1564</v>
      </c>
      <c r="U335" t="s">
        <v>1947</v>
      </c>
      <c r="AC335">
        <f>VLOOKUP(A335,'[1]كل السنوات'!$A$2:$J$3366,10,0)</f>
        <v>0</v>
      </c>
    </row>
    <row r="336" spans="1:36" ht="15" customHeight="1" x14ac:dyDescent="0.25">
      <c r="A336">
        <v>524339</v>
      </c>
      <c r="B336" t="s">
        <v>1436</v>
      </c>
      <c r="C336" t="s">
        <v>1276</v>
      </c>
      <c r="D336" t="s">
        <v>313</v>
      </c>
      <c r="E336" t="s">
        <v>109</v>
      </c>
      <c r="G336" t="s">
        <v>1821</v>
      </c>
      <c r="H336" t="s">
        <v>558</v>
      </c>
      <c r="I336" t="s">
        <v>473</v>
      </c>
      <c r="J336" t="s">
        <v>132</v>
      </c>
      <c r="K336">
        <v>1992</v>
      </c>
      <c r="L336" t="s">
        <v>131</v>
      </c>
      <c r="N336">
        <v>931</v>
      </c>
      <c r="O336" s="254">
        <v>45722</v>
      </c>
      <c r="P336">
        <v>50000</v>
      </c>
      <c r="R336" t="s">
        <v>2506</v>
      </c>
      <c r="S336" t="s">
        <v>2507</v>
      </c>
      <c r="T336" t="s">
        <v>2049</v>
      </c>
      <c r="U336" t="s">
        <v>1467</v>
      </c>
      <c r="AA336" t="s">
        <v>1462</v>
      </c>
      <c r="AC336">
        <f>VLOOKUP(A336,'[1]كل السنوات'!$A$2:$J$3366,10,0)</f>
        <v>0</v>
      </c>
    </row>
    <row r="337" spans="1:36" ht="15" customHeight="1" x14ac:dyDescent="0.25">
      <c r="A337">
        <v>524340</v>
      </c>
      <c r="B337" t="s">
        <v>913</v>
      </c>
      <c r="C337" t="s">
        <v>307</v>
      </c>
      <c r="D337" t="s">
        <v>321</v>
      </c>
      <c r="E337" t="s">
        <v>109</v>
      </c>
      <c r="G337" t="s">
        <v>1840</v>
      </c>
      <c r="H337" t="s">
        <v>556</v>
      </c>
      <c r="I337" t="s">
        <v>473</v>
      </c>
      <c r="J337" t="s">
        <v>603</v>
      </c>
      <c r="R337" t="s">
        <v>3072</v>
      </c>
      <c r="S337" t="s">
        <v>2788</v>
      </c>
      <c r="T337" t="s">
        <v>2097</v>
      </c>
      <c r="U337" t="s">
        <v>2902</v>
      </c>
      <c r="AC337">
        <f>VLOOKUP(A337,'[1]كل السنوات'!$A$2:$J$3366,10,0)</f>
        <v>0</v>
      </c>
    </row>
    <row r="338" spans="1:36" ht="15" customHeight="1" x14ac:dyDescent="0.25">
      <c r="A338">
        <v>524343</v>
      </c>
      <c r="B338" t="s">
        <v>1093</v>
      </c>
      <c r="C338" t="s">
        <v>86</v>
      </c>
      <c r="D338" t="s">
        <v>436</v>
      </c>
      <c r="E338" t="s">
        <v>109</v>
      </c>
      <c r="G338" s="254">
        <v>34029</v>
      </c>
      <c r="I338" t="s">
        <v>473</v>
      </c>
      <c r="J338" t="s">
        <v>132</v>
      </c>
      <c r="K338">
        <v>2013</v>
      </c>
      <c r="L338" t="s">
        <v>131</v>
      </c>
      <c r="AC338">
        <f>VLOOKUP(A338,'[1]كل السنوات'!$A$2:$J$3366,10,0)</f>
        <v>0</v>
      </c>
    </row>
    <row r="339" spans="1:36" ht="15" customHeight="1" x14ac:dyDescent="0.25">
      <c r="A339">
        <v>524349</v>
      </c>
      <c r="B339" t="s">
        <v>1094</v>
      </c>
      <c r="C339" t="s">
        <v>69</v>
      </c>
      <c r="D339" t="s">
        <v>1095</v>
      </c>
      <c r="E339" t="s">
        <v>109</v>
      </c>
      <c r="G339" t="s">
        <v>2050</v>
      </c>
      <c r="H339" t="s">
        <v>556</v>
      </c>
      <c r="I339" t="s">
        <v>473</v>
      </c>
      <c r="J339" t="s">
        <v>132</v>
      </c>
      <c r="R339" t="s">
        <v>2508</v>
      </c>
      <c r="S339" t="s">
        <v>2195</v>
      </c>
      <c r="T339" t="s">
        <v>2051</v>
      </c>
      <c r="U339" t="s">
        <v>1505</v>
      </c>
      <c r="AC339">
        <f>VLOOKUP(A339,'[1]كل السنوات'!$A$2:$J$3366,10,0)</f>
        <v>0</v>
      </c>
    </row>
    <row r="340" spans="1:36" ht="15" customHeight="1" x14ac:dyDescent="0.25">
      <c r="A340">
        <v>524353</v>
      </c>
      <c r="B340" t="s">
        <v>746</v>
      </c>
      <c r="C340" t="s">
        <v>66</v>
      </c>
      <c r="D340" t="s">
        <v>747</v>
      </c>
      <c r="E340" t="s">
        <v>109</v>
      </c>
      <c r="G340" t="s">
        <v>1643</v>
      </c>
      <c r="H340" t="s">
        <v>556</v>
      </c>
      <c r="I340" t="s">
        <v>473</v>
      </c>
      <c r="J340" t="s">
        <v>132</v>
      </c>
      <c r="K340">
        <v>2014</v>
      </c>
      <c r="L340" t="s">
        <v>144</v>
      </c>
      <c r="R340" t="s">
        <v>2509</v>
      </c>
      <c r="S340" t="s">
        <v>2181</v>
      </c>
      <c r="T340" t="s">
        <v>2052</v>
      </c>
      <c r="U340" t="s">
        <v>1467</v>
      </c>
      <c r="AC340" t="str">
        <f>VLOOKUP(A340,'[1]كل السنوات'!$A$2:$J$3366,10,0)</f>
        <v>مستنفذ فصل اول 2024-2025</v>
      </c>
      <c r="AE340" t="s">
        <v>3536</v>
      </c>
      <c r="AH340" t="s">
        <v>1462</v>
      </c>
      <c r="AJ340" t="s">
        <v>1462</v>
      </c>
    </row>
    <row r="341" spans="1:36" ht="15" customHeight="1" x14ac:dyDescent="0.25">
      <c r="A341">
        <v>524363</v>
      </c>
      <c r="B341" t="s">
        <v>1096</v>
      </c>
      <c r="C341" t="s">
        <v>1085</v>
      </c>
      <c r="D341" t="s">
        <v>381</v>
      </c>
      <c r="E341" t="s">
        <v>109</v>
      </c>
      <c r="G341" t="s">
        <v>1671</v>
      </c>
      <c r="H341" t="s">
        <v>556</v>
      </c>
      <c r="I341" t="s">
        <v>473</v>
      </c>
      <c r="J341" t="s">
        <v>603</v>
      </c>
      <c r="K341">
        <v>2010</v>
      </c>
      <c r="R341" t="s">
        <v>2818</v>
      </c>
      <c r="S341" t="s">
        <v>2445</v>
      </c>
      <c r="T341" t="s">
        <v>1599</v>
      </c>
      <c r="U341" t="s">
        <v>1516</v>
      </c>
      <c r="AC341">
        <f>VLOOKUP(A341,'[1]كل السنوات'!$A$2:$J$3366,10,0)</f>
        <v>0</v>
      </c>
    </row>
    <row r="342" spans="1:36" ht="15" customHeight="1" x14ac:dyDescent="0.25">
      <c r="A342">
        <v>524368</v>
      </c>
      <c r="B342" t="s">
        <v>1097</v>
      </c>
      <c r="C342" t="s">
        <v>299</v>
      </c>
      <c r="D342" t="s">
        <v>421</v>
      </c>
      <c r="E342" t="s">
        <v>109</v>
      </c>
      <c r="G342" t="s">
        <v>1737</v>
      </c>
      <c r="H342" t="s">
        <v>556</v>
      </c>
      <c r="I342" t="s">
        <v>473</v>
      </c>
      <c r="J342" t="s">
        <v>603</v>
      </c>
      <c r="L342" t="s">
        <v>144</v>
      </c>
      <c r="M342" t="s">
        <v>144</v>
      </c>
      <c r="AC342">
        <f>VLOOKUP(A342,'[1]كل السنوات'!$A$2:$J$3366,10,0)</f>
        <v>0</v>
      </c>
    </row>
    <row r="343" spans="1:36" ht="15" customHeight="1" x14ac:dyDescent="0.25">
      <c r="A343">
        <v>524390</v>
      </c>
      <c r="B343" t="s">
        <v>1098</v>
      </c>
      <c r="C343" t="s">
        <v>65</v>
      </c>
      <c r="D343" t="s">
        <v>318</v>
      </c>
      <c r="E343" t="s">
        <v>109</v>
      </c>
      <c r="G343" t="s">
        <v>1755</v>
      </c>
      <c r="H343" t="s">
        <v>556</v>
      </c>
      <c r="I343" t="s">
        <v>473</v>
      </c>
      <c r="J343" t="s">
        <v>130</v>
      </c>
      <c r="K343">
        <v>2010</v>
      </c>
      <c r="R343" t="s">
        <v>2710</v>
      </c>
      <c r="S343" t="s">
        <v>2253</v>
      </c>
      <c r="T343" t="s">
        <v>1697</v>
      </c>
      <c r="U343" t="s">
        <v>2054</v>
      </c>
      <c r="AC343">
        <f>VLOOKUP(A343,'[1]كل السنوات'!$A$2:$J$3366,10,0)</f>
        <v>0</v>
      </c>
    </row>
    <row r="344" spans="1:36" ht="15" customHeight="1" x14ac:dyDescent="0.25">
      <c r="A344">
        <v>524397</v>
      </c>
      <c r="B344" t="s">
        <v>1099</v>
      </c>
      <c r="C344" t="s">
        <v>97</v>
      </c>
      <c r="D344" t="s">
        <v>520</v>
      </c>
      <c r="E344" t="s">
        <v>109</v>
      </c>
      <c r="G344" t="s">
        <v>129</v>
      </c>
      <c r="H344" t="s">
        <v>556</v>
      </c>
      <c r="I344" t="s">
        <v>473</v>
      </c>
      <c r="J344" t="s">
        <v>603</v>
      </c>
      <c r="R344" t="s">
        <v>1827</v>
      </c>
      <c r="S344" t="s">
        <v>3073</v>
      </c>
      <c r="T344" t="s">
        <v>3074</v>
      </c>
      <c r="U344" t="s">
        <v>1701</v>
      </c>
      <c r="AC344">
        <f>VLOOKUP(A344,'[1]كل السنوات'!$A$2:$J$3366,10,0)</f>
        <v>0</v>
      </c>
    </row>
    <row r="345" spans="1:36" ht="15" customHeight="1" x14ac:dyDescent="0.25">
      <c r="A345">
        <v>524406</v>
      </c>
      <c r="B345" t="s">
        <v>1100</v>
      </c>
      <c r="C345" t="s">
        <v>82</v>
      </c>
      <c r="D345" t="s">
        <v>318</v>
      </c>
      <c r="E345" t="s">
        <v>109</v>
      </c>
      <c r="G345" t="s">
        <v>129</v>
      </c>
      <c r="H345" t="s">
        <v>556</v>
      </c>
      <c r="I345" t="s">
        <v>473</v>
      </c>
      <c r="J345" t="s">
        <v>130</v>
      </c>
      <c r="R345" t="s">
        <v>2660</v>
      </c>
      <c r="S345" t="s">
        <v>2194</v>
      </c>
      <c r="T345" t="s">
        <v>1561</v>
      </c>
      <c r="U345" t="s">
        <v>1467</v>
      </c>
      <c r="AC345">
        <f>VLOOKUP(A345,'[1]كل السنوات'!$A$2:$J$3366,10,0)</f>
        <v>0</v>
      </c>
    </row>
    <row r="346" spans="1:36" ht="15" customHeight="1" x14ac:dyDescent="0.25">
      <c r="A346">
        <v>524416</v>
      </c>
      <c r="B346" t="s">
        <v>1101</v>
      </c>
      <c r="C346" t="s">
        <v>82</v>
      </c>
      <c r="D346" t="s">
        <v>398</v>
      </c>
      <c r="E346" t="s">
        <v>109</v>
      </c>
      <c r="G346" t="s">
        <v>1471</v>
      </c>
      <c r="H346" t="s">
        <v>556</v>
      </c>
      <c r="I346" t="s">
        <v>473</v>
      </c>
      <c r="J346" t="s">
        <v>603</v>
      </c>
      <c r="R346" t="s">
        <v>2819</v>
      </c>
      <c r="S346" t="s">
        <v>2228</v>
      </c>
      <c r="T346" t="s">
        <v>1822</v>
      </c>
      <c r="U346" t="s">
        <v>1474</v>
      </c>
      <c r="AC346">
        <f>VLOOKUP(A346,'[1]كل السنوات'!$A$2:$J$3366,10,0)</f>
        <v>0</v>
      </c>
    </row>
    <row r="347" spans="1:36" ht="15" customHeight="1" x14ac:dyDescent="0.25">
      <c r="A347">
        <v>524420</v>
      </c>
      <c r="B347" t="s">
        <v>914</v>
      </c>
      <c r="C347" t="s">
        <v>69</v>
      </c>
      <c r="D347" t="s">
        <v>432</v>
      </c>
      <c r="E347" t="s">
        <v>109</v>
      </c>
      <c r="G347" t="s">
        <v>1832</v>
      </c>
      <c r="H347" t="s">
        <v>556</v>
      </c>
      <c r="I347" t="s">
        <v>473</v>
      </c>
      <c r="J347" t="s">
        <v>132</v>
      </c>
      <c r="R347" t="s">
        <v>3075</v>
      </c>
      <c r="S347" t="s">
        <v>2195</v>
      </c>
      <c r="T347" t="s">
        <v>1539</v>
      </c>
      <c r="U347" t="s">
        <v>1569</v>
      </c>
      <c r="AC347">
        <f>VLOOKUP(A347,'[1]كل السنوات'!$A$2:$J$3366,10,0)</f>
        <v>0</v>
      </c>
    </row>
    <row r="348" spans="1:36" ht="15" customHeight="1" x14ac:dyDescent="0.25">
      <c r="A348">
        <v>524427</v>
      </c>
      <c r="B348" t="s">
        <v>748</v>
      </c>
      <c r="C348" t="s">
        <v>749</v>
      </c>
      <c r="D348" t="s">
        <v>366</v>
      </c>
      <c r="E348" t="s">
        <v>109</v>
      </c>
      <c r="G348" t="s">
        <v>129</v>
      </c>
      <c r="H348" t="s">
        <v>556</v>
      </c>
      <c r="I348" t="s">
        <v>473</v>
      </c>
      <c r="J348" t="s">
        <v>132</v>
      </c>
      <c r="R348" t="s">
        <v>2510</v>
      </c>
      <c r="S348" t="s">
        <v>2511</v>
      </c>
      <c r="T348" t="s">
        <v>1570</v>
      </c>
      <c r="U348" t="s">
        <v>1592</v>
      </c>
      <c r="AC348" t="str">
        <f>VLOOKUP(A348,'[1]كل السنوات'!$A$2:$J$3366,10,0)</f>
        <v>مستنفذ فصل اول 2024-2025</v>
      </c>
      <c r="AE348" t="s">
        <v>3536</v>
      </c>
    </row>
    <row r="349" spans="1:36" ht="15" customHeight="1" x14ac:dyDescent="0.25">
      <c r="A349">
        <v>524429</v>
      </c>
      <c r="B349" t="s">
        <v>1102</v>
      </c>
      <c r="C349" t="s">
        <v>1103</v>
      </c>
      <c r="D349" t="s">
        <v>551</v>
      </c>
      <c r="E349" t="s">
        <v>109</v>
      </c>
      <c r="G349" t="s">
        <v>129</v>
      </c>
      <c r="H349" t="s">
        <v>556</v>
      </c>
      <c r="I349" t="s">
        <v>473</v>
      </c>
      <c r="J349" t="s">
        <v>130</v>
      </c>
      <c r="R349" t="s">
        <v>2711</v>
      </c>
      <c r="S349" t="s">
        <v>1639</v>
      </c>
      <c r="T349" t="s">
        <v>2055</v>
      </c>
      <c r="U349" t="s">
        <v>1467</v>
      </c>
      <c r="AC349">
        <f>VLOOKUP(A349,'[1]كل السنوات'!$A$2:$J$3366,10,0)</f>
        <v>0</v>
      </c>
    </row>
    <row r="350" spans="1:36" ht="15" customHeight="1" x14ac:dyDescent="0.25">
      <c r="A350">
        <v>524434</v>
      </c>
      <c r="B350" t="s">
        <v>915</v>
      </c>
      <c r="C350" t="s">
        <v>82</v>
      </c>
      <c r="D350" t="s">
        <v>831</v>
      </c>
      <c r="E350" t="s">
        <v>109</v>
      </c>
      <c r="G350" t="s">
        <v>1618</v>
      </c>
      <c r="H350" t="s">
        <v>558</v>
      </c>
      <c r="I350" t="s">
        <v>473</v>
      </c>
      <c r="J350" t="s">
        <v>132</v>
      </c>
      <c r="K350">
        <v>1993</v>
      </c>
      <c r="R350" t="s">
        <v>2254</v>
      </c>
      <c r="S350" t="s">
        <v>2194</v>
      </c>
      <c r="T350" t="s">
        <v>1639</v>
      </c>
      <c r="U350" t="s">
        <v>1467</v>
      </c>
      <c r="AC350">
        <f>VLOOKUP(A350,'[1]كل السنوات'!$A$2:$J$3366,10,0)</f>
        <v>0</v>
      </c>
    </row>
    <row r="351" spans="1:36" ht="15" customHeight="1" x14ac:dyDescent="0.25">
      <c r="A351">
        <v>524440</v>
      </c>
      <c r="B351" t="s">
        <v>1104</v>
      </c>
      <c r="C351" t="s">
        <v>1105</v>
      </c>
      <c r="D351" t="s">
        <v>1041</v>
      </c>
      <c r="E351" t="s">
        <v>109</v>
      </c>
      <c r="G351" t="s">
        <v>1772</v>
      </c>
      <c r="H351" t="s">
        <v>556</v>
      </c>
      <c r="I351" t="s">
        <v>473</v>
      </c>
      <c r="J351" t="s">
        <v>603</v>
      </c>
      <c r="R351" t="s">
        <v>3076</v>
      </c>
      <c r="S351" t="s">
        <v>3077</v>
      </c>
      <c r="T351" t="s">
        <v>3078</v>
      </c>
      <c r="U351" t="s">
        <v>3079</v>
      </c>
      <c r="AC351">
        <f>VLOOKUP(A351,'[1]كل السنوات'!$A$2:$J$3366,10,0)</f>
        <v>0</v>
      </c>
    </row>
    <row r="352" spans="1:36" ht="15" customHeight="1" x14ac:dyDescent="0.25">
      <c r="A352">
        <v>524452</v>
      </c>
      <c r="B352" t="s">
        <v>1106</v>
      </c>
      <c r="C352" t="s">
        <v>658</v>
      </c>
      <c r="D352" t="s">
        <v>381</v>
      </c>
      <c r="E352" t="s">
        <v>109</v>
      </c>
      <c r="G352" t="s">
        <v>1700</v>
      </c>
      <c r="H352" t="s">
        <v>556</v>
      </c>
      <c r="I352" t="s">
        <v>473</v>
      </c>
      <c r="J352" t="s">
        <v>130</v>
      </c>
      <c r="L352" t="s">
        <v>1793</v>
      </c>
      <c r="N352">
        <v>919</v>
      </c>
      <c r="O352" s="254">
        <v>45722</v>
      </c>
      <c r="P352">
        <v>70000</v>
      </c>
      <c r="R352" t="s">
        <v>2661</v>
      </c>
      <c r="S352" t="s">
        <v>2662</v>
      </c>
      <c r="T352" t="s">
        <v>1623</v>
      </c>
      <c r="U352" t="s">
        <v>1794</v>
      </c>
      <c r="AC352">
        <f>VLOOKUP(A352,'[1]كل السنوات'!$A$2:$J$3366,10,0)</f>
        <v>0</v>
      </c>
    </row>
    <row r="353" spans="1:36" ht="15" customHeight="1" x14ac:dyDescent="0.25">
      <c r="A353">
        <v>524460</v>
      </c>
      <c r="B353" t="s">
        <v>751</v>
      </c>
      <c r="C353" t="s">
        <v>341</v>
      </c>
      <c r="D353" t="s">
        <v>752</v>
      </c>
      <c r="E353" t="s">
        <v>109</v>
      </c>
      <c r="G353" t="s">
        <v>2056</v>
      </c>
      <c r="H353" t="s">
        <v>556</v>
      </c>
      <c r="I353" t="s">
        <v>473</v>
      </c>
      <c r="J353" t="s">
        <v>130</v>
      </c>
      <c r="L353" t="s">
        <v>148</v>
      </c>
      <c r="R353" t="s">
        <v>2712</v>
      </c>
      <c r="S353" t="s">
        <v>2713</v>
      </c>
      <c r="T353" t="s">
        <v>2057</v>
      </c>
      <c r="U353" t="s">
        <v>1919</v>
      </c>
      <c r="AC353">
        <f>VLOOKUP(A353,'[1]كل السنوات'!$A$2:$J$3366,10,0)</f>
        <v>0</v>
      </c>
    </row>
    <row r="354" spans="1:36" ht="15" customHeight="1" x14ac:dyDescent="0.25">
      <c r="A354">
        <v>524489</v>
      </c>
      <c r="B354" t="s">
        <v>916</v>
      </c>
      <c r="C354" t="s">
        <v>275</v>
      </c>
      <c r="D354" t="s">
        <v>446</v>
      </c>
      <c r="E354" t="s">
        <v>1480</v>
      </c>
      <c r="G354" t="s">
        <v>1581</v>
      </c>
      <c r="H354" t="s">
        <v>556</v>
      </c>
      <c r="I354" t="s">
        <v>473</v>
      </c>
      <c r="J354" t="s">
        <v>1465</v>
      </c>
      <c r="R354" t="s">
        <v>2171</v>
      </c>
      <c r="S354" t="s">
        <v>2172</v>
      </c>
      <c r="T354" t="s">
        <v>1606</v>
      </c>
      <c r="U354" t="s">
        <v>1607</v>
      </c>
      <c r="AC354">
        <f>VLOOKUP(A354,'[1]كل السنوات'!$A$2:$J$3366,10,0)</f>
        <v>0</v>
      </c>
    </row>
    <row r="355" spans="1:36" ht="15" customHeight="1" x14ac:dyDescent="0.25">
      <c r="A355">
        <v>524494</v>
      </c>
      <c r="B355" t="s">
        <v>1107</v>
      </c>
      <c r="C355" t="s">
        <v>284</v>
      </c>
      <c r="D355" t="s">
        <v>389</v>
      </c>
      <c r="E355" t="s">
        <v>109</v>
      </c>
      <c r="F355" s="254">
        <v>34814</v>
      </c>
      <c r="G355" t="s">
        <v>1532</v>
      </c>
      <c r="H355" t="s">
        <v>556</v>
      </c>
      <c r="I355" t="s">
        <v>473</v>
      </c>
      <c r="J355" t="s">
        <v>130</v>
      </c>
      <c r="K355">
        <v>2014</v>
      </c>
      <c r="N355">
        <v>914</v>
      </c>
      <c r="O355" s="254">
        <v>45722</v>
      </c>
      <c r="P355">
        <v>80000</v>
      </c>
      <c r="R355" t="s">
        <v>2663</v>
      </c>
      <c r="S355" t="s">
        <v>2402</v>
      </c>
      <c r="T355" t="s">
        <v>1692</v>
      </c>
      <c r="U355" t="s">
        <v>1467</v>
      </c>
      <c r="AC355">
        <f>VLOOKUP(A355,'[1]كل السنوات'!$A$2:$J$3366,10,0)</f>
        <v>0</v>
      </c>
    </row>
    <row r="356" spans="1:36" ht="15" customHeight="1" x14ac:dyDescent="0.25">
      <c r="A356">
        <v>524498</v>
      </c>
      <c r="B356" t="s">
        <v>917</v>
      </c>
      <c r="C356" t="s">
        <v>232</v>
      </c>
      <c r="D356" t="s">
        <v>918</v>
      </c>
      <c r="E356" t="s">
        <v>109</v>
      </c>
      <c r="G356" t="s">
        <v>1608</v>
      </c>
      <c r="H356" t="s">
        <v>556</v>
      </c>
      <c r="I356" t="s">
        <v>473</v>
      </c>
      <c r="J356" t="s">
        <v>132</v>
      </c>
      <c r="L356" t="s">
        <v>143</v>
      </c>
      <c r="R356" t="s">
        <v>2242</v>
      </c>
      <c r="S356" t="s">
        <v>2243</v>
      </c>
      <c r="T356" t="s">
        <v>1609</v>
      </c>
      <c r="U356" t="s">
        <v>1610</v>
      </c>
      <c r="AC356">
        <f>VLOOKUP(A356,'[1]كل السنوات'!$A$2:$J$3366,10,0)</f>
        <v>0</v>
      </c>
    </row>
    <row r="357" spans="1:36" ht="15" customHeight="1" x14ac:dyDescent="0.25">
      <c r="A357">
        <v>524499</v>
      </c>
      <c r="B357" t="s">
        <v>696</v>
      </c>
      <c r="C357" t="s">
        <v>279</v>
      </c>
      <c r="D357" t="s">
        <v>427</v>
      </c>
      <c r="E357" t="s">
        <v>109</v>
      </c>
      <c r="G357" t="s">
        <v>2058</v>
      </c>
      <c r="H357" t="s">
        <v>556</v>
      </c>
      <c r="I357" t="s">
        <v>473</v>
      </c>
      <c r="J357" t="s">
        <v>603</v>
      </c>
      <c r="R357" t="s">
        <v>2870</v>
      </c>
      <c r="S357" t="s">
        <v>2871</v>
      </c>
      <c r="T357" t="s">
        <v>1596</v>
      </c>
      <c r="U357" t="s">
        <v>1637</v>
      </c>
      <c r="AC357" t="str">
        <f>VLOOKUP(A357,'[1]كل السنوات'!$A$2:$J$3366,10,0)</f>
        <v>مستنفذ فصل اول 2024-2025</v>
      </c>
      <c r="AE357" t="s">
        <v>3536</v>
      </c>
      <c r="AJ357" t="s">
        <v>1462</v>
      </c>
    </row>
    <row r="358" spans="1:36" ht="15" customHeight="1" x14ac:dyDescent="0.25">
      <c r="A358">
        <v>524506</v>
      </c>
      <c r="B358" t="s">
        <v>1108</v>
      </c>
      <c r="C358" t="s">
        <v>983</v>
      </c>
      <c r="D358" t="s">
        <v>459</v>
      </c>
      <c r="E358" t="s">
        <v>109</v>
      </c>
      <c r="G358" t="s">
        <v>1819</v>
      </c>
      <c r="H358" t="s">
        <v>556</v>
      </c>
      <c r="I358" t="s">
        <v>473</v>
      </c>
      <c r="J358" t="s">
        <v>132</v>
      </c>
      <c r="L358" t="s">
        <v>143</v>
      </c>
      <c r="N358">
        <v>781</v>
      </c>
      <c r="O358" s="254">
        <v>45720</v>
      </c>
      <c r="P358">
        <v>50000</v>
      </c>
      <c r="R358" t="s">
        <v>2513</v>
      </c>
      <c r="S358" t="s">
        <v>2375</v>
      </c>
      <c r="T358" t="s">
        <v>2059</v>
      </c>
      <c r="U358" t="s">
        <v>1761</v>
      </c>
      <c r="AC358">
        <f>VLOOKUP(A358,'[1]كل السنوات'!$A$2:$J$3366,10,0)</f>
        <v>0</v>
      </c>
    </row>
    <row r="359" spans="1:36" ht="15" customHeight="1" x14ac:dyDescent="0.25">
      <c r="A359">
        <v>524528</v>
      </c>
      <c r="B359" t="s">
        <v>1109</v>
      </c>
      <c r="C359" t="s">
        <v>71</v>
      </c>
      <c r="D359" t="s">
        <v>465</v>
      </c>
      <c r="E359" t="s">
        <v>108</v>
      </c>
      <c r="G359" t="s">
        <v>139</v>
      </c>
      <c r="H359" t="s">
        <v>556</v>
      </c>
      <c r="I359" t="s">
        <v>473</v>
      </c>
      <c r="J359" t="s">
        <v>132</v>
      </c>
      <c r="R359" t="s">
        <v>2627</v>
      </c>
      <c r="S359" t="s">
        <v>2373</v>
      </c>
      <c r="T359" t="s">
        <v>2060</v>
      </c>
      <c r="U359" t="s">
        <v>1637</v>
      </c>
      <c r="AC359">
        <f>VLOOKUP(A359,'[1]كل السنوات'!$A$2:$J$3366,10,0)</f>
        <v>0</v>
      </c>
      <c r="AJ359" t="s">
        <v>1462</v>
      </c>
    </row>
    <row r="360" spans="1:36" ht="15" customHeight="1" x14ac:dyDescent="0.25">
      <c r="A360">
        <v>524530</v>
      </c>
      <c r="B360" t="s">
        <v>1110</v>
      </c>
      <c r="C360" t="s">
        <v>1111</v>
      </c>
      <c r="D360" t="s">
        <v>312</v>
      </c>
      <c r="E360" t="s">
        <v>109</v>
      </c>
      <c r="G360" t="s">
        <v>129</v>
      </c>
      <c r="H360" t="s">
        <v>556</v>
      </c>
      <c r="I360" t="s">
        <v>473</v>
      </c>
      <c r="J360" t="s">
        <v>130</v>
      </c>
      <c r="R360" t="s">
        <v>3080</v>
      </c>
      <c r="S360" t="s">
        <v>3081</v>
      </c>
      <c r="T360" t="s">
        <v>1865</v>
      </c>
      <c r="U360" t="s">
        <v>1516</v>
      </c>
      <c r="AC360">
        <f>VLOOKUP(A360,'[1]كل السنوات'!$A$2:$J$3366,10,0)</f>
        <v>0</v>
      </c>
    </row>
    <row r="361" spans="1:36" ht="15" customHeight="1" x14ac:dyDescent="0.25">
      <c r="A361">
        <v>524554</v>
      </c>
      <c r="B361" t="s">
        <v>1112</v>
      </c>
      <c r="C361" t="s">
        <v>1113</v>
      </c>
      <c r="D361" t="s">
        <v>399</v>
      </c>
      <c r="E361" t="s">
        <v>109</v>
      </c>
      <c r="G361" t="s">
        <v>1737</v>
      </c>
      <c r="H361" t="s">
        <v>556</v>
      </c>
      <c r="I361" t="s">
        <v>473</v>
      </c>
      <c r="J361" t="s">
        <v>603</v>
      </c>
      <c r="K361">
        <v>2017</v>
      </c>
      <c r="R361" t="s">
        <v>2872</v>
      </c>
      <c r="S361" t="s">
        <v>3082</v>
      </c>
      <c r="T361" t="s">
        <v>1855</v>
      </c>
      <c r="U361" t="s">
        <v>3083</v>
      </c>
      <c r="AC361">
        <f>VLOOKUP(A361,'[1]كل السنوات'!$A$2:$J$3366,10,0)</f>
        <v>0</v>
      </c>
    </row>
    <row r="362" spans="1:36" ht="15" customHeight="1" x14ac:dyDescent="0.25">
      <c r="A362">
        <v>524556</v>
      </c>
      <c r="B362" t="s">
        <v>1114</v>
      </c>
      <c r="C362" t="s">
        <v>265</v>
      </c>
      <c r="D362" t="s">
        <v>1115</v>
      </c>
      <c r="E362" t="s">
        <v>109</v>
      </c>
      <c r="G362" t="s">
        <v>129</v>
      </c>
      <c r="H362" t="s">
        <v>556</v>
      </c>
      <c r="I362" t="s">
        <v>473</v>
      </c>
      <c r="J362" t="s">
        <v>132</v>
      </c>
      <c r="R362" t="s">
        <v>2514</v>
      </c>
      <c r="S362" t="s">
        <v>2299</v>
      </c>
      <c r="T362" t="s">
        <v>1774</v>
      </c>
      <c r="U362" t="s">
        <v>1467</v>
      </c>
      <c r="AC362">
        <f>VLOOKUP(A362,'[1]كل السنوات'!$A$2:$J$3366,10,0)</f>
        <v>0</v>
      </c>
    </row>
    <row r="363" spans="1:36" ht="15" customHeight="1" x14ac:dyDescent="0.25">
      <c r="A363">
        <v>524557</v>
      </c>
      <c r="B363" t="s">
        <v>919</v>
      </c>
      <c r="C363" t="s">
        <v>233</v>
      </c>
      <c r="D363" t="s">
        <v>662</v>
      </c>
      <c r="E363" t="s">
        <v>109</v>
      </c>
      <c r="G363" t="s">
        <v>129</v>
      </c>
      <c r="H363" t="s">
        <v>556</v>
      </c>
      <c r="I363" t="s">
        <v>473</v>
      </c>
      <c r="J363" t="s">
        <v>603</v>
      </c>
      <c r="AC363">
        <f>VLOOKUP(A363,'[1]كل السنوات'!$A$2:$J$3366,10,0)</f>
        <v>0</v>
      </c>
      <c r="AJ363" t="s">
        <v>1462</v>
      </c>
    </row>
    <row r="364" spans="1:36" ht="15" customHeight="1" x14ac:dyDescent="0.25">
      <c r="A364">
        <v>524561</v>
      </c>
      <c r="B364" t="s">
        <v>1116</v>
      </c>
      <c r="C364" t="s">
        <v>213</v>
      </c>
      <c r="D364" t="s">
        <v>390</v>
      </c>
      <c r="E364" t="s">
        <v>109</v>
      </c>
      <c r="G364" t="s">
        <v>1471</v>
      </c>
      <c r="H364" t="s">
        <v>558</v>
      </c>
      <c r="I364" t="s">
        <v>473</v>
      </c>
      <c r="J364" t="s">
        <v>130</v>
      </c>
      <c r="K364">
        <v>2009</v>
      </c>
      <c r="L364" t="s">
        <v>145</v>
      </c>
      <c r="AC364">
        <f>VLOOKUP(A364,'[1]كل السنوات'!$A$2:$J$3366,10,0)</f>
        <v>0</v>
      </c>
    </row>
    <row r="365" spans="1:36" ht="15" customHeight="1" x14ac:dyDescent="0.25">
      <c r="A365">
        <v>524599</v>
      </c>
      <c r="B365" t="s">
        <v>3084</v>
      </c>
      <c r="C365" t="s">
        <v>343</v>
      </c>
      <c r="D365" t="s">
        <v>535</v>
      </c>
      <c r="E365" t="s">
        <v>109</v>
      </c>
      <c r="G365" t="s">
        <v>141</v>
      </c>
      <c r="H365" t="s">
        <v>556</v>
      </c>
      <c r="I365" t="s">
        <v>473</v>
      </c>
      <c r="J365" t="s">
        <v>603</v>
      </c>
      <c r="K365">
        <v>2004</v>
      </c>
      <c r="AC365">
        <f>VLOOKUP(A365,'[1]كل السنوات'!$A$2:$J$3366,10,0)</f>
        <v>0</v>
      </c>
    </row>
    <row r="366" spans="1:36" ht="15" customHeight="1" x14ac:dyDescent="0.25">
      <c r="A366">
        <v>524601</v>
      </c>
      <c r="B366" t="s">
        <v>920</v>
      </c>
      <c r="C366" t="s">
        <v>78</v>
      </c>
      <c r="D366" t="s">
        <v>432</v>
      </c>
      <c r="E366" t="s">
        <v>109</v>
      </c>
      <c r="G366" t="s">
        <v>1566</v>
      </c>
      <c r="H366" t="s">
        <v>556</v>
      </c>
      <c r="I366" t="s">
        <v>473</v>
      </c>
      <c r="J366" t="s">
        <v>130</v>
      </c>
      <c r="K366">
        <v>2012</v>
      </c>
      <c r="R366" t="s">
        <v>2648</v>
      </c>
      <c r="S366" t="s">
        <v>2215</v>
      </c>
      <c r="T366" t="s">
        <v>1539</v>
      </c>
      <c r="U366" t="s">
        <v>1467</v>
      </c>
      <c r="AC366">
        <f>VLOOKUP(A366,'[1]كل السنوات'!$A$2:$J$3366,10,0)</f>
        <v>0</v>
      </c>
      <c r="AI366" t="s">
        <v>1462</v>
      </c>
      <c r="AJ366" t="s">
        <v>1462</v>
      </c>
    </row>
    <row r="367" spans="1:36" ht="15" customHeight="1" x14ac:dyDescent="0.25">
      <c r="A367">
        <v>524609</v>
      </c>
      <c r="B367" t="s">
        <v>1117</v>
      </c>
      <c r="C367" t="s">
        <v>334</v>
      </c>
      <c r="D367" t="s">
        <v>460</v>
      </c>
      <c r="E367" t="s">
        <v>109</v>
      </c>
      <c r="G367" t="s">
        <v>129</v>
      </c>
      <c r="H367" t="s">
        <v>556</v>
      </c>
      <c r="I367" t="s">
        <v>473</v>
      </c>
      <c r="J367" t="s">
        <v>132</v>
      </c>
      <c r="R367" t="s">
        <v>2516</v>
      </c>
      <c r="S367" t="s">
        <v>2427</v>
      </c>
      <c r="T367" t="s">
        <v>1972</v>
      </c>
      <c r="U367" t="s">
        <v>1467</v>
      </c>
      <c r="AC367">
        <f>VLOOKUP(A367,'[1]كل السنوات'!$A$2:$J$3366,10,0)</f>
        <v>0</v>
      </c>
    </row>
    <row r="368" spans="1:36" ht="15" customHeight="1" x14ac:dyDescent="0.25">
      <c r="A368">
        <v>524610</v>
      </c>
      <c r="B368" t="s">
        <v>921</v>
      </c>
      <c r="C368" t="s">
        <v>82</v>
      </c>
      <c r="D368" t="s">
        <v>922</v>
      </c>
      <c r="E368" t="s">
        <v>109</v>
      </c>
      <c r="F368" s="254">
        <v>35666</v>
      </c>
      <c r="G368" t="s">
        <v>1532</v>
      </c>
      <c r="H368" t="s">
        <v>556</v>
      </c>
      <c r="I368" t="s">
        <v>473</v>
      </c>
      <c r="J368" t="s">
        <v>130</v>
      </c>
      <c r="K368">
        <v>2015</v>
      </c>
      <c r="R368" t="s">
        <v>2644</v>
      </c>
      <c r="S368" t="s">
        <v>2645</v>
      </c>
      <c r="T368" t="s">
        <v>1612</v>
      </c>
      <c r="U368" t="s">
        <v>1516</v>
      </c>
      <c r="AC368">
        <f>VLOOKUP(A368,'[1]كل السنوات'!$A$2:$J$3366,10,0)</f>
        <v>0</v>
      </c>
      <c r="AG368" t="s">
        <v>1462</v>
      </c>
      <c r="AH368" t="s">
        <v>1462</v>
      </c>
      <c r="AI368" t="s">
        <v>1462</v>
      </c>
      <c r="AJ368" t="s">
        <v>1462</v>
      </c>
    </row>
    <row r="369" spans="1:36" ht="15" customHeight="1" x14ac:dyDescent="0.25">
      <c r="A369">
        <v>524629</v>
      </c>
      <c r="B369" t="s">
        <v>1118</v>
      </c>
      <c r="C369" t="s">
        <v>633</v>
      </c>
      <c r="D369" t="s">
        <v>374</v>
      </c>
      <c r="E369" t="s">
        <v>109</v>
      </c>
      <c r="G369" t="s">
        <v>129</v>
      </c>
      <c r="H369" t="s">
        <v>556</v>
      </c>
      <c r="I369" t="s">
        <v>473</v>
      </c>
      <c r="J369" t="s">
        <v>132</v>
      </c>
      <c r="L369" t="s">
        <v>144</v>
      </c>
      <c r="R369" t="s">
        <v>2517</v>
      </c>
      <c r="S369" t="s">
        <v>2518</v>
      </c>
      <c r="T369" t="s">
        <v>2063</v>
      </c>
      <c r="U369" t="s">
        <v>1467</v>
      </c>
      <c r="AC369">
        <f>VLOOKUP(A369,'[1]كل السنوات'!$A$2:$J$3366,10,0)</f>
        <v>0</v>
      </c>
    </row>
    <row r="370" spans="1:36" ht="15" customHeight="1" x14ac:dyDescent="0.25">
      <c r="A370">
        <v>524632</v>
      </c>
      <c r="B370" t="s">
        <v>1119</v>
      </c>
      <c r="C370" t="s">
        <v>292</v>
      </c>
      <c r="D370" t="s">
        <v>1120</v>
      </c>
      <c r="E370" t="s">
        <v>109</v>
      </c>
      <c r="G370" t="s">
        <v>2064</v>
      </c>
      <c r="H370" t="s">
        <v>556</v>
      </c>
      <c r="I370" t="s">
        <v>473</v>
      </c>
      <c r="J370" t="s">
        <v>130</v>
      </c>
      <c r="R370" t="s">
        <v>2714</v>
      </c>
      <c r="S370" t="s">
        <v>2620</v>
      </c>
      <c r="T370" t="s">
        <v>2065</v>
      </c>
      <c r="U370" t="s">
        <v>1467</v>
      </c>
      <c r="AC370">
        <f>VLOOKUP(A370,'[1]كل السنوات'!$A$2:$J$3366,10,0)</f>
        <v>0</v>
      </c>
    </row>
    <row r="371" spans="1:36" ht="15" customHeight="1" x14ac:dyDescent="0.25">
      <c r="A371">
        <v>524633</v>
      </c>
      <c r="B371" t="s">
        <v>1121</v>
      </c>
      <c r="C371" t="s">
        <v>258</v>
      </c>
      <c r="D371" t="s">
        <v>730</v>
      </c>
      <c r="E371" t="s">
        <v>109</v>
      </c>
      <c r="G371" t="s">
        <v>129</v>
      </c>
      <c r="H371" t="s">
        <v>556</v>
      </c>
      <c r="I371" t="s">
        <v>473</v>
      </c>
      <c r="J371" t="s">
        <v>132</v>
      </c>
      <c r="R371" t="s">
        <v>2341</v>
      </c>
      <c r="S371" t="s">
        <v>2342</v>
      </c>
      <c r="T371" t="s">
        <v>1828</v>
      </c>
      <c r="U371" t="s">
        <v>1516</v>
      </c>
      <c r="AC371">
        <f>VLOOKUP(A371,'[1]كل السنوات'!$A$2:$J$3366,10,0)</f>
        <v>0</v>
      </c>
    </row>
    <row r="372" spans="1:36" ht="15" customHeight="1" x14ac:dyDescent="0.25">
      <c r="A372">
        <v>524635</v>
      </c>
      <c r="B372" t="s">
        <v>1122</v>
      </c>
      <c r="C372" t="s">
        <v>327</v>
      </c>
      <c r="D372" t="s">
        <v>1123</v>
      </c>
      <c r="E372" t="s">
        <v>109</v>
      </c>
      <c r="G372" t="s">
        <v>1566</v>
      </c>
      <c r="H372" t="s">
        <v>556</v>
      </c>
      <c r="I372" t="s">
        <v>474</v>
      </c>
      <c r="J372" t="s">
        <v>603</v>
      </c>
      <c r="R372" t="s">
        <v>2873</v>
      </c>
      <c r="S372" t="s">
        <v>2874</v>
      </c>
      <c r="T372" t="s">
        <v>2066</v>
      </c>
      <c r="U372" t="s">
        <v>1646</v>
      </c>
      <c r="AC372" t="str">
        <f>VLOOKUP(A372,'[1]كل السنوات'!$A$2:$J$3366,10,0)</f>
        <v>م</v>
      </c>
    </row>
    <row r="373" spans="1:36" ht="15" customHeight="1" x14ac:dyDescent="0.25">
      <c r="A373">
        <v>524645</v>
      </c>
      <c r="B373" t="s">
        <v>1124</v>
      </c>
      <c r="C373" t="s">
        <v>94</v>
      </c>
      <c r="D373" t="s">
        <v>442</v>
      </c>
      <c r="E373" t="s">
        <v>1480</v>
      </c>
      <c r="G373" t="s">
        <v>129</v>
      </c>
      <c r="H373" t="s">
        <v>556</v>
      </c>
      <c r="I373" t="s">
        <v>473</v>
      </c>
      <c r="J373" t="s">
        <v>1465</v>
      </c>
      <c r="K373">
        <v>2006</v>
      </c>
      <c r="R373" t="s">
        <v>2519</v>
      </c>
      <c r="S373" t="s">
        <v>2520</v>
      </c>
      <c r="T373" t="s">
        <v>2053</v>
      </c>
      <c r="U373" t="s">
        <v>1516</v>
      </c>
      <c r="AC373">
        <f>VLOOKUP(A373,'[1]كل السنوات'!$A$2:$J$3366,10,0)</f>
        <v>0</v>
      </c>
      <c r="AJ373" t="s">
        <v>1462</v>
      </c>
    </row>
    <row r="374" spans="1:36" ht="15" customHeight="1" x14ac:dyDescent="0.25">
      <c r="A374">
        <v>524649</v>
      </c>
      <c r="B374" t="s">
        <v>1125</v>
      </c>
      <c r="C374" t="s">
        <v>100</v>
      </c>
      <c r="D374" t="s">
        <v>319</v>
      </c>
      <c r="E374" t="s">
        <v>109</v>
      </c>
      <c r="G374" t="s">
        <v>2067</v>
      </c>
      <c r="H374" t="s">
        <v>556</v>
      </c>
      <c r="I374" t="s">
        <v>473</v>
      </c>
      <c r="J374" t="s">
        <v>603</v>
      </c>
      <c r="R374" t="s">
        <v>3085</v>
      </c>
      <c r="S374" t="s">
        <v>3086</v>
      </c>
      <c r="T374" t="s">
        <v>1469</v>
      </c>
      <c r="U374" t="s">
        <v>3087</v>
      </c>
      <c r="AC374">
        <f>VLOOKUP(A374,'[1]كل السنوات'!$A$2:$J$3366,10,0)</f>
        <v>0</v>
      </c>
      <c r="AJ374" t="s">
        <v>1462</v>
      </c>
    </row>
    <row r="375" spans="1:36" ht="15" customHeight="1" x14ac:dyDescent="0.25">
      <c r="A375">
        <v>524650</v>
      </c>
      <c r="B375" t="s">
        <v>1126</v>
      </c>
      <c r="C375" t="s">
        <v>1127</v>
      </c>
      <c r="D375" t="s">
        <v>1128</v>
      </c>
      <c r="E375" t="s">
        <v>109</v>
      </c>
      <c r="G375" t="s">
        <v>2068</v>
      </c>
      <c r="H375" t="s">
        <v>556</v>
      </c>
      <c r="I375" t="s">
        <v>473</v>
      </c>
      <c r="J375" t="s">
        <v>132</v>
      </c>
      <c r="L375" t="s">
        <v>144</v>
      </c>
      <c r="R375" t="s">
        <v>2521</v>
      </c>
      <c r="S375" t="s">
        <v>2522</v>
      </c>
      <c r="T375" t="s">
        <v>2069</v>
      </c>
      <c r="U375" t="s">
        <v>1467</v>
      </c>
      <c r="AC375">
        <f>VLOOKUP(A375,'[1]كل السنوات'!$A$2:$J$3366,10,0)</f>
        <v>0</v>
      </c>
    </row>
    <row r="376" spans="1:36" ht="15" customHeight="1" x14ac:dyDescent="0.25">
      <c r="A376">
        <v>524658</v>
      </c>
      <c r="B376" t="s">
        <v>1129</v>
      </c>
      <c r="C376" t="s">
        <v>66</v>
      </c>
      <c r="D376" t="s">
        <v>438</v>
      </c>
      <c r="E376" t="s">
        <v>109</v>
      </c>
      <c r="G376" t="s">
        <v>129</v>
      </c>
      <c r="H376" t="s">
        <v>556</v>
      </c>
      <c r="I376" t="s">
        <v>473</v>
      </c>
      <c r="J376" t="s">
        <v>603</v>
      </c>
      <c r="L376" t="s">
        <v>140</v>
      </c>
      <c r="R376" t="s">
        <v>3088</v>
      </c>
      <c r="S376" t="s">
        <v>2234</v>
      </c>
      <c r="T376" t="s">
        <v>1736</v>
      </c>
      <c r="U376" t="s">
        <v>1467</v>
      </c>
      <c r="AC376">
        <f>VLOOKUP(A376,'[1]كل السنوات'!$A$2:$J$3366,10,0)</f>
        <v>0</v>
      </c>
    </row>
    <row r="377" spans="1:36" ht="15" customHeight="1" x14ac:dyDescent="0.25">
      <c r="A377">
        <v>524664</v>
      </c>
      <c r="B377" t="s">
        <v>1130</v>
      </c>
      <c r="C377" t="s">
        <v>66</v>
      </c>
      <c r="D377" t="s">
        <v>550</v>
      </c>
      <c r="E377" t="s">
        <v>109</v>
      </c>
      <c r="G377" t="s">
        <v>129</v>
      </c>
      <c r="H377" t="s">
        <v>556</v>
      </c>
      <c r="I377" t="s">
        <v>474</v>
      </c>
      <c r="J377" t="s">
        <v>132</v>
      </c>
      <c r="L377" t="s">
        <v>144</v>
      </c>
      <c r="R377" t="s">
        <v>2523</v>
      </c>
      <c r="S377" t="s">
        <v>2181</v>
      </c>
      <c r="T377" t="s">
        <v>1932</v>
      </c>
      <c r="U377" t="s">
        <v>1467</v>
      </c>
      <c r="AC377" t="str">
        <f>VLOOKUP(A377,'[1]كل السنوات'!$A$2:$J$3366,10,0)</f>
        <v>م</v>
      </c>
    </row>
    <row r="378" spans="1:36" ht="15" customHeight="1" x14ac:dyDescent="0.25">
      <c r="A378">
        <v>524665</v>
      </c>
      <c r="B378" t="s">
        <v>1131</v>
      </c>
      <c r="C378" t="s">
        <v>1132</v>
      </c>
      <c r="D378" t="s">
        <v>322</v>
      </c>
      <c r="E378" t="s">
        <v>109</v>
      </c>
      <c r="G378" t="s">
        <v>129</v>
      </c>
      <c r="H378" t="s">
        <v>556</v>
      </c>
      <c r="I378" t="s">
        <v>473</v>
      </c>
      <c r="J378" t="s">
        <v>132</v>
      </c>
      <c r="K378">
        <v>2017</v>
      </c>
      <c r="L378" t="s">
        <v>131</v>
      </c>
      <c r="R378" t="s">
        <v>2344</v>
      </c>
      <c r="S378" t="s">
        <v>2345</v>
      </c>
      <c r="T378" t="s">
        <v>1582</v>
      </c>
      <c r="U378" t="s">
        <v>1592</v>
      </c>
      <c r="AC378">
        <f>VLOOKUP(A378,'[1]كل السنوات'!$A$2:$J$3366,10,0)</f>
        <v>0</v>
      </c>
      <c r="AG378" t="s">
        <v>1462</v>
      </c>
      <c r="AH378" t="s">
        <v>1462</v>
      </c>
      <c r="AI378" t="s">
        <v>1462</v>
      </c>
    </row>
    <row r="379" spans="1:36" ht="15" customHeight="1" x14ac:dyDescent="0.25">
      <c r="A379">
        <v>524675</v>
      </c>
      <c r="B379" t="s">
        <v>1134</v>
      </c>
      <c r="C379" t="s">
        <v>90</v>
      </c>
      <c r="D379" t="s">
        <v>666</v>
      </c>
      <c r="E379" t="s">
        <v>109</v>
      </c>
      <c r="G379" t="s">
        <v>129</v>
      </c>
      <c r="H379" t="s">
        <v>556</v>
      </c>
      <c r="I379" t="s">
        <v>473</v>
      </c>
      <c r="J379" t="s">
        <v>130</v>
      </c>
      <c r="R379" t="s">
        <v>3089</v>
      </c>
      <c r="S379" t="s">
        <v>2408</v>
      </c>
      <c r="T379" t="s">
        <v>3026</v>
      </c>
      <c r="U379" t="s">
        <v>1472</v>
      </c>
      <c r="AC379">
        <f>VLOOKUP(A379,'[1]كل السنوات'!$A$2:$J$3366,10,0)</f>
        <v>0</v>
      </c>
    </row>
    <row r="380" spans="1:36" ht="15" customHeight="1" x14ac:dyDescent="0.25">
      <c r="A380">
        <v>524687</v>
      </c>
      <c r="B380" t="s">
        <v>1135</v>
      </c>
      <c r="C380" t="s">
        <v>344</v>
      </c>
      <c r="D380" t="s">
        <v>511</v>
      </c>
      <c r="E380" t="s">
        <v>109</v>
      </c>
      <c r="G380" t="s">
        <v>129</v>
      </c>
      <c r="H380" t="s">
        <v>556</v>
      </c>
      <c r="I380" t="s">
        <v>473</v>
      </c>
      <c r="J380" t="s">
        <v>130</v>
      </c>
      <c r="R380" t="s">
        <v>2664</v>
      </c>
      <c r="S380" t="s">
        <v>2180</v>
      </c>
      <c r="T380" t="s">
        <v>1831</v>
      </c>
      <c r="U380" t="s">
        <v>1467</v>
      </c>
      <c r="AC380">
        <f>VLOOKUP(A380,'[1]كل السنوات'!$A$2:$J$3366,10,0)</f>
        <v>0</v>
      </c>
      <c r="AI380" t="s">
        <v>1462</v>
      </c>
    </row>
    <row r="381" spans="1:36" ht="15" customHeight="1" x14ac:dyDescent="0.25">
      <c r="A381">
        <v>524690</v>
      </c>
      <c r="B381" t="s">
        <v>1136</v>
      </c>
      <c r="C381" t="s">
        <v>304</v>
      </c>
      <c r="D381" t="s">
        <v>389</v>
      </c>
      <c r="E381" t="s">
        <v>1480</v>
      </c>
      <c r="G381" t="s">
        <v>1513</v>
      </c>
      <c r="H381" t="s">
        <v>556</v>
      </c>
      <c r="I381" t="s">
        <v>473</v>
      </c>
      <c r="J381" t="s">
        <v>132</v>
      </c>
      <c r="N381">
        <v>957</v>
      </c>
      <c r="O381" s="254">
        <v>45722</v>
      </c>
      <c r="P381">
        <v>95000</v>
      </c>
      <c r="AC381">
        <f>VLOOKUP(A381,'[1]كل السنوات'!$A$2:$J$3366,10,0)</f>
        <v>0</v>
      </c>
    </row>
    <row r="382" spans="1:36" ht="15" customHeight="1" x14ac:dyDescent="0.25">
      <c r="A382">
        <v>524702</v>
      </c>
      <c r="B382" t="s">
        <v>1137</v>
      </c>
      <c r="C382" t="s">
        <v>846</v>
      </c>
      <c r="D382" t="s">
        <v>384</v>
      </c>
      <c r="E382" t="s">
        <v>109</v>
      </c>
      <c r="G382" t="s">
        <v>147</v>
      </c>
      <c r="H382" t="s">
        <v>556</v>
      </c>
      <c r="I382" t="s">
        <v>473</v>
      </c>
      <c r="J382" t="s">
        <v>132</v>
      </c>
      <c r="R382" t="s">
        <v>3090</v>
      </c>
      <c r="S382" t="s">
        <v>3091</v>
      </c>
      <c r="T382" t="s">
        <v>1549</v>
      </c>
      <c r="U382" t="s">
        <v>1467</v>
      </c>
      <c r="AC382">
        <f>VLOOKUP(A382,'[1]كل السنوات'!$A$2:$J$3366,10,0)</f>
        <v>0</v>
      </c>
    </row>
    <row r="383" spans="1:36" ht="15" customHeight="1" x14ac:dyDescent="0.65">
      <c r="A383" s="284">
        <v>524706</v>
      </c>
      <c r="B383" s="284" t="s">
        <v>3533</v>
      </c>
      <c r="C383" s="284" t="s">
        <v>76</v>
      </c>
      <c r="D383" s="284" t="s">
        <v>315</v>
      </c>
      <c r="I383" s="284" t="s">
        <v>473</v>
      </c>
      <c r="AC383">
        <f>VLOOKUP(A383,'[1]كل السنوات'!$A$2:$J$3366,10,0)</f>
        <v>0</v>
      </c>
    </row>
    <row r="384" spans="1:36" ht="15" customHeight="1" x14ac:dyDescent="0.25">
      <c r="A384">
        <v>524708</v>
      </c>
      <c r="B384" t="s">
        <v>1138</v>
      </c>
      <c r="C384" t="s">
        <v>345</v>
      </c>
      <c r="D384" t="s">
        <v>317</v>
      </c>
      <c r="E384" t="s">
        <v>109</v>
      </c>
      <c r="G384" t="s">
        <v>129</v>
      </c>
      <c r="H384" t="s">
        <v>556</v>
      </c>
      <c r="I384" t="s">
        <v>473</v>
      </c>
      <c r="J384" t="s">
        <v>132</v>
      </c>
      <c r="K384">
        <v>2011</v>
      </c>
      <c r="R384" t="s">
        <v>2524</v>
      </c>
      <c r="S384" t="s">
        <v>2426</v>
      </c>
      <c r="T384" t="s">
        <v>1676</v>
      </c>
      <c r="U384" t="s">
        <v>1467</v>
      </c>
      <c r="AC384">
        <f>VLOOKUP(A384,'[1]كل السنوات'!$A$2:$J$3366,10,0)</f>
        <v>0</v>
      </c>
      <c r="AJ384" t="s">
        <v>1462</v>
      </c>
    </row>
    <row r="385" spans="1:36" ht="15" customHeight="1" x14ac:dyDescent="0.25">
      <c r="A385">
        <v>524711</v>
      </c>
      <c r="B385" t="s">
        <v>754</v>
      </c>
      <c r="C385" t="s">
        <v>69</v>
      </c>
      <c r="D385" t="s">
        <v>755</v>
      </c>
      <c r="E385" t="s">
        <v>109</v>
      </c>
      <c r="G385" t="s">
        <v>2070</v>
      </c>
      <c r="H385" t="s">
        <v>556</v>
      </c>
      <c r="I385" t="s">
        <v>473</v>
      </c>
      <c r="J385" t="s">
        <v>130</v>
      </c>
      <c r="K385">
        <v>2018</v>
      </c>
      <c r="L385" t="s">
        <v>140</v>
      </c>
      <c r="R385" t="s">
        <v>2715</v>
      </c>
      <c r="S385" t="s">
        <v>2195</v>
      </c>
      <c r="T385" t="s">
        <v>2071</v>
      </c>
      <c r="U385" t="s">
        <v>1467</v>
      </c>
      <c r="AC385" t="str">
        <f>VLOOKUP(A385,'[1]كل السنوات'!$A$2:$J$3366,10,0)</f>
        <v>مستنفذ فصل اول 2024-2025</v>
      </c>
      <c r="AE385" t="s">
        <v>3536</v>
      </c>
      <c r="AH385" t="s">
        <v>1462</v>
      </c>
      <c r="AI385" t="s">
        <v>1462</v>
      </c>
      <c r="AJ385" t="s">
        <v>1462</v>
      </c>
    </row>
    <row r="386" spans="1:36" ht="15" customHeight="1" x14ac:dyDescent="0.25">
      <c r="A386">
        <v>524718</v>
      </c>
      <c r="B386" t="s">
        <v>1139</v>
      </c>
      <c r="C386" t="s">
        <v>648</v>
      </c>
      <c r="D386" t="s">
        <v>368</v>
      </c>
      <c r="E386" t="s">
        <v>109</v>
      </c>
      <c r="G386" t="s">
        <v>143</v>
      </c>
      <c r="H386" t="s">
        <v>556</v>
      </c>
      <c r="I386" t="s">
        <v>473</v>
      </c>
      <c r="J386" t="s">
        <v>132</v>
      </c>
      <c r="L386" t="s">
        <v>143</v>
      </c>
      <c r="R386" t="s">
        <v>3092</v>
      </c>
      <c r="S386" t="s">
        <v>3093</v>
      </c>
      <c r="T386" t="s">
        <v>1960</v>
      </c>
      <c r="U386" t="s">
        <v>3094</v>
      </c>
      <c r="AC386">
        <f>VLOOKUP(A386,'[1]كل السنوات'!$A$2:$J$3366,10,0)</f>
        <v>0</v>
      </c>
    </row>
    <row r="387" spans="1:36" ht="15" customHeight="1" x14ac:dyDescent="0.25">
      <c r="A387">
        <v>524724</v>
      </c>
      <c r="B387" t="s">
        <v>1140</v>
      </c>
      <c r="C387" t="s">
        <v>276</v>
      </c>
      <c r="D387" t="s">
        <v>310</v>
      </c>
      <c r="E387" t="s">
        <v>109</v>
      </c>
      <c r="G387" t="s">
        <v>129</v>
      </c>
      <c r="H387" t="s">
        <v>556</v>
      </c>
      <c r="I387" t="s">
        <v>473</v>
      </c>
      <c r="J387" t="s">
        <v>132</v>
      </c>
      <c r="L387" t="s">
        <v>144</v>
      </c>
      <c r="R387" t="s">
        <v>2525</v>
      </c>
      <c r="S387" t="s">
        <v>2188</v>
      </c>
      <c r="T387" t="s">
        <v>1500</v>
      </c>
      <c r="U387" t="s">
        <v>1551</v>
      </c>
      <c r="AC387">
        <f>VLOOKUP(A387,'[1]كل السنوات'!$A$2:$J$3366,10,0)</f>
        <v>0</v>
      </c>
      <c r="AI387" t="s">
        <v>1462</v>
      </c>
      <c r="AJ387" t="s">
        <v>1462</v>
      </c>
    </row>
    <row r="388" spans="1:36" ht="15" customHeight="1" x14ac:dyDescent="0.25">
      <c r="A388">
        <v>524730</v>
      </c>
      <c r="B388" t="s">
        <v>1141</v>
      </c>
      <c r="C388" t="s">
        <v>65</v>
      </c>
      <c r="D388" t="s">
        <v>385</v>
      </c>
      <c r="E388" t="s">
        <v>109</v>
      </c>
      <c r="G388" t="s">
        <v>1832</v>
      </c>
      <c r="H388" t="s">
        <v>556</v>
      </c>
      <c r="I388" t="s">
        <v>473</v>
      </c>
      <c r="J388" t="s">
        <v>130</v>
      </c>
      <c r="R388" t="s">
        <v>2665</v>
      </c>
      <c r="S388" t="s">
        <v>2174</v>
      </c>
      <c r="T388" t="s">
        <v>1489</v>
      </c>
      <c r="U388" t="s">
        <v>1467</v>
      </c>
      <c r="AC388">
        <f>VLOOKUP(A388,'[1]كل السنوات'!$A$2:$J$3366,10,0)</f>
        <v>0</v>
      </c>
    </row>
    <row r="389" spans="1:36" ht="15" customHeight="1" x14ac:dyDescent="0.25">
      <c r="A389">
        <v>524739</v>
      </c>
      <c r="B389" t="s">
        <v>1142</v>
      </c>
      <c r="C389" t="s">
        <v>217</v>
      </c>
      <c r="D389" t="s">
        <v>372</v>
      </c>
      <c r="E389" t="s">
        <v>109</v>
      </c>
      <c r="G389" t="s">
        <v>1604</v>
      </c>
      <c r="H389" t="s">
        <v>556</v>
      </c>
      <c r="I389" t="s">
        <v>474</v>
      </c>
      <c r="J389" t="s">
        <v>603</v>
      </c>
      <c r="L389" t="s">
        <v>142</v>
      </c>
      <c r="R389" t="s">
        <v>3095</v>
      </c>
      <c r="S389" t="s">
        <v>2367</v>
      </c>
      <c r="T389" t="s">
        <v>1611</v>
      </c>
      <c r="U389" t="s">
        <v>1569</v>
      </c>
      <c r="AC389" t="str">
        <f>VLOOKUP(A389,'[1]كل السنوات'!$A$2:$J$3366,10,0)</f>
        <v>م</v>
      </c>
    </row>
    <row r="390" spans="1:36" ht="15" customHeight="1" x14ac:dyDescent="0.25">
      <c r="A390">
        <v>524744</v>
      </c>
      <c r="B390" t="s">
        <v>1143</v>
      </c>
      <c r="C390" t="s">
        <v>665</v>
      </c>
      <c r="D390" t="s">
        <v>412</v>
      </c>
      <c r="E390" t="s">
        <v>109</v>
      </c>
      <c r="G390" t="s">
        <v>1630</v>
      </c>
      <c r="H390" t="s">
        <v>556</v>
      </c>
      <c r="I390" t="s">
        <v>473</v>
      </c>
      <c r="J390" t="s">
        <v>132</v>
      </c>
      <c r="K390">
        <v>2005</v>
      </c>
      <c r="R390" t="s">
        <v>2526</v>
      </c>
      <c r="S390" t="s">
        <v>2527</v>
      </c>
      <c r="T390" t="s">
        <v>1913</v>
      </c>
      <c r="U390" t="s">
        <v>2072</v>
      </c>
      <c r="AC390">
        <f>VLOOKUP(A390,'[1]كل السنوات'!$A$2:$J$3366,10,0)</f>
        <v>0</v>
      </c>
      <c r="AI390" t="s">
        <v>1462</v>
      </c>
      <c r="AJ390" t="s">
        <v>1462</v>
      </c>
    </row>
    <row r="391" spans="1:36" ht="15" customHeight="1" x14ac:dyDescent="0.25">
      <c r="A391">
        <v>524771</v>
      </c>
      <c r="B391" t="s">
        <v>1144</v>
      </c>
      <c r="C391" t="s">
        <v>1145</v>
      </c>
      <c r="D391" t="s">
        <v>461</v>
      </c>
      <c r="E391" t="s">
        <v>109</v>
      </c>
      <c r="G391" t="s">
        <v>872</v>
      </c>
      <c r="H391" t="s">
        <v>556</v>
      </c>
      <c r="I391" t="s">
        <v>473</v>
      </c>
      <c r="J391" t="s">
        <v>603</v>
      </c>
      <c r="L391" t="s">
        <v>143</v>
      </c>
      <c r="R391" t="s">
        <v>2876</v>
      </c>
      <c r="S391" t="s">
        <v>2877</v>
      </c>
      <c r="T391" t="s">
        <v>2073</v>
      </c>
      <c r="U391" t="s">
        <v>2074</v>
      </c>
      <c r="AC391">
        <f>VLOOKUP(A391,'[1]كل السنوات'!$A$2:$J$3366,10,0)</f>
        <v>0</v>
      </c>
    </row>
    <row r="392" spans="1:36" ht="15" customHeight="1" x14ac:dyDescent="0.25">
      <c r="A392">
        <v>524776</v>
      </c>
      <c r="B392" t="s">
        <v>756</v>
      </c>
      <c r="C392" t="s">
        <v>294</v>
      </c>
      <c r="D392" t="s">
        <v>368</v>
      </c>
      <c r="E392" t="s">
        <v>109</v>
      </c>
      <c r="G392" t="s">
        <v>129</v>
      </c>
      <c r="H392" t="s">
        <v>556</v>
      </c>
      <c r="I392" t="s">
        <v>473</v>
      </c>
      <c r="J392" t="s">
        <v>132</v>
      </c>
      <c r="K392">
        <v>2014</v>
      </c>
      <c r="R392" t="s">
        <v>2528</v>
      </c>
      <c r="S392" t="s">
        <v>2134</v>
      </c>
      <c r="T392" t="s">
        <v>2077</v>
      </c>
      <c r="U392" t="s">
        <v>1516</v>
      </c>
      <c r="AC392">
        <f>VLOOKUP(A392,'[1]كل السنوات'!$A$2:$J$3366,10,0)</f>
        <v>0</v>
      </c>
      <c r="AG392" t="s">
        <v>1462</v>
      </c>
      <c r="AH392" t="s">
        <v>1462</v>
      </c>
      <c r="AI392" t="s">
        <v>1462</v>
      </c>
      <c r="AJ392" t="s">
        <v>1462</v>
      </c>
    </row>
    <row r="393" spans="1:36" ht="15" customHeight="1" x14ac:dyDescent="0.25">
      <c r="A393">
        <v>524782</v>
      </c>
      <c r="B393" t="s">
        <v>1146</v>
      </c>
      <c r="C393" t="s">
        <v>297</v>
      </c>
      <c r="D393" t="s">
        <v>395</v>
      </c>
      <c r="E393" t="s">
        <v>109</v>
      </c>
      <c r="G393" t="s">
        <v>1514</v>
      </c>
      <c r="H393" t="s">
        <v>556</v>
      </c>
      <c r="I393" t="s">
        <v>473</v>
      </c>
      <c r="J393" t="s">
        <v>132</v>
      </c>
      <c r="K393">
        <v>2016</v>
      </c>
      <c r="R393" t="s">
        <v>2529</v>
      </c>
      <c r="S393" t="s">
        <v>2492</v>
      </c>
      <c r="T393" t="s">
        <v>1871</v>
      </c>
      <c r="U393" t="s">
        <v>1569</v>
      </c>
      <c r="AC393">
        <f>VLOOKUP(A393,'[1]كل السنوات'!$A$2:$J$3366,10,0)</f>
        <v>0</v>
      </c>
    </row>
    <row r="394" spans="1:36" ht="15" customHeight="1" x14ac:dyDescent="0.25">
      <c r="A394">
        <v>524783</v>
      </c>
      <c r="B394" t="s">
        <v>1147</v>
      </c>
      <c r="C394" t="s">
        <v>295</v>
      </c>
      <c r="D394" t="s">
        <v>1148</v>
      </c>
      <c r="E394" t="s">
        <v>109</v>
      </c>
      <c r="G394" t="s">
        <v>129</v>
      </c>
      <c r="H394" t="s">
        <v>556</v>
      </c>
      <c r="I394" t="s">
        <v>473</v>
      </c>
      <c r="J394" t="s">
        <v>603</v>
      </c>
      <c r="R394" t="s">
        <v>2878</v>
      </c>
      <c r="S394" t="s">
        <v>2436</v>
      </c>
      <c r="T394" t="s">
        <v>2078</v>
      </c>
      <c r="U394" t="s">
        <v>1467</v>
      </c>
      <c r="AC394">
        <f>VLOOKUP(A394,'[1]كل السنوات'!$A$2:$J$3366,10,0)</f>
        <v>0</v>
      </c>
    </row>
    <row r="395" spans="1:36" ht="15" customHeight="1" x14ac:dyDescent="0.25">
      <c r="A395">
        <v>524795</v>
      </c>
      <c r="B395" t="s">
        <v>1149</v>
      </c>
      <c r="C395" t="s">
        <v>902</v>
      </c>
      <c r="D395" t="s">
        <v>627</v>
      </c>
      <c r="E395" t="s">
        <v>109</v>
      </c>
      <c r="G395" t="s">
        <v>129</v>
      </c>
      <c r="H395" t="s">
        <v>556</v>
      </c>
      <c r="I395" t="s">
        <v>473</v>
      </c>
      <c r="J395" t="s">
        <v>130</v>
      </c>
      <c r="R395" t="s">
        <v>2716</v>
      </c>
      <c r="S395" t="s">
        <v>2717</v>
      </c>
      <c r="T395" t="s">
        <v>2024</v>
      </c>
      <c r="U395" t="s">
        <v>1467</v>
      </c>
      <c r="AC395">
        <f>VLOOKUP(A395,'[1]كل السنوات'!$A$2:$J$3366,10,0)</f>
        <v>0</v>
      </c>
    </row>
    <row r="396" spans="1:36" ht="15" customHeight="1" x14ac:dyDescent="0.25">
      <c r="A396">
        <v>524812</v>
      </c>
      <c r="B396" t="s">
        <v>1150</v>
      </c>
      <c r="C396" t="s">
        <v>285</v>
      </c>
      <c r="D396" t="s">
        <v>807</v>
      </c>
      <c r="E396" t="s">
        <v>109</v>
      </c>
      <c r="G396" t="s">
        <v>1604</v>
      </c>
      <c r="H396" t="s">
        <v>556</v>
      </c>
      <c r="I396" t="s">
        <v>473</v>
      </c>
      <c r="J396" t="s">
        <v>132</v>
      </c>
      <c r="R396" t="s">
        <v>2530</v>
      </c>
      <c r="S396" t="s">
        <v>2531</v>
      </c>
      <c r="T396" t="s">
        <v>2080</v>
      </c>
      <c r="U396" t="s">
        <v>1569</v>
      </c>
      <c r="AC396">
        <f>VLOOKUP(A396,'[1]كل السنوات'!$A$2:$J$3366,10,0)</f>
        <v>0</v>
      </c>
      <c r="AJ396" t="s">
        <v>1462</v>
      </c>
    </row>
    <row r="397" spans="1:36" ht="15" customHeight="1" x14ac:dyDescent="0.25">
      <c r="A397">
        <v>524815</v>
      </c>
      <c r="B397" t="s">
        <v>1151</v>
      </c>
      <c r="C397" t="s">
        <v>1152</v>
      </c>
      <c r="D397" t="s">
        <v>649</v>
      </c>
      <c r="E397" t="s">
        <v>109</v>
      </c>
      <c r="G397" t="s">
        <v>1548</v>
      </c>
      <c r="H397" t="s">
        <v>556</v>
      </c>
      <c r="I397" t="s">
        <v>473</v>
      </c>
      <c r="J397" t="s">
        <v>130</v>
      </c>
      <c r="R397" t="s">
        <v>2718</v>
      </c>
      <c r="S397" t="s">
        <v>2719</v>
      </c>
      <c r="T397" t="s">
        <v>1973</v>
      </c>
      <c r="U397" t="s">
        <v>2081</v>
      </c>
      <c r="AC397">
        <f>VLOOKUP(A397,'[1]كل السنوات'!$A$2:$J$3366,10,0)</f>
        <v>0</v>
      </c>
      <c r="AJ397" t="s">
        <v>1462</v>
      </c>
    </row>
    <row r="398" spans="1:36" ht="15" customHeight="1" x14ac:dyDescent="0.25">
      <c r="A398">
        <v>524823</v>
      </c>
      <c r="B398" t="s">
        <v>1153</v>
      </c>
      <c r="C398" t="s">
        <v>232</v>
      </c>
      <c r="D398" t="s">
        <v>398</v>
      </c>
      <c r="E398" t="s">
        <v>109</v>
      </c>
      <c r="F398" s="254">
        <v>33862</v>
      </c>
      <c r="G398" t="s">
        <v>1886</v>
      </c>
      <c r="H398" t="s">
        <v>556</v>
      </c>
      <c r="I398" t="s">
        <v>473</v>
      </c>
      <c r="J398" t="s">
        <v>132</v>
      </c>
      <c r="R398" t="s">
        <v>3096</v>
      </c>
      <c r="S398" t="s">
        <v>2350</v>
      </c>
      <c r="T398" t="s">
        <v>1641</v>
      </c>
      <c r="U398" t="s">
        <v>3097</v>
      </c>
      <c r="AC398">
        <f>VLOOKUP(A398,'[1]كل السنوات'!$A$2:$J$3366,10,0)</f>
        <v>0</v>
      </c>
    </row>
    <row r="399" spans="1:36" ht="15" customHeight="1" x14ac:dyDescent="0.25">
      <c r="A399">
        <v>524826</v>
      </c>
      <c r="B399" t="s">
        <v>1154</v>
      </c>
      <c r="C399" t="s">
        <v>66</v>
      </c>
      <c r="D399" t="s">
        <v>385</v>
      </c>
      <c r="E399" t="s">
        <v>109</v>
      </c>
      <c r="G399" t="s">
        <v>129</v>
      </c>
      <c r="H399" t="s">
        <v>556</v>
      </c>
      <c r="I399" t="s">
        <v>473</v>
      </c>
      <c r="J399" t="s">
        <v>130</v>
      </c>
      <c r="R399" t="s">
        <v>2666</v>
      </c>
      <c r="S399" t="s">
        <v>2422</v>
      </c>
      <c r="T399" t="s">
        <v>1615</v>
      </c>
      <c r="U399" t="s">
        <v>1502</v>
      </c>
      <c r="AC399">
        <f>VLOOKUP(A399,'[1]كل السنوات'!$A$2:$J$3366,10,0)</f>
        <v>0</v>
      </c>
    </row>
    <row r="400" spans="1:36" ht="15" customHeight="1" x14ac:dyDescent="0.25">
      <c r="A400">
        <v>524829</v>
      </c>
      <c r="B400" t="s">
        <v>1155</v>
      </c>
      <c r="C400" t="s">
        <v>266</v>
      </c>
      <c r="D400" t="s">
        <v>541</v>
      </c>
      <c r="E400" t="s">
        <v>109</v>
      </c>
      <c r="G400" t="s">
        <v>129</v>
      </c>
      <c r="H400" t="s">
        <v>556</v>
      </c>
      <c r="I400" t="s">
        <v>473</v>
      </c>
      <c r="J400" t="s">
        <v>130</v>
      </c>
      <c r="R400" t="s">
        <v>2720</v>
      </c>
      <c r="S400" t="s">
        <v>2412</v>
      </c>
      <c r="T400" t="s">
        <v>1584</v>
      </c>
      <c r="U400" t="s">
        <v>1467</v>
      </c>
      <c r="AC400">
        <f>VLOOKUP(A400,'[1]كل السنوات'!$A$2:$J$3366,10,0)</f>
        <v>0</v>
      </c>
    </row>
    <row r="401" spans="1:36" ht="15" customHeight="1" x14ac:dyDescent="0.65">
      <c r="A401" s="284">
        <v>524834</v>
      </c>
      <c r="B401" s="284" t="s">
        <v>3534</v>
      </c>
      <c r="C401" s="284" t="s">
        <v>64</v>
      </c>
      <c r="D401" s="284" t="s">
        <v>435</v>
      </c>
      <c r="I401" s="284" t="s">
        <v>473</v>
      </c>
      <c r="AC401">
        <f>VLOOKUP(A401,'[1]كل السنوات'!$A$2:$J$3366,10,0)</f>
        <v>0</v>
      </c>
    </row>
    <row r="402" spans="1:36" ht="15" customHeight="1" x14ac:dyDescent="0.25">
      <c r="A402">
        <v>524842</v>
      </c>
      <c r="B402" t="s">
        <v>1437</v>
      </c>
      <c r="C402" t="s">
        <v>272</v>
      </c>
      <c r="D402" t="s">
        <v>434</v>
      </c>
      <c r="E402" t="s">
        <v>109</v>
      </c>
      <c r="G402" t="s">
        <v>1514</v>
      </c>
      <c r="H402" t="s">
        <v>556</v>
      </c>
      <c r="I402" t="s">
        <v>473</v>
      </c>
      <c r="J402" t="s">
        <v>132</v>
      </c>
      <c r="K402">
        <v>2016</v>
      </c>
      <c r="L402" t="s">
        <v>131</v>
      </c>
      <c r="R402" t="s">
        <v>2532</v>
      </c>
      <c r="S402" t="s">
        <v>2498</v>
      </c>
      <c r="T402" t="s">
        <v>2082</v>
      </c>
      <c r="U402" t="s">
        <v>1620</v>
      </c>
      <c r="AC402">
        <f>VLOOKUP(A402,'[1]كل السنوات'!$A$2:$J$3366,10,0)</f>
        <v>0</v>
      </c>
      <c r="AG402" t="s">
        <v>1462</v>
      </c>
      <c r="AH402" t="s">
        <v>1462</v>
      </c>
      <c r="AI402" t="s">
        <v>1462</v>
      </c>
      <c r="AJ402" t="s">
        <v>1462</v>
      </c>
    </row>
    <row r="403" spans="1:36" ht="15" customHeight="1" x14ac:dyDescent="0.25">
      <c r="A403">
        <v>524845</v>
      </c>
      <c r="B403" t="s">
        <v>923</v>
      </c>
      <c r="C403" t="s">
        <v>64</v>
      </c>
      <c r="D403" t="s">
        <v>385</v>
      </c>
      <c r="E403" t="s">
        <v>109</v>
      </c>
      <c r="G403" t="s">
        <v>1566</v>
      </c>
      <c r="H403" t="s">
        <v>556</v>
      </c>
      <c r="I403" t="s">
        <v>473</v>
      </c>
      <c r="J403" t="s">
        <v>603</v>
      </c>
      <c r="R403" t="s">
        <v>2789</v>
      </c>
      <c r="S403" t="s">
        <v>2339</v>
      </c>
      <c r="T403" t="s">
        <v>1645</v>
      </c>
      <c r="U403" t="s">
        <v>1646</v>
      </c>
      <c r="AC403">
        <f>VLOOKUP(A403,'[1]كل السنوات'!$A$2:$J$3366,10,0)</f>
        <v>0</v>
      </c>
    </row>
    <row r="404" spans="1:36" ht="15" customHeight="1" x14ac:dyDescent="0.25">
      <c r="A404">
        <v>524851</v>
      </c>
      <c r="B404" t="s">
        <v>1156</v>
      </c>
      <c r="C404" t="s">
        <v>292</v>
      </c>
      <c r="D404" t="s">
        <v>310</v>
      </c>
      <c r="E404" t="s">
        <v>109</v>
      </c>
      <c r="G404" t="s">
        <v>129</v>
      </c>
      <c r="H404" t="s">
        <v>556</v>
      </c>
      <c r="I404" t="s">
        <v>473</v>
      </c>
      <c r="J404" t="s">
        <v>132</v>
      </c>
      <c r="R404" t="s">
        <v>3099</v>
      </c>
      <c r="S404" t="s">
        <v>3100</v>
      </c>
      <c r="T404" t="s">
        <v>1500</v>
      </c>
      <c r="U404" t="s">
        <v>1467</v>
      </c>
      <c r="AB404" t="s">
        <v>1462</v>
      </c>
      <c r="AC404">
        <f>VLOOKUP(A404,'[1]كل السنوات'!$A$2:$J$3366,10,0)</f>
        <v>0</v>
      </c>
      <c r="AJ404" t="s">
        <v>1462</v>
      </c>
    </row>
    <row r="405" spans="1:36" ht="15" customHeight="1" x14ac:dyDescent="0.25">
      <c r="A405">
        <v>524865</v>
      </c>
      <c r="B405" t="s">
        <v>1157</v>
      </c>
      <c r="C405" t="s">
        <v>84</v>
      </c>
      <c r="D405" t="s">
        <v>417</v>
      </c>
      <c r="E405" t="s">
        <v>109</v>
      </c>
      <c r="G405" t="s">
        <v>1799</v>
      </c>
      <c r="H405" t="s">
        <v>556</v>
      </c>
      <c r="I405" t="s">
        <v>474</v>
      </c>
      <c r="J405" t="s">
        <v>132</v>
      </c>
      <c r="K405">
        <v>2014</v>
      </c>
      <c r="L405" t="s">
        <v>147</v>
      </c>
      <c r="R405" t="s">
        <v>2534</v>
      </c>
      <c r="S405" t="s">
        <v>2260</v>
      </c>
      <c r="T405" t="s">
        <v>1978</v>
      </c>
      <c r="U405" t="s">
        <v>1894</v>
      </c>
      <c r="AC405" t="str">
        <f>VLOOKUP(A405,'[1]كل السنوات'!$A$2:$J$3366,10,0)</f>
        <v>م</v>
      </c>
      <c r="AG405" t="s">
        <v>1462</v>
      </c>
      <c r="AH405" t="s">
        <v>1462</v>
      </c>
    </row>
    <row r="406" spans="1:36" ht="15" customHeight="1" x14ac:dyDescent="0.25">
      <c r="A406">
        <v>524882</v>
      </c>
      <c r="B406" t="s">
        <v>1158</v>
      </c>
      <c r="C406" t="s">
        <v>66</v>
      </c>
      <c r="D406" t="s">
        <v>789</v>
      </c>
      <c r="E406" t="s">
        <v>109</v>
      </c>
      <c r="G406" t="s">
        <v>2083</v>
      </c>
      <c r="H406" t="s">
        <v>556</v>
      </c>
      <c r="I406" t="s">
        <v>473</v>
      </c>
      <c r="J406" t="s">
        <v>132</v>
      </c>
      <c r="R406" t="s">
        <v>2535</v>
      </c>
      <c r="S406" t="s">
        <v>2234</v>
      </c>
      <c r="T406" t="s">
        <v>2084</v>
      </c>
      <c r="U406" t="s">
        <v>1562</v>
      </c>
      <c r="AC406">
        <f>VLOOKUP(A406,'[1]كل السنوات'!$A$2:$J$3366,10,0)</f>
        <v>0</v>
      </c>
    </row>
    <row r="407" spans="1:36" ht="15" customHeight="1" x14ac:dyDescent="0.25">
      <c r="A407">
        <v>524884</v>
      </c>
      <c r="B407" t="s">
        <v>757</v>
      </c>
      <c r="C407" t="s">
        <v>231</v>
      </c>
      <c r="D407" t="s">
        <v>649</v>
      </c>
      <c r="E407" t="s">
        <v>109</v>
      </c>
      <c r="G407" t="s">
        <v>1513</v>
      </c>
      <c r="H407" t="s">
        <v>556</v>
      </c>
      <c r="I407" t="s">
        <v>473</v>
      </c>
      <c r="J407" t="s">
        <v>130</v>
      </c>
      <c r="L407" t="s">
        <v>144</v>
      </c>
      <c r="AC407" t="str">
        <f>VLOOKUP(A407,'[1]كل السنوات'!$A$2:$J$3366,10,0)</f>
        <v>مستنفذ فصل اول 2024-2025</v>
      </c>
      <c r="AE407" t="s">
        <v>3536</v>
      </c>
    </row>
    <row r="408" spans="1:36" ht="15" customHeight="1" x14ac:dyDescent="0.25">
      <c r="A408">
        <v>524892</v>
      </c>
      <c r="B408" t="s">
        <v>758</v>
      </c>
      <c r="C408" t="s">
        <v>759</v>
      </c>
      <c r="D408" t="s">
        <v>380</v>
      </c>
      <c r="E408" t="s">
        <v>109</v>
      </c>
      <c r="G408" t="s">
        <v>129</v>
      </c>
      <c r="H408" t="s">
        <v>556</v>
      </c>
      <c r="I408" t="s">
        <v>473</v>
      </c>
      <c r="J408" t="s">
        <v>130</v>
      </c>
      <c r="K408">
        <v>2016</v>
      </c>
      <c r="R408" t="s">
        <v>2721</v>
      </c>
      <c r="S408" t="s">
        <v>2722</v>
      </c>
      <c r="T408" t="s">
        <v>1824</v>
      </c>
      <c r="U408" t="s">
        <v>1467</v>
      </c>
      <c r="AC408" t="str">
        <f>VLOOKUP(A408,'[1]كل السنوات'!$A$2:$J$3366,10,0)</f>
        <v>مستنفذ فصل اول 2024-2025</v>
      </c>
      <c r="AE408" t="s">
        <v>3536</v>
      </c>
      <c r="AH408" t="s">
        <v>1462</v>
      </c>
      <c r="AJ408" t="s">
        <v>1462</v>
      </c>
    </row>
    <row r="409" spans="1:36" ht="15" customHeight="1" x14ac:dyDescent="0.25">
      <c r="A409">
        <v>524893</v>
      </c>
      <c r="B409" t="s">
        <v>1159</v>
      </c>
      <c r="C409" t="s">
        <v>66</v>
      </c>
      <c r="D409" t="s">
        <v>514</v>
      </c>
      <c r="E409" t="s">
        <v>109</v>
      </c>
      <c r="G409" t="s">
        <v>2085</v>
      </c>
      <c r="H409" t="s">
        <v>556</v>
      </c>
      <c r="I409" t="s">
        <v>473</v>
      </c>
      <c r="J409" t="s">
        <v>132</v>
      </c>
      <c r="L409" t="s">
        <v>144</v>
      </c>
      <c r="R409" t="s">
        <v>2536</v>
      </c>
      <c r="S409" t="s">
        <v>2181</v>
      </c>
      <c r="T409" t="s">
        <v>2086</v>
      </c>
      <c r="U409" t="s">
        <v>1569</v>
      </c>
      <c r="AC409">
        <f>VLOOKUP(A409,'[1]كل السنوات'!$A$2:$J$3366,10,0)</f>
        <v>0</v>
      </c>
    </row>
    <row r="410" spans="1:36" ht="15" customHeight="1" x14ac:dyDescent="0.25">
      <c r="A410">
        <v>524895</v>
      </c>
      <c r="B410" t="s">
        <v>1160</v>
      </c>
      <c r="C410" t="s">
        <v>217</v>
      </c>
      <c r="D410" t="s">
        <v>383</v>
      </c>
      <c r="E410" t="s">
        <v>109</v>
      </c>
      <c r="H410" t="s">
        <v>556</v>
      </c>
      <c r="I410" t="s">
        <v>473</v>
      </c>
      <c r="AC410">
        <f>VLOOKUP(A410,'[1]كل السنوات'!$A$2:$J$3366,10,0)</f>
        <v>0</v>
      </c>
      <c r="AI410" t="s">
        <v>1462</v>
      </c>
      <c r="AJ410" t="s">
        <v>1462</v>
      </c>
    </row>
    <row r="411" spans="1:36" ht="15" customHeight="1" x14ac:dyDescent="0.25">
      <c r="A411">
        <v>524910</v>
      </c>
      <c r="B411" t="s">
        <v>698</v>
      </c>
      <c r="C411" t="s">
        <v>326</v>
      </c>
      <c r="D411" t="s">
        <v>449</v>
      </c>
      <c r="E411" t="s">
        <v>109</v>
      </c>
      <c r="H411" t="s">
        <v>556</v>
      </c>
      <c r="I411" t="s">
        <v>473</v>
      </c>
      <c r="AC411" t="str">
        <f>VLOOKUP(A411,'[1]كل السنوات'!$A$2:$J$3366,10,0)</f>
        <v>مستنفذ فصل اول 2024-2025</v>
      </c>
      <c r="AE411" t="s">
        <v>3536</v>
      </c>
      <c r="AI411" t="s">
        <v>1462</v>
      </c>
      <c r="AJ411" t="s">
        <v>1462</v>
      </c>
    </row>
    <row r="412" spans="1:36" ht="15" customHeight="1" x14ac:dyDescent="0.25">
      <c r="A412">
        <v>524923</v>
      </c>
      <c r="B412" t="s">
        <v>1161</v>
      </c>
      <c r="C412" t="s">
        <v>76</v>
      </c>
      <c r="D412" t="s">
        <v>512</v>
      </c>
      <c r="E412" t="s">
        <v>109</v>
      </c>
      <c r="G412" t="s">
        <v>1876</v>
      </c>
      <c r="H412" t="s">
        <v>556</v>
      </c>
      <c r="I412" t="s">
        <v>473</v>
      </c>
      <c r="J412" t="s">
        <v>132</v>
      </c>
      <c r="N412">
        <v>600</v>
      </c>
      <c r="O412" s="254">
        <v>45708</v>
      </c>
      <c r="P412">
        <v>75000</v>
      </c>
      <c r="R412" t="s">
        <v>2537</v>
      </c>
      <c r="S412" t="s">
        <v>2193</v>
      </c>
      <c r="T412" t="s">
        <v>2087</v>
      </c>
      <c r="U412" t="s">
        <v>1580</v>
      </c>
      <c r="AC412">
        <f>VLOOKUP(A412,'[1]كل السنوات'!$A$2:$J$3366,10,0)</f>
        <v>0</v>
      </c>
    </row>
    <row r="413" spans="1:36" ht="15" customHeight="1" x14ac:dyDescent="0.25">
      <c r="A413">
        <v>524924</v>
      </c>
      <c r="B413" t="s">
        <v>760</v>
      </c>
      <c r="C413" t="s">
        <v>761</v>
      </c>
      <c r="D413" t="s">
        <v>543</v>
      </c>
      <c r="E413" t="s">
        <v>109</v>
      </c>
      <c r="G413" t="s">
        <v>137</v>
      </c>
      <c r="H413" t="s">
        <v>556</v>
      </c>
      <c r="I413" t="s">
        <v>473</v>
      </c>
      <c r="J413" t="s">
        <v>130</v>
      </c>
      <c r="R413" t="s">
        <v>2723</v>
      </c>
      <c r="S413" t="s">
        <v>2724</v>
      </c>
      <c r="T413" t="s">
        <v>1716</v>
      </c>
      <c r="U413" t="s">
        <v>1839</v>
      </c>
      <c r="AC413" t="str">
        <f>VLOOKUP(A413,'[1]كل السنوات'!$A$2:$J$3366,10,0)</f>
        <v>مستنفذ فصل اول 2024-2025</v>
      </c>
      <c r="AE413" t="s">
        <v>3536</v>
      </c>
    </row>
    <row r="414" spans="1:36" ht="15" customHeight="1" x14ac:dyDescent="0.25">
      <c r="A414">
        <v>524929</v>
      </c>
      <c r="B414" t="s">
        <v>1162</v>
      </c>
      <c r="C414" t="s">
        <v>78</v>
      </c>
      <c r="D414" t="s">
        <v>361</v>
      </c>
      <c r="E414" t="s">
        <v>109</v>
      </c>
      <c r="G414" t="s">
        <v>3101</v>
      </c>
      <c r="H414" t="s">
        <v>556</v>
      </c>
      <c r="I414" t="s">
        <v>473</v>
      </c>
      <c r="J414" t="s">
        <v>132</v>
      </c>
      <c r="L414" t="s">
        <v>143</v>
      </c>
      <c r="R414" t="s">
        <v>3102</v>
      </c>
      <c r="S414" t="s">
        <v>2450</v>
      </c>
      <c r="T414" t="s">
        <v>2032</v>
      </c>
      <c r="U414" t="s">
        <v>1475</v>
      </c>
      <c r="AB414" t="s">
        <v>1462</v>
      </c>
      <c r="AC414">
        <f>VLOOKUP(A414,'[1]كل السنوات'!$A$2:$J$3366,10,0)</f>
        <v>0</v>
      </c>
    </row>
    <row r="415" spans="1:36" ht="15" customHeight="1" x14ac:dyDescent="0.25">
      <c r="A415">
        <v>524930</v>
      </c>
      <c r="B415" t="s">
        <v>1163</v>
      </c>
      <c r="C415" t="s">
        <v>650</v>
      </c>
      <c r="D415" t="s">
        <v>644</v>
      </c>
      <c r="E415" t="s">
        <v>109</v>
      </c>
      <c r="G415" t="s">
        <v>129</v>
      </c>
      <c r="H415" t="s">
        <v>556</v>
      </c>
      <c r="I415" t="s">
        <v>473</v>
      </c>
      <c r="J415" t="s">
        <v>132</v>
      </c>
      <c r="R415" t="s">
        <v>2347</v>
      </c>
      <c r="S415" t="s">
        <v>2348</v>
      </c>
      <c r="T415" t="s">
        <v>1561</v>
      </c>
      <c r="U415" t="s">
        <v>1467</v>
      </c>
      <c r="AC415">
        <f>VLOOKUP(A415,'[1]كل السنوات'!$A$2:$J$3366,10,0)</f>
        <v>0</v>
      </c>
    </row>
    <row r="416" spans="1:36" ht="15" customHeight="1" x14ac:dyDescent="0.25">
      <c r="A416">
        <v>524932</v>
      </c>
      <c r="B416" t="s">
        <v>1164</v>
      </c>
      <c r="C416" t="s">
        <v>248</v>
      </c>
      <c r="D416" t="s">
        <v>424</v>
      </c>
      <c r="E416" t="s">
        <v>109</v>
      </c>
      <c r="G416" t="s">
        <v>1834</v>
      </c>
      <c r="H416" t="s">
        <v>556</v>
      </c>
      <c r="I416" t="s">
        <v>473</v>
      </c>
      <c r="J416" t="s">
        <v>130</v>
      </c>
      <c r="N416">
        <v>769</v>
      </c>
      <c r="O416" s="254">
        <v>45719</v>
      </c>
      <c r="P416">
        <v>80000</v>
      </c>
      <c r="R416" t="s">
        <v>2667</v>
      </c>
      <c r="S416" t="s">
        <v>2668</v>
      </c>
      <c r="T416" t="s">
        <v>1597</v>
      </c>
      <c r="U416" t="s">
        <v>1550</v>
      </c>
      <c r="AC416">
        <f>VLOOKUP(A416,'[1]كل السنوات'!$A$2:$J$3366,10,0)</f>
        <v>0</v>
      </c>
    </row>
    <row r="417" spans="1:36" ht="15" customHeight="1" x14ac:dyDescent="0.25">
      <c r="A417">
        <v>524942</v>
      </c>
      <c r="B417" t="s">
        <v>699</v>
      </c>
      <c r="C417" t="s">
        <v>700</v>
      </c>
      <c r="D417" t="s">
        <v>396</v>
      </c>
      <c r="E417" t="s">
        <v>109</v>
      </c>
      <c r="G417" t="s">
        <v>1953</v>
      </c>
      <c r="H417" t="s">
        <v>558</v>
      </c>
      <c r="I417" t="s">
        <v>473</v>
      </c>
      <c r="J417" t="s">
        <v>132</v>
      </c>
      <c r="K417">
        <v>2006</v>
      </c>
      <c r="L417" t="s">
        <v>129</v>
      </c>
      <c r="R417" t="s">
        <v>2538</v>
      </c>
      <c r="S417" t="s">
        <v>2539</v>
      </c>
      <c r="T417" t="s">
        <v>1756</v>
      </c>
      <c r="U417" t="s">
        <v>1746</v>
      </c>
      <c r="AC417" t="str">
        <f>VLOOKUP(A417,'[1]كل السنوات'!$A$2:$J$3366,10,0)</f>
        <v>مستنفذ فصل اول 2024-2025</v>
      </c>
      <c r="AE417" t="s">
        <v>3536</v>
      </c>
    </row>
    <row r="418" spans="1:36" ht="15" customHeight="1" x14ac:dyDescent="0.25">
      <c r="A418">
        <v>524964</v>
      </c>
      <c r="B418" t="s">
        <v>1165</v>
      </c>
      <c r="C418" t="s">
        <v>252</v>
      </c>
      <c r="D418" t="s">
        <v>386</v>
      </c>
      <c r="E418" t="s">
        <v>109</v>
      </c>
      <c r="G418" t="s">
        <v>1867</v>
      </c>
      <c r="H418" t="s">
        <v>556</v>
      </c>
      <c r="I418" t="s">
        <v>473</v>
      </c>
      <c r="J418" t="s">
        <v>132</v>
      </c>
      <c r="R418" t="s">
        <v>2540</v>
      </c>
      <c r="S418" t="s">
        <v>2541</v>
      </c>
      <c r="T418" t="s">
        <v>1695</v>
      </c>
      <c r="U418" t="s">
        <v>2088</v>
      </c>
      <c r="AC418">
        <f>VLOOKUP(A418,'[1]كل السنوات'!$A$2:$J$3366,10,0)</f>
        <v>0</v>
      </c>
    </row>
    <row r="419" spans="1:36" ht="15" customHeight="1" x14ac:dyDescent="0.25">
      <c r="A419">
        <v>524965</v>
      </c>
      <c r="B419" t="s">
        <v>1166</v>
      </c>
      <c r="C419" t="s">
        <v>328</v>
      </c>
      <c r="D419" t="s">
        <v>629</v>
      </c>
      <c r="E419" t="s">
        <v>109</v>
      </c>
      <c r="G419" t="s">
        <v>3103</v>
      </c>
      <c r="H419" t="s">
        <v>556</v>
      </c>
      <c r="I419" t="s">
        <v>474</v>
      </c>
      <c r="J419" t="s">
        <v>603</v>
      </c>
      <c r="L419" t="s">
        <v>143</v>
      </c>
      <c r="R419" t="s">
        <v>2879</v>
      </c>
      <c r="S419" t="s">
        <v>2880</v>
      </c>
      <c r="T419" t="s">
        <v>2000</v>
      </c>
      <c r="U419" t="s">
        <v>1475</v>
      </c>
      <c r="AC419" t="str">
        <f>VLOOKUP(A419,'[1]كل السنوات'!$A$2:$J$3366,10,0)</f>
        <v>م</v>
      </c>
    </row>
    <row r="420" spans="1:36" ht="15" customHeight="1" x14ac:dyDescent="0.25">
      <c r="A420">
        <v>524967</v>
      </c>
      <c r="B420" t="s">
        <v>1167</v>
      </c>
      <c r="C420" t="s">
        <v>68</v>
      </c>
      <c r="D420" t="s">
        <v>624</v>
      </c>
      <c r="E420" t="s">
        <v>109</v>
      </c>
      <c r="G420" t="s">
        <v>129</v>
      </c>
      <c r="H420" t="s">
        <v>556</v>
      </c>
      <c r="I420" t="s">
        <v>473</v>
      </c>
      <c r="J420" t="s">
        <v>132</v>
      </c>
      <c r="L420" t="s">
        <v>140</v>
      </c>
      <c r="R420" t="s">
        <v>2542</v>
      </c>
      <c r="S420" t="s">
        <v>2218</v>
      </c>
      <c r="T420" t="s">
        <v>1622</v>
      </c>
      <c r="U420" t="s">
        <v>1467</v>
      </c>
      <c r="AC420">
        <f>VLOOKUP(A420,'[1]كل السنوات'!$A$2:$J$3366,10,0)</f>
        <v>0</v>
      </c>
    </row>
    <row r="421" spans="1:36" ht="15" customHeight="1" x14ac:dyDescent="0.25">
      <c r="A421">
        <v>524979</v>
      </c>
      <c r="B421" t="s">
        <v>1168</v>
      </c>
      <c r="C421" t="s">
        <v>251</v>
      </c>
      <c r="D421" t="s">
        <v>370</v>
      </c>
      <c r="E421" t="s">
        <v>109</v>
      </c>
      <c r="G421" t="s">
        <v>2090</v>
      </c>
      <c r="H421" t="s">
        <v>556</v>
      </c>
      <c r="I421" t="s">
        <v>473</v>
      </c>
      <c r="J421" t="s">
        <v>130</v>
      </c>
      <c r="K421">
        <v>2006</v>
      </c>
      <c r="R421" t="s">
        <v>2725</v>
      </c>
      <c r="S421" t="s">
        <v>2343</v>
      </c>
      <c r="T421" t="s">
        <v>2091</v>
      </c>
      <c r="U421" t="s">
        <v>1526</v>
      </c>
      <c r="AC421">
        <f>VLOOKUP(A421,'[1]كل السنوات'!$A$2:$J$3366,10,0)</f>
        <v>0</v>
      </c>
      <c r="AH421" t="s">
        <v>1462</v>
      </c>
      <c r="AJ421" t="s">
        <v>1462</v>
      </c>
    </row>
    <row r="422" spans="1:36" ht="15" customHeight="1" x14ac:dyDescent="0.25">
      <c r="A422">
        <v>524995</v>
      </c>
      <c r="B422" t="s">
        <v>1169</v>
      </c>
      <c r="C422" t="s">
        <v>764</v>
      </c>
      <c r="D422" t="s">
        <v>668</v>
      </c>
      <c r="E422" t="s">
        <v>109</v>
      </c>
      <c r="G422" t="s">
        <v>129</v>
      </c>
      <c r="H422" t="s">
        <v>556</v>
      </c>
      <c r="I422" t="s">
        <v>473</v>
      </c>
      <c r="J422" t="s">
        <v>132</v>
      </c>
      <c r="K422">
        <v>2019</v>
      </c>
      <c r="R422" t="s">
        <v>2544</v>
      </c>
      <c r="S422" t="s">
        <v>2545</v>
      </c>
      <c r="T422" t="s">
        <v>2092</v>
      </c>
      <c r="U422" t="s">
        <v>1467</v>
      </c>
      <c r="AC422">
        <f>VLOOKUP(A422,'[1]كل السنوات'!$A$2:$J$3366,10,0)</f>
        <v>0</v>
      </c>
      <c r="AG422" t="s">
        <v>1462</v>
      </c>
      <c r="AH422" t="s">
        <v>1462</v>
      </c>
    </row>
    <row r="423" spans="1:36" ht="15" customHeight="1" x14ac:dyDescent="0.25">
      <c r="A423">
        <v>525007</v>
      </c>
      <c r="B423" t="s">
        <v>1170</v>
      </c>
      <c r="C423" t="s">
        <v>348</v>
      </c>
      <c r="D423" t="s">
        <v>415</v>
      </c>
      <c r="E423" t="s">
        <v>109</v>
      </c>
      <c r="G423" t="s">
        <v>129</v>
      </c>
      <c r="H423" t="s">
        <v>556</v>
      </c>
      <c r="I423" t="s">
        <v>473</v>
      </c>
      <c r="J423" t="s">
        <v>132</v>
      </c>
      <c r="L423" t="s">
        <v>144</v>
      </c>
      <c r="R423" t="s">
        <v>2546</v>
      </c>
      <c r="S423" t="s">
        <v>2547</v>
      </c>
      <c r="T423" t="s">
        <v>1952</v>
      </c>
      <c r="U423" t="s">
        <v>1472</v>
      </c>
      <c r="AC423">
        <f>VLOOKUP(A423,'[1]كل السنوات'!$A$2:$J$3366,10,0)</f>
        <v>0</v>
      </c>
    </row>
    <row r="424" spans="1:36" ht="15" customHeight="1" x14ac:dyDescent="0.25">
      <c r="A424">
        <v>525008</v>
      </c>
      <c r="B424" t="s">
        <v>1171</v>
      </c>
      <c r="C424" t="s">
        <v>1063</v>
      </c>
      <c r="D424" t="s">
        <v>465</v>
      </c>
      <c r="E424" t="s">
        <v>109</v>
      </c>
      <c r="G424" t="s">
        <v>1613</v>
      </c>
      <c r="H424" t="s">
        <v>556</v>
      </c>
      <c r="I424" t="s">
        <v>473</v>
      </c>
      <c r="J424" t="s">
        <v>132</v>
      </c>
      <c r="K424">
        <v>2001</v>
      </c>
      <c r="R424" t="s">
        <v>2548</v>
      </c>
      <c r="S424" t="s">
        <v>2322</v>
      </c>
      <c r="T424" t="s">
        <v>1587</v>
      </c>
      <c r="U424" t="s">
        <v>1569</v>
      </c>
      <c r="AC424">
        <f>VLOOKUP(A424,'[1]كل السنوات'!$A$2:$J$3366,10,0)</f>
        <v>0</v>
      </c>
    </row>
    <row r="425" spans="1:36" ht="15" customHeight="1" x14ac:dyDescent="0.25">
      <c r="A425">
        <v>525016</v>
      </c>
      <c r="B425" t="s">
        <v>1438</v>
      </c>
      <c r="C425" t="s">
        <v>246</v>
      </c>
      <c r="D425" t="s">
        <v>520</v>
      </c>
      <c r="E425" t="s">
        <v>109</v>
      </c>
      <c r="G425" t="s">
        <v>341</v>
      </c>
      <c r="H425" t="s">
        <v>556</v>
      </c>
      <c r="I425" t="s">
        <v>473</v>
      </c>
      <c r="J425" t="s">
        <v>130</v>
      </c>
      <c r="K425">
        <v>2015</v>
      </c>
      <c r="R425" t="s">
        <v>2726</v>
      </c>
      <c r="S425" t="s">
        <v>2727</v>
      </c>
      <c r="T425" t="s">
        <v>1770</v>
      </c>
      <c r="U425" t="s">
        <v>1765</v>
      </c>
      <c r="AC425">
        <f>VLOOKUP(A425,'[1]كل السنوات'!$A$2:$J$3366,10,0)</f>
        <v>0</v>
      </c>
      <c r="AG425" t="s">
        <v>1462</v>
      </c>
      <c r="AH425" t="s">
        <v>1462</v>
      </c>
      <c r="AI425" t="s">
        <v>1462</v>
      </c>
      <c r="AJ425" t="s">
        <v>1462</v>
      </c>
    </row>
    <row r="426" spans="1:36" ht="15" customHeight="1" x14ac:dyDescent="0.25">
      <c r="A426">
        <v>525026</v>
      </c>
      <c r="B426" t="s">
        <v>1459</v>
      </c>
      <c r="C426" t="s">
        <v>1460</v>
      </c>
      <c r="D426" t="s">
        <v>367</v>
      </c>
      <c r="I426" t="s">
        <v>473</v>
      </c>
      <c r="N426">
        <v>915</v>
      </c>
      <c r="O426" s="254">
        <v>45722</v>
      </c>
      <c r="P426">
        <v>125000</v>
      </c>
      <c r="AB426" t="s">
        <v>1462</v>
      </c>
      <c r="AC426">
        <f>VLOOKUP(A426,'[1]كل السنوات'!$A$2:$J$3366,10,0)</f>
        <v>0</v>
      </c>
      <c r="AG426" t="s">
        <v>1462</v>
      </c>
      <c r="AH426" t="s">
        <v>1462</v>
      </c>
      <c r="AI426" t="s">
        <v>1462</v>
      </c>
    </row>
    <row r="427" spans="1:36" ht="15" customHeight="1" x14ac:dyDescent="0.25">
      <c r="A427">
        <v>525037</v>
      </c>
      <c r="B427" t="s">
        <v>1439</v>
      </c>
      <c r="C427" t="s">
        <v>262</v>
      </c>
      <c r="D427" t="s">
        <v>398</v>
      </c>
      <c r="E427" t="s">
        <v>109</v>
      </c>
      <c r="G427" t="s">
        <v>1468</v>
      </c>
      <c r="H427" t="s">
        <v>556</v>
      </c>
      <c r="I427" t="s">
        <v>473</v>
      </c>
      <c r="J427" t="s">
        <v>130</v>
      </c>
      <c r="K427">
        <v>2016</v>
      </c>
      <c r="R427" t="s">
        <v>3104</v>
      </c>
      <c r="S427" t="s">
        <v>2280</v>
      </c>
      <c r="T427" t="s">
        <v>1641</v>
      </c>
      <c r="U427" t="s">
        <v>1569</v>
      </c>
      <c r="AC427" t="str">
        <f>VLOOKUP(A427,'[1]كل السنوات'!$A$2:$J$3366,10,0)</f>
        <v>مستنفذ فصل اول 2024-2025</v>
      </c>
      <c r="AE427" t="s">
        <v>3536</v>
      </c>
      <c r="AH427" t="s">
        <v>1462</v>
      </c>
      <c r="AI427" t="s">
        <v>1462</v>
      </c>
    </row>
    <row r="428" spans="1:36" ht="15" customHeight="1" x14ac:dyDescent="0.25">
      <c r="A428">
        <v>525049</v>
      </c>
      <c r="B428" t="s">
        <v>1172</v>
      </c>
      <c r="C428" t="s">
        <v>63</v>
      </c>
      <c r="D428" t="s">
        <v>429</v>
      </c>
      <c r="E428" t="s">
        <v>109</v>
      </c>
      <c r="G428" t="s">
        <v>1540</v>
      </c>
      <c r="H428" t="s">
        <v>556</v>
      </c>
      <c r="I428" t="s">
        <v>473</v>
      </c>
      <c r="J428" t="s">
        <v>130</v>
      </c>
      <c r="N428">
        <v>539</v>
      </c>
      <c r="O428" s="254">
        <v>45704</v>
      </c>
      <c r="P428">
        <v>50000</v>
      </c>
      <c r="R428" t="s">
        <v>2728</v>
      </c>
      <c r="S428" t="s">
        <v>2209</v>
      </c>
      <c r="T428" t="s">
        <v>1537</v>
      </c>
      <c r="U428" t="s">
        <v>1962</v>
      </c>
      <c r="AC428">
        <f>VLOOKUP(A428,'[1]كل السنوات'!$A$2:$J$3366,10,0)</f>
        <v>0</v>
      </c>
    </row>
    <row r="429" spans="1:36" ht="15" customHeight="1" x14ac:dyDescent="0.25">
      <c r="A429">
        <v>525063</v>
      </c>
      <c r="B429" t="s">
        <v>1173</v>
      </c>
      <c r="C429" t="s">
        <v>69</v>
      </c>
      <c r="D429" t="s">
        <v>320</v>
      </c>
      <c r="E429" t="s">
        <v>109</v>
      </c>
      <c r="F429" s="254">
        <v>34824</v>
      </c>
      <c r="G429" t="s">
        <v>1838</v>
      </c>
      <c r="H429" t="s">
        <v>558</v>
      </c>
      <c r="I429" t="s">
        <v>473</v>
      </c>
      <c r="J429" t="s">
        <v>130</v>
      </c>
      <c r="K429">
        <v>2019</v>
      </c>
      <c r="L429" t="s">
        <v>129</v>
      </c>
      <c r="R429" t="s">
        <v>2669</v>
      </c>
      <c r="S429" t="s">
        <v>2195</v>
      </c>
      <c r="T429" t="s">
        <v>1806</v>
      </c>
      <c r="U429" t="s">
        <v>1626</v>
      </c>
      <c r="AC429">
        <f>VLOOKUP(A429,'[1]كل السنوات'!$A$2:$J$3366,10,0)</f>
        <v>0</v>
      </c>
    </row>
    <row r="430" spans="1:36" ht="15" customHeight="1" x14ac:dyDescent="0.25">
      <c r="A430">
        <v>525070</v>
      </c>
      <c r="B430" t="s">
        <v>1174</v>
      </c>
      <c r="C430" t="s">
        <v>296</v>
      </c>
      <c r="D430" t="s">
        <v>1053</v>
      </c>
      <c r="E430" t="s">
        <v>109</v>
      </c>
      <c r="G430" t="s">
        <v>143</v>
      </c>
      <c r="H430" t="s">
        <v>556</v>
      </c>
      <c r="I430" t="s">
        <v>473</v>
      </c>
      <c r="J430" t="s">
        <v>132</v>
      </c>
      <c r="L430" t="s">
        <v>143</v>
      </c>
      <c r="R430" t="s">
        <v>2549</v>
      </c>
      <c r="S430" t="s">
        <v>2550</v>
      </c>
      <c r="T430" t="s">
        <v>1798</v>
      </c>
      <c r="U430" t="s">
        <v>1475</v>
      </c>
      <c r="AC430">
        <f>VLOOKUP(A430,'[1]كل السنوات'!$A$2:$J$3366,10,0)</f>
        <v>0</v>
      </c>
      <c r="AI430" t="s">
        <v>1462</v>
      </c>
      <c r="AJ430" t="s">
        <v>1462</v>
      </c>
    </row>
    <row r="431" spans="1:36" ht="15" customHeight="1" x14ac:dyDescent="0.25">
      <c r="A431">
        <v>525071</v>
      </c>
      <c r="B431" t="s">
        <v>1175</v>
      </c>
      <c r="C431" t="s">
        <v>78</v>
      </c>
      <c r="D431" t="s">
        <v>314</v>
      </c>
      <c r="E431" t="s">
        <v>109</v>
      </c>
      <c r="F431" s="254">
        <v>34341</v>
      </c>
      <c r="G431" t="s">
        <v>1532</v>
      </c>
      <c r="H431" t="s">
        <v>556</v>
      </c>
      <c r="I431" t="s">
        <v>473</v>
      </c>
      <c r="J431" t="s">
        <v>132</v>
      </c>
      <c r="K431">
        <v>2012</v>
      </c>
      <c r="R431" t="s">
        <v>2551</v>
      </c>
      <c r="S431" t="s">
        <v>2338</v>
      </c>
      <c r="T431" t="s">
        <v>1655</v>
      </c>
      <c r="U431" t="s">
        <v>2022</v>
      </c>
      <c r="AC431">
        <f>VLOOKUP(A431,'[1]كل السنوات'!$A$2:$J$3366,10,0)</f>
        <v>0</v>
      </c>
    </row>
    <row r="432" spans="1:36" ht="15" customHeight="1" x14ac:dyDescent="0.25">
      <c r="A432">
        <v>525076</v>
      </c>
      <c r="B432" t="s">
        <v>763</v>
      </c>
      <c r="C432" t="s">
        <v>224</v>
      </c>
      <c r="D432" t="s">
        <v>362</v>
      </c>
      <c r="E432" t="s">
        <v>109</v>
      </c>
      <c r="G432" t="s">
        <v>129</v>
      </c>
      <c r="H432" t="s">
        <v>556</v>
      </c>
      <c r="I432" t="s">
        <v>473</v>
      </c>
      <c r="J432" t="s">
        <v>130</v>
      </c>
      <c r="K432">
        <v>2017</v>
      </c>
      <c r="R432" t="s">
        <v>2729</v>
      </c>
      <c r="S432" t="s">
        <v>2730</v>
      </c>
      <c r="T432" t="s">
        <v>1854</v>
      </c>
      <c r="U432" t="s">
        <v>1516</v>
      </c>
      <c r="AC432">
        <f>VLOOKUP(A432,'[1]كل السنوات'!$A$2:$J$3366,10,0)</f>
        <v>0</v>
      </c>
    </row>
    <row r="433" spans="1:36" ht="15" customHeight="1" x14ac:dyDescent="0.25">
      <c r="A433">
        <v>525084</v>
      </c>
      <c r="B433" t="s">
        <v>1176</v>
      </c>
      <c r="C433" t="s">
        <v>1177</v>
      </c>
      <c r="D433" t="s">
        <v>429</v>
      </c>
      <c r="E433" t="s">
        <v>109</v>
      </c>
      <c r="G433" t="s">
        <v>138</v>
      </c>
      <c r="H433" t="s">
        <v>556</v>
      </c>
      <c r="I433" t="s">
        <v>473</v>
      </c>
      <c r="J433" t="s">
        <v>132</v>
      </c>
      <c r="R433" t="s">
        <v>2351</v>
      </c>
      <c r="S433" t="s">
        <v>2352</v>
      </c>
      <c r="T433" t="s">
        <v>1537</v>
      </c>
      <c r="U433" t="s">
        <v>1579</v>
      </c>
      <c r="AC433">
        <f>VLOOKUP(A433,'[1]كل السنوات'!$A$2:$J$3366,10,0)</f>
        <v>0</v>
      </c>
      <c r="AJ433" t="s">
        <v>1462</v>
      </c>
    </row>
    <row r="434" spans="1:36" ht="15" customHeight="1" x14ac:dyDescent="0.25">
      <c r="A434">
        <v>525093</v>
      </c>
      <c r="B434" t="s">
        <v>1178</v>
      </c>
      <c r="C434" t="s">
        <v>75</v>
      </c>
      <c r="D434" t="s">
        <v>823</v>
      </c>
      <c r="E434" t="s">
        <v>109</v>
      </c>
      <c r="G434" t="s">
        <v>2095</v>
      </c>
      <c r="H434" t="s">
        <v>556</v>
      </c>
      <c r="I434" t="s">
        <v>473</v>
      </c>
      <c r="J434" t="s">
        <v>603</v>
      </c>
      <c r="K434">
        <v>2010</v>
      </c>
      <c r="R434" t="s">
        <v>2881</v>
      </c>
      <c r="S434" t="s">
        <v>2482</v>
      </c>
      <c r="T434" t="s">
        <v>2096</v>
      </c>
      <c r="U434" t="s">
        <v>1516</v>
      </c>
      <c r="AC434">
        <f>VLOOKUP(A434,'[1]كل السنوات'!$A$2:$J$3366,10,0)</f>
        <v>0</v>
      </c>
    </row>
    <row r="435" spans="1:36" ht="15" customHeight="1" x14ac:dyDescent="0.25">
      <c r="A435">
        <v>525104</v>
      </c>
      <c r="B435" t="s">
        <v>925</v>
      </c>
      <c r="C435" t="s">
        <v>98</v>
      </c>
      <c r="D435" t="s">
        <v>531</v>
      </c>
      <c r="E435" t="s">
        <v>109</v>
      </c>
      <c r="G435" t="s">
        <v>129</v>
      </c>
      <c r="H435" t="s">
        <v>556</v>
      </c>
      <c r="I435" t="s">
        <v>473</v>
      </c>
      <c r="J435" t="s">
        <v>132</v>
      </c>
      <c r="R435" t="s">
        <v>3105</v>
      </c>
      <c r="S435" t="s">
        <v>2262</v>
      </c>
      <c r="T435" t="s">
        <v>2165</v>
      </c>
      <c r="U435" t="s">
        <v>1472</v>
      </c>
      <c r="AA435" t="s">
        <v>1462</v>
      </c>
      <c r="AB435" t="s">
        <v>1462</v>
      </c>
      <c r="AC435">
        <f>VLOOKUP(A435,'[1]كل السنوات'!$A$2:$J$3366,10,0)</f>
        <v>0</v>
      </c>
      <c r="AI435" t="s">
        <v>1462</v>
      </c>
      <c r="AJ435" t="s">
        <v>1462</v>
      </c>
    </row>
    <row r="436" spans="1:36" ht="15" customHeight="1" x14ac:dyDescent="0.25">
      <c r="A436">
        <v>525117</v>
      </c>
      <c r="B436" t="s">
        <v>1179</v>
      </c>
      <c r="C436" t="s">
        <v>69</v>
      </c>
      <c r="D436" t="s">
        <v>500</v>
      </c>
      <c r="E436" t="s">
        <v>109</v>
      </c>
      <c r="G436" t="s">
        <v>1571</v>
      </c>
      <c r="H436" t="s">
        <v>556</v>
      </c>
      <c r="I436" t="s">
        <v>473</v>
      </c>
      <c r="J436" t="s">
        <v>132</v>
      </c>
      <c r="K436">
        <v>2006</v>
      </c>
      <c r="L436" t="s">
        <v>131</v>
      </c>
      <c r="R436" t="s">
        <v>3106</v>
      </c>
      <c r="S436" t="s">
        <v>2415</v>
      </c>
      <c r="T436" t="s">
        <v>1994</v>
      </c>
      <c r="U436" t="s">
        <v>3021</v>
      </c>
      <c r="AB436" t="s">
        <v>1462</v>
      </c>
      <c r="AC436">
        <f>VLOOKUP(A436,'[1]كل السنوات'!$A$2:$J$3366,10,0)</f>
        <v>0</v>
      </c>
      <c r="AH436" t="s">
        <v>1462</v>
      </c>
      <c r="AI436" t="s">
        <v>1462</v>
      </c>
      <c r="AJ436" t="s">
        <v>1462</v>
      </c>
    </row>
    <row r="437" spans="1:36" ht="15" customHeight="1" x14ac:dyDescent="0.25">
      <c r="A437">
        <v>525121</v>
      </c>
      <c r="B437" t="s">
        <v>926</v>
      </c>
      <c r="C437" t="s">
        <v>229</v>
      </c>
      <c r="D437" t="s">
        <v>407</v>
      </c>
      <c r="E437" t="s">
        <v>109</v>
      </c>
      <c r="G437" t="s">
        <v>147</v>
      </c>
      <c r="H437" t="s">
        <v>556</v>
      </c>
      <c r="I437" t="s">
        <v>473</v>
      </c>
      <c r="J437" t="s">
        <v>132</v>
      </c>
      <c r="R437" t="s">
        <v>3107</v>
      </c>
      <c r="S437" t="s">
        <v>3108</v>
      </c>
      <c r="T437" t="s">
        <v>1738</v>
      </c>
      <c r="U437" t="s">
        <v>1467</v>
      </c>
      <c r="AC437">
        <f>VLOOKUP(A437,'[1]كل السنوات'!$A$2:$J$3366,10,0)</f>
        <v>0</v>
      </c>
    </row>
    <row r="438" spans="1:36" ht="15" customHeight="1" x14ac:dyDescent="0.25">
      <c r="A438">
        <v>525125</v>
      </c>
      <c r="B438" t="s">
        <v>1180</v>
      </c>
      <c r="C438" t="s">
        <v>98</v>
      </c>
      <c r="D438" t="s">
        <v>745</v>
      </c>
      <c r="E438" t="s">
        <v>109</v>
      </c>
      <c r="G438" t="s">
        <v>1568</v>
      </c>
      <c r="H438" t="s">
        <v>556</v>
      </c>
      <c r="I438" t="s">
        <v>473</v>
      </c>
      <c r="J438" t="s">
        <v>132</v>
      </c>
      <c r="R438" t="s">
        <v>2353</v>
      </c>
      <c r="S438" t="s">
        <v>2176</v>
      </c>
      <c r="T438" t="s">
        <v>1842</v>
      </c>
      <c r="U438" t="s">
        <v>1569</v>
      </c>
      <c r="AC438">
        <f>VLOOKUP(A438,'[1]كل السنوات'!$A$2:$J$3366,10,0)</f>
        <v>0</v>
      </c>
      <c r="AI438" t="s">
        <v>1462</v>
      </c>
      <c r="AJ438" t="s">
        <v>1462</v>
      </c>
    </row>
    <row r="439" spans="1:36" ht="15" customHeight="1" x14ac:dyDescent="0.25">
      <c r="A439">
        <v>525131</v>
      </c>
      <c r="B439" t="s">
        <v>1440</v>
      </c>
      <c r="C439" t="s">
        <v>303</v>
      </c>
      <c r="D439" t="s">
        <v>1441</v>
      </c>
      <c r="E439" t="s">
        <v>109</v>
      </c>
      <c r="F439" s="254">
        <v>34943</v>
      </c>
      <c r="G439" t="s">
        <v>1532</v>
      </c>
      <c r="H439" t="s">
        <v>556</v>
      </c>
      <c r="I439" t="s">
        <v>473</v>
      </c>
      <c r="J439" t="s">
        <v>132</v>
      </c>
      <c r="K439">
        <v>2013</v>
      </c>
      <c r="R439" t="s">
        <v>3109</v>
      </c>
      <c r="S439" t="s">
        <v>2364</v>
      </c>
      <c r="T439" t="s">
        <v>3110</v>
      </c>
      <c r="U439" t="s">
        <v>3111</v>
      </c>
      <c r="AC439" t="str">
        <f>VLOOKUP(A439,'[1]كل السنوات'!$A$2:$J$3366,10,0)</f>
        <v>مستنفذ فصل ثاني 2023-2024</v>
      </c>
      <c r="AE439" t="s">
        <v>3509</v>
      </c>
      <c r="AJ439" t="s">
        <v>1462</v>
      </c>
    </row>
    <row r="440" spans="1:36" ht="15" customHeight="1" x14ac:dyDescent="0.25">
      <c r="A440">
        <v>525142</v>
      </c>
      <c r="B440" t="s">
        <v>1461</v>
      </c>
      <c r="C440" t="s">
        <v>94</v>
      </c>
      <c r="D440" t="s">
        <v>398</v>
      </c>
      <c r="I440" t="s">
        <v>473</v>
      </c>
      <c r="AB440" t="s">
        <v>1462</v>
      </c>
      <c r="AC440">
        <f>VLOOKUP(A440,'[1]كل السنوات'!$A$2:$J$3366,10,0)</f>
        <v>0</v>
      </c>
      <c r="AG440" t="s">
        <v>1462</v>
      </c>
      <c r="AH440" t="s">
        <v>1462</v>
      </c>
      <c r="AI440" t="s">
        <v>1462</v>
      </c>
      <c r="AJ440" t="s">
        <v>1462</v>
      </c>
    </row>
    <row r="441" spans="1:36" ht="15" customHeight="1" x14ac:dyDescent="0.25">
      <c r="A441">
        <v>525143</v>
      </c>
      <c r="B441" t="s">
        <v>1182</v>
      </c>
      <c r="C441" t="s">
        <v>92</v>
      </c>
      <c r="D441" t="s">
        <v>423</v>
      </c>
      <c r="E441" t="s">
        <v>109</v>
      </c>
      <c r="F441" s="254">
        <v>34335</v>
      </c>
      <c r="G441" t="s">
        <v>3112</v>
      </c>
      <c r="H441" t="s">
        <v>556</v>
      </c>
      <c r="I441" t="s">
        <v>473</v>
      </c>
      <c r="J441" t="s">
        <v>132</v>
      </c>
      <c r="K441">
        <v>2012</v>
      </c>
      <c r="L441" t="s">
        <v>147</v>
      </c>
      <c r="R441" t="s">
        <v>3113</v>
      </c>
      <c r="S441" t="s">
        <v>3114</v>
      </c>
      <c r="T441" t="s">
        <v>3115</v>
      </c>
      <c r="U441" t="s">
        <v>3116</v>
      </c>
      <c r="AC441">
        <f>VLOOKUP(A441,'[1]كل السنوات'!$A$2:$J$3366,10,0)</f>
        <v>0</v>
      </c>
      <c r="AH441" t="s">
        <v>1462</v>
      </c>
    </row>
    <row r="442" spans="1:36" ht="15" customHeight="1" x14ac:dyDescent="0.25">
      <c r="A442">
        <v>525162</v>
      </c>
      <c r="B442" t="s">
        <v>1183</v>
      </c>
      <c r="C442" t="s">
        <v>83</v>
      </c>
      <c r="D442" t="s">
        <v>467</v>
      </c>
      <c r="E442" t="s">
        <v>109</v>
      </c>
      <c r="G442" t="s">
        <v>1671</v>
      </c>
      <c r="H442" t="s">
        <v>556</v>
      </c>
      <c r="I442" t="s">
        <v>473</v>
      </c>
      <c r="J442" t="s">
        <v>130</v>
      </c>
      <c r="K442">
        <v>2014</v>
      </c>
      <c r="R442" t="s">
        <v>2670</v>
      </c>
      <c r="S442" t="s">
        <v>2321</v>
      </c>
      <c r="T442" t="s">
        <v>1843</v>
      </c>
      <c r="U442" t="s">
        <v>1569</v>
      </c>
      <c r="AC442">
        <f>VLOOKUP(A442,'[1]كل السنوات'!$A$2:$J$3366,10,0)</f>
        <v>0</v>
      </c>
      <c r="AG442" t="s">
        <v>1462</v>
      </c>
      <c r="AH442" t="s">
        <v>1462</v>
      </c>
      <c r="AI442" t="s">
        <v>1462</v>
      </c>
      <c r="AJ442" t="s">
        <v>1462</v>
      </c>
    </row>
    <row r="443" spans="1:36" ht="15" customHeight="1" x14ac:dyDescent="0.25">
      <c r="A443">
        <v>525184</v>
      </c>
      <c r="B443" t="s">
        <v>927</v>
      </c>
      <c r="C443" t="s">
        <v>217</v>
      </c>
      <c r="D443" t="s">
        <v>453</v>
      </c>
      <c r="E443" t="s">
        <v>109</v>
      </c>
      <c r="G443" t="s">
        <v>2030</v>
      </c>
      <c r="H443" t="s">
        <v>556</v>
      </c>
      <c r="I443" t="s">
        <v>473</v>
      </c>
      <c r="J443" t="s">
        <v>130</v>
      </c>
      <c r="R443" t="s">
        <v>3117</v>
      </c>
      <c r="S443" t="s">
        <v>2367</v>
      </c>
      <c r="T443" t="s">
        <v>1490</v>
      </c>
      <c r="U443" t="s">
        <v>1467</v>
      </c>
      <c r="AC443">
        <f>VLOOKUP(A443,'[1]كل السنوات'!$A$2:$J$3366,10,0)</f>
        <v>0</v>
      </c>
    </row>
    <row r="444" spans="1:36" ht="15" customHeight="1" x14ac:dyDescent="0.25">
      <c r="A444">
        <v>525190</v>
      </c>
      <c r="B444" t="s">
        <v>1184</v>
      </c>
      <c r="C444" t="s">
        <v>1185</v>
      </c>
      <c r="D444" t="s">
        <v>416</v>
      </c>
      <c r="E444" t="s">
        <v>109</v>
      </c>
      <c r="G444" t="s">
        <v>129</v>
      </c>
      <c r="H444" t="s">
        <v>556</v>
      </c>
      <c r="I444" t="s">
        <v>473</v>
      </c>
      <c r="J444" t="s">
        <v>603</v>
      </c>
      <c r="R444" t="s">
        <v>3118</v>
      </c>
      <c r="S444" t="s">
        <v>2882</v>
      </c>
      <c r="T444" t="s">
        <v>1775</v>
      </c>
      <c r="U444" t="s">
        <v>1467</v>
      </c>
      <c r="AC444">
        <f>VLOOKUP(A444,'[1]كل السنوات'!$A$2:$J$3366,10,0)</f>
        <v>0</v>
      </c>
      <c r="AJ444" t="s">
        <v>1462</v>
      </c>
    </row>
    <row r="445" spans="1:36" ht="15" customHeight="1" x14ac:dyDescent="0.25">
      <c r="A445">
        <v>525191</v>
      </c>
      <c r="B445" t="s">
        <v>1186</v>
      </c>
      <c r="C445" t="s">
        <v>870</v>
      </c>
      <c r="D445" t="s">
        <v>406</v>
      </c>
      <c r="E445" t="s">
        <v>109</v>
      </c>
      <c r="G445" t="s">
        <v>129</v>
      </c>
      <c r="H445" t="s">
        <v>556</v>
      </c>
      <c r="I445" t="s">
        <v>474</v>
      </c>
      <c r="J445" t="s">
        <v>132</v>
      </c>
      <c r="R445" t="s">
        <v>2553</v>
      </c>
      <c r="S445" t="s">
        <v>2554</v>
      </c>
      <c r="T445" t="s">
        <v>1496</v>
      </c>
      <c r="U445" t="s">
        <v>1467</v>
      </c>
      <c r="AC445" t="str">
        <f>VLOOKUP(A445,'[1]كل السنوات'!$A$2:$J$3366,10,0)</f>
        <v>م</v>
      </c>
    </row>
    <row r="446" spans="1:36" ht="15" customHeight="1" x14ac:dyDescent="0.25">
      <c r="A446">
        <v>525212</v>
      </c>
      <c r="B446" t="s">
        <v>784</v>
      </c>
      <c r="C446" t="s">
        <v>290</v>
      </c>
      <c r="D446" t="s">
        <v>378</v>
      </c>
      <c r="E446" t="s">
        <v>109</v>
      </c>
      <c r="G446" t="s">
        <v>129</v>
      </c>
      <c r="H446" t="s">
        <v>556</v>
      </c>
      <c r="I446" t="s">
        <v>473</v>
      </c>
      <c r="J446" t="s">
        <v>130</v>
      </c>
      <c r="R446" t="s">
        <v>2731</v>
      </c>
      <c r="S446" t="s">
        <v>2732</v>
      </c>
      <c r="T446" t="s">
        <v>1750</v>
      </c>
      <c r="U446" t="s">
        <v>1467</v>
      </c>
      <c r="AC446">
        <f>VLOOKUP(A446,'[1]كل السنوات'!$A$2:$J$3366,10,0)</f>
        <v>0</v>
      </c>
    </row>
    <row r="447" spans="1:36" ht="15" customHeight="1" x14ac:dyDescent="0.25">
      <c r="A447">
        <v>525225</v>
      </c>
      <c r="B447" t="s">
        <v>245</v>
      </c>
      <c r="C447" t="s">
        <v>69</v>
      </c>
      <c r="D447" t="s">
        <v>785</v>
      </c>
      <c r="E447" t="s">
        <v>109</v>
      </c>
      <c r="G447" t="s">
        <v>2098</v>
      </c>
      <c r="H447" t="s">
        <v>556</v>
      </c>
      <c r="I447" t="s">
        <v>474</v>
      </c>
      <c r="J447" t="s">
        <v>132</v>
      </c>
      <c r="R447" t="s">
        <v>2555</v>
      </c>
      <c r="S447" t="s">
        <v>2287</v>
      </c>
      <c r="T447" t="s">
        <v>2099</v>
      </c>
      <c r="U447" t="s">
        <v>2100</v>
      </c>
      <c r="AC447" t="str">
        <f>VLOOKUP(A447,'[1]كل السنوات'!$A$2:$J$3366,10,0)</f>
        <v>م</v>
      </c>
    </row>
    <row r="448" spans="1:36" ht="15" customHeight="1" x14ac:dyDescent="0.25">
      <c r="A448">
        <v>525228</v>
      </c>
      <c r="B448" t="s">
        <v>928</v>
      </c>
      <c r="C448" t="s">
        <v>69</v>
      </c>
      <c r="D448" t="s">
        <v>360</v>
      </c>
      <c r="E448" t="s">
        <v>109</v>
      </c>
      <c r="G448" t="s">
        <v>3119</v>
      </c>
      <c r="H448" t="s">
        <v>556</v>
      </c>
      <c r="I448" t="s">
        <v>473</v>
      </c>
      <c r="J448" t="s">
        <v>132</v>
      </c>
      <c r="R448" t="s">
        <v>3120</v>
      </c>
      <c r="S448" t="s">
        <v>2195</v>
      </c>
      <c r="T448" t="s">
        <v>1652</v>
      </c>
      <c r="U448" t="s">
        <v>1505</v>
      </c>
      <c r="AC448">
        <f>VLOOKUP(A448,'[1]كل السنوات'!$A$2:$J$3366,10,0)</f>
        <v>0</v>
      </c>
      <c r="AJ448" t="s">
        <v>1462</v>
      </c>
    </row>
    <row r="449" spans="1:36" ht="15" customHeight="1" x14ac:dyDescent="0.25">
      <c r="A449">
        <v>525239</v>
      </c>
      <c r="B449" t="s">
        <v>1187</v>
      </c>
      <c r="C449" t="s">
        <v>1188</v>
      </c>
      <c r="D449" t="s">
        <v>779</v>
      </c>
      <c r="E449" t="s">
        <v>109</v>
      </c>
      <c r="G449" t="s">
        <v>1800</v>
      </c>
      <c r="H449" t="s">
        <v>556</v>
      </c>
      <c r="I449" t="s">
        <v>473</v>
      </c>
      <c r="J449" t="s">
        <v>132</v>
      </c>
      <c r="L449" t="s">
        <v>143</v>
      </c>
      <c r="R449" t="s">
        <v>2556</v>
      </c>
      <c r="S449" t="s">
        <v>2557</v>
      </c>
      <c r="T449" t="s">
        <v>2101</v>
      </c>
      <c r="U449" t="s">
        <v>1475</v>
      </c>
      <c r="AC449">
        <f>VLOOKUP(A449,'[1]كل السنوات'!$A$2:$J$3366,10,0)</f>
        <v>0</v>
      </c>
    </row>
    <row r="450" spans="1:36" ht="15" customHeight="1" x14ac:dyDescent="0.25">
      <c r="A450">
        <v>525265</v>
      </c>
      <c r="B450" t="s">
        <v>1190</v>
      </c>
      <c r="C450" t="s">
        <v>323</v>
      </c>
      <c r="D450" t="s">
        <v>384</v>
      </c>
      <c r="E450" t="s">
        <v>109</v>
      </c>
      <c r="G450" t="s">
        <v>143</v>
      </c>
      <c r="H450" t="s">
        <v>556</v>
      </c>
      <c r="I450" t="s">
        <v>473</v>
      </c>
      <c r="J450" t="s">
        <v>603</v>
      </c>
      <c r="L450" t="s">
        <v>143</v>
      </c>
      <c r="R450" t="s">
        <v>3121</v>
      </c>
      <c r="S450" t="s">
        <v>3122</v>
      </c>
      <c r="T450" t="s">
        <v>3123</v>
      </c>
      <c r="U450" t="s">
        <v>1475</v>
      </c>
      <c r="AC450">
        <f>VLOOKUP(A450,'[1]كل السنوات'!$A$2:$J$3366,10,0)</f>
        <v>0</v>
      </c>
    </row>
    <row r="451" spans="1:36" ht="15" customHeight="1" x14ac:dyDescent="0.25">
      <c r="A451">
        <v>525268</v>
      </c>
      <c r="B451" t="s">
        <v>1191</v>
      </c>
      <c r="C451" t="s">
        <v>876</v>
      </c>
      <c r="D451" t="s">
        <v>1192</v>
      </c>
      <c r="G451" s="254">
        <v>30696</v>
      </c>
      <c r="H451" t="s">
        <v>556</v>
      </c>
      <c r="I451" t="s">
        <v>473</v>
      </c>
      <c r="J451" t="s">
        <v>132</v>
      </c>
      <c r="R451" t="s">
        <v>3124</v>
      </c>
      <c r="S451" t="s">
        <v>3125</v>
      </c>
      <c r="T451" t="s">
        <v>1771</v>
      </c>
      <c r="U451" t="s">
        <v>1467</v>
      </c>
      <c r="AC451">
        <f>VLOOKUP(A451,'[1]كل السنوات'!$A$2:$J$3366,10,0)</f>
        <v>0</v>
      </c>
    </row>
    <row r="452" spans="1:36" ht="15" customHeight="1" x14ac:dyDescent="0.25">
      <c r="A452">
        <v>525322</v>
      </c>
      <c r="B452" t="s">
        <v>937</v>
      </c>
      <c r="C452" t="s">
        <v>77</v>
      </c>
      <c r="D452" t="s">
        <v>361</v>
      </c>
      <c r="E452" t="s">
        <v>109</v>
      </c>
      <c r="G452" t="s">
        <v>145</v>
      </c>
      <c r="H452" t="s">
        <v>556</v>
      </c>
      <c r="I452" t="s">
        <v>473</v>
      </c>
      <c r="J452" t="s">
        <v>132</v>
      </c>
      <c r="R452" t="s">
        <v>2256</v>
      </c>
      <c r="S452" t="s">
        <v>2257</v>
      </c>
      <c r="T452" t="s">
        <v>1654</v>
      </c>
      <c r="U452" t="s">
        <v>1505</v>
      </c>
      <c r="AC452">
        <f>VLOOKUP(A452,'[1]كل السنوات'!$A$2:$J$3366,10,0)</f>
        <v>0</v>
      </c>
    </row>
    <row r="453" spans="1:36" ht="15" customHeight="1" x14ac:dyDescent="0.25">
      <c r="A453">
        <v>525330</v>
      </c>
      <c r="B453" t="s">
        <v>931</v>
      </c>
      <c r="C453" t="s">
        <v>69</v>
      </c>
      <c r="D453" t="s">
        <v>313</v>
      </c>
      <c r="E453" t="s">
        <v>109</v>
      </c>
      <c r="G453" t="s">
        <v>1700</v>
      </c>
      <c r="H453" t="s">
        <v>556</v>
      </c>
      <c r="I453" t="s">
        <v>473</v>
      </c>
      <c r="J453" t="s">
        <v>130</v>
      </c>
      <c r="R453" t="s">
        <v>2733</v>
      </c>
      <c r="S453" t="s">
        <v>2415</v>
      </c>
      <c r="T453" t="s">
        <v>2103</v>
      </c>
      <c r="U453" t="s">
        <v>2104</v>
      </c>
      <c r="AC453">
        <f>VLOOKUP(A453,'[1]كل السنوات'!$A$2:$J$3366,10,0)</f>
        <v>0</v>
      </c>
    </row>
    <row r="454" spans="1:36" ht="15" customHeight="1" x14ac:dyDescent="0.25">
      <c r="A454">
        <v>525336</v>
      </c>
      <c r="B454" t="s">
        <v>1193</v>
      </c>
      <c r="C454" t="s">
        <v>92</v>
      </c>
      <c r="D454" t="s">
        <v>403</v>
      </c>
      <c r="E454" t="s">
        <v>109</v>
      </c>
      <c r="G454" t="s">
        <v>138</v>
      </c>
      <c r="H454" t="s">
        <v>556</v>
      </c>
      <c r="I454" t="s">
        <v>473</v>
      </c>
      <c r="J454" t="s">
        <v>1465</v>
      </c>
      <c r="AC454">
        <f>VLOOKUP(A454,'[1]كل السنوات'!$A$2:$J$3366,10,0)</f>
        <v>0</v>
      </c>
      <c r="AI454" t="s">
        <v>1462</v>
      </c>
      <c r="AJ454" t="s">
        <v>1462</v>
      </c>
    </row>
    <row r="455" spans="1:36" ht="15" customHeight="1" x14ac:dyDescent="0.25">
      <c r="A455">
        <v>525339</v>
      </c>
      <c r="B455" t="s">
        <v>1194</v>
      </c>
      <c r="C455" t="s">
        <v>66</v>
      </c>
      <c r="D455" t="s">
        <v>1195</v>
      </c>
      <c r="E455" t="s">
        <v>109</v>
      </c>
      <c r="G455" t="s">
        <v>129</v>
      </c>
      <c r="H455" t="s">
        <v>556</v>
      </c>
      <c r="I455" t="s">
        <v>473</v>
      </c>
      <c r="J455" t="s">
        <v>132</v>
      </c>
      <c r="K455">
        <v>2016</v>
      </c>
      <c r="L455" t="s">
        <v>141</v>
      </c>
      <c r="R455" t="s">
        <v>2558</v>
      </c>
      <c r="S455" t="s">
        <v>2559</v>
      </c>
      <c r="T455" t="s">
        <v>2106</v>
      </c>
      <c r="U455" t="s">
        <v>1472</v>
      </c>
      <c r="AC455">
        <f>VLOOKUP(A455,'[1]كل السنوات'!$A$2:$J$3366,10,0)</f>
        <v>0</v>
      </c>
      <c r="AH455" t="s">
        <v>1462</v>
      </c>
      <c r="AJ455" t="s">
        <v>1462</v>
      </c>
    </row>
    <row r="456" spans="1:36" ht="15" customHeight="1" x14ac:dyDescent="0.25">
      <c r="A456">
        <v>525343</v>
      </c>
      <c r="B456" t="s">
        <v>1196</v>
      </c>
      <c r="C456" t="s">
        <v>69</v>
      </c>
      <c r="D456" t="s">
        <v>464</v>
      </c>
      <c r="E456" t="s">
        <v>109</v>
      </c>
      <c r="H456" t="s">
        <v>556</v>
      </c>
      <c r="I456" t="s">
        <v>473</v>
      </c>
      <c r="AC456">
        <f>VLOOKUP(A456,'[1]كل السنوات'!$A$2:$J$3366,10,0)</f>
        <v>0</v>
      </c>
    </row>
    <row r="457" spans="1:36" ht="15" customHeight="1" x14ac:dyDescent="0.25">
      <c r="A457">
        <v>525344</v>
      </c>
      <c r="B457" t="s">
        <v>1197</v>
      </c>
      <c r="C457" t="s">
        <v>781</v>
      </c>
      <c r="D457" t="s">
        <v>540</v>
      </c>
      <c r="E457" t="s">
        <v>109</v>
      </c>
      <c r="G457" t="s">
        <v>129</v>
      </c>
      <c r="H457" t="s">
        <v>556</v>
      </c>
      <c r="I457" t="s">
        <v>473</v>
      </c>
      <c r="J457" t="s">
        <v>130</v>
      </c>
      <c r="R457" t="s">
        <v>2734</v>
      </c>
      <c r="S457" t="s">
        <v>2735</v>
      </c>
      <c r="T457" t="s">
        <v>1968</v>
      </c>
      <c r="U457" t="s">
        <v>1969</v>
      </c>
      <c r="AC457">
        <f>VLOOKUP(A457,'[1]كل السنوات'!$A$2:$J$3366,10,0)</f>
        <v>0</v>
      </c>
    </row>
    <row r="458" spans="1:36" ht="15" customHeight="1" x14ac:dyDescent="0.25">
      <c r="A458">
        <v>525357</v>
      </c>
      <c r="B458" t="s">
        <v>1198</v>
      </c>
      <c r="C458" t="s">
        <v>1199</v>
      </c>
      <c r="D458" t="s">
        <v>1133</v>
      </c>
      <c r="E458" t="s">
        <v>109</v>
      </c>
      <c r="G458" t="s">
        <v>1937</v>
      </c>
      <c r="H458" t="s">
        <v>556</v>
      </c>
      <c r="I458" t="s">
        <v>473</v>
      </c>
      <c r="J458" t="s">
        <v>132</v>
      </c>
      <c r="R458" t="s">
        <v>2560</v>
      </c>
      <c r="S458" t="s">
        <v>2561</v>
      </c>
      <c r="T458" t="s">
        <v>2107</v>
      </c>
      <c r="U458" t="s">
        <v>2108</v>
      </c>
      <c r="AC458">
        <f>VLOOKUP(A458,'[1]كل السنوات'!$A$2:$J$3366,10,0)</f>
        <v>0</v>
      </c>
    </row>
    <row r="459" spans="1:36" ht="15" customHeight="1" x14ac:dyDescent="0.25">
      <c r="A459">
        <v>525359</v>
      </c>
      <c r="B459" t="s">
        <v>1200</v>
      </c>
      <c r="C459" t="s">
        <v>82</v>
      </c>
      <c r="D459" t="s">
        <v>381</v>
      </c>
      <c r="E459" t="s">
        <v>109</v>
      </c>
      <c r="G459" t="s">
        <v>3127</v>
      </c>
      <c r="H459" t="s">
        <v>556</v>
      </c>
      <c r="I459" t="s">
        <v>473</v>
      </c>
      <c r="J459" t="s">
        <v>132</v>
      </c>
      <c r="R459" t="s">
        <v>3128</v>
      </c>
      <c r="S459" t="s">
        <v>2194</v>
      </c>
      <c r="T459" t="s">
        <v>1623</v>
      </c>
      <c r="U459" t="s">
        <v>1541</v>
      </c>
      <c r="AB459" t="s">
        <v>1462</v>
      </c>
      <c r="AC459">
        <f>VLOOKUP(A459,'[1]كل السنوات'!$A$2:$J$3366,10,0)</f>
        <v>0</v>
      </c>
      <c r="AJ459" t="s">
        <v>1462</v>
      </c>
    </row>
    <row r="460" spans="1:36" ht="15" customHeight="1" x14ac:dyDescent="0.25">
      <c r="A460">
        <v>525389</v>
      </c>
      <c r="B460" t="s">
        <v>1201</v>
      </c>
      <c r="C460" t="s">
        <v>66</v>
      </c>
      <c r="D460" t="s">
        <v>394</v>
      </c>
      <c r="E460" t="s">
        <v>109</v>
      </c>
      <c r="G460" t="s">
        <v>1743</v>
      </c>
      <c r="H460" t="s">
        <v>556</v>
      </c>
      <c r="I460" t="s">
        <v>473</v>
      </c>
      <c r="J460" t="s">
        <v>603</v>
      </c>
      <c r="R460" t="s">
        <v>2884</v>
      </c>
      <c r="S460" t="s">
        <v>2181</v>
      </c>
      <c r="T460" t="s">
        <v>1627</v>
      </c>
      <c r="U460" t="s">
        <v>1467</v>
      </c>
      <c r="AC460">
        <f>VLOOKUP(A460,'[1]كل السنوات'!$A$2:$J$3366,10,0)</f>
        <v>0</v>
      </c>
    </row>
    <row r="461" spans="1:36" ht="15" customHeight="1" x14ac:dyDescent="0.25">
      <c r="A461">
        <v>525394</v>
      </c>
      <c r="B461" t="s">
        <v>1296</v>
      </c>
      <c r="C461" t="s">
        <v>81</v>
      </c>
      <c r="D461" t="s">
        <v>385</v>
      </c>
      <c r="E461" t="s">
        <v>109</v>
      </c>
      <c r="G461" t="s">
        <v>143</v>
      </c>
      <c r="H461" t="s">
        <v>556</v>
      </c>
      <c r="I461" t="s">
        <v>473</v>
      </c>
      <c r="J461" t="s">
        <v>603</v>
      </c>
      <c r="L461" t="s">
        <v>143</v>
      </c>
      <c r="R461" t="s">
        <v>3130</v>
      </c>
      <c r="S461" t="s">
        <v>2822</v>
      </c>
      <c r="T461" t="s">
        <v>1615</v>
      </c>
      <c r="U461" t="s">
        <v>1475</v>
      </c>
      <c r="AC461">
        <f>VLOOKUP(A461,'[1]كل السنوات'!$A$2:$J$3366,10,0)</f>
        <v>0</v>
      </c>
    </row>
    <row r="462" spans="1:36" ht="15" customHeight="1" x14ac:dyDescent="0.25">
      <c r="A462">
        <v>525397</v>
      </c>
      <c r="B462" t="s">
        <v>1202</v>
      </c>
      <c r="C462" t="s">
        <v>687</v>
      </c>
      <c r="D462" t="s">
        <v>400</v>
      </c>
      <c r="E462" t="s">
        <v>109</v>
      </c>
      <c r="G462" t="s">
        <v>129</v>
      </c>
      <c r="H462" t="s">
        <v>556</v>
      </c>
      <c r="I462" t="s">
        <v>473</v>
      </c>
      <c r="J462" t="s">
        <v>130</v>
      </c>
      <c r="R462" t="s">
        <v>2736</v>
      </c>
      <c r="S462" t="s">
        <v>2737</v>
      </c>
      <c r="T462" t="s">
        <v>2109</v>
      </c>
      <c r="U462" t="s">
        <v>1516</v>
      </c>
      <c r="AC462">
        <f>VLOOKUP(A462,'[1]كل السنوات'!$A$2:$J$3366,10,0)</f>
        <v>0</v>
      </c>
    </row>
    <row r="463" spans="1:36" ht="15" customHeight="1" x14ac:dyDescent="0.25">
      <c r="A463">
        <v>525417</v>
      </c>
      <c r="B463" t="s">
        <v>766</v>
      </c>
      <c r="C463" t="s">
        <v>767</v>
      </c>
      <c r="D463" t="s">
        <v>383</v>
      </c>
      <c r="E463" t="s">
        <v>109</v>
      </c>
      <c r="G463" t="s">
        <v>138</v>
      </c>
      <c r="H463" t="s">
        <v>556</v>
      </c>
      <c r="I463" t="s">
        <v>473</v>
      </c>
      <c r="J463" t="s">
        <v>130</v>
      </c>
      <c r="K463">
        <v>2017</v>
      </c>
      <c r="R463" t="s">
        <v>2738</v>
      </c>
      <c r="S463" t="s">
        <v>2739</v>
      </c>
      <c r="T463" t="s">
        <v>1672</v>
      </c>
      <c r="U463" t="s">
        <v>2110</v>
      </c>
      <c r="AC463" t="str">
        <f>VLOOKUP(A463,'[1]كل السنوات'!$A$2:$J$3366,10,0)</f>
        <v>مستنفذ فصل اول 2024-2025</v>
      </c>
      <c r="AE463" t="s">
        <v>3536</v>
      </c>
      <c r="AH463" t="s">
        <v>1462</v>
      </c>
      <c r="AI463" t="s">
        <v>1462</v>
      </c>
      <c r="AJ463" t="s">
        <v>1462</v>
      </c>
    </row>
    <row r="464" spans="1:36" ht="15" customHeight="1" x14ac:dyDescent="0.25">
      <c r="A464">
        <v>525430</v>
      </c>
      <c r="B464" t="s">
        <v>1203</v>
      </c>
      <c r="C464" t="s">
        <v>244</v>
      </c>
      <c r="D464" t="s">
        <v>351</v>
      </c>
      <c r="E464" t="s">
        <v>109</v>
      </c>
      <c r="G464" t="s">
        <v>1604</v>
      </c>
      <c r="H464" t="s">
        <v>556</v>
      </c>
      <c r="I464" t="s">
        <v>474</v>
      </c>
      <c r="J464" t="s">
        <v>132</v>
      </c>
      <c r="L464" t="s">
        <v>144</v>
      </c>
      <c r="R464" t="s">
        <v>2562</v>
      </c>
      <c r="S464" t="s">
        <v>2563</v>
      </c>
      <c r="T464" t="s">
        <v>1739</v>
      </c>
      <c r="U464" t="s">
        <v>1467</v>
      </c>
      <c r="AC464" t="str">
        <f>VLOOKUP(A464,'[1]كل السنوات'!$A$2:$J$3366,10,0)</f>
        <v>م</v>
      </c>
    </row>
    <row r="465" spans="1:36" ht="15" customHeight="1" x14ac:dyDescent="0.25">
      <c r="A465">
        <v>525439</v>
      </c>
      <c r="B465" t="s">
        <v>1204</v>
      </c>
      <c r="C465" t="s">
        <v>346</v>
      </c>
      <c r="D465" t="s">
        <v>373</v>
      </c>
      <c r="E465" t="s">
        <v>109</v>
      </c>
      <c r="G465" t="s">
        <v>1618</v>
      </c>
      <c r="H465" t="s">
        <v>558</v>
      </c>
      <c r="I465" t="s">
        <v>473</v>
      </c>
      <c r="J465" t="s">
        <v>132</v>
      </c>
      <c r="K465">
        <v>1996</v>
      </c>
      <c r="L465" t="s">
        <v>129</v>
      </c>
      <c r="R465" t="s">
        <v>2564</v>
      </c>
      <c r="S465" t="s">
        <v>2473</v>
      </c>
      <c r="T465" t="s">
        <v>1564</v>
      </c>
      <c r="U465" t="s">
        <v>1467</v>
      </c>
      <c r="AC465">
        <f>VLOOKUP(A465,'[1]كل السنوات'!$A$2:$J$3366,10,0)</f>
        <v>0</v>
      </c>
    </row>
    <row r="466" spans="1:36" ht="15" customHeight="1" x14ac:dyDescent="0.25">
      <c r="A466">
        <v>525444</v>
      </c>
      <c r="B466" t="s">
        <v>932</v>
      </c>
      <c r="C466" t="s">
        <v>82</v>
      </c>
      <c r="D466" t="s">
        <v>358</v>
      </c>
      <c r="E466" t="s">
        <v>109</v>
      </c>
      <c r="G466" t="s">
        <v>1917</v>
      </c>
      <c r="H466" t="s">
        <v>556</v>
      </c>
      <c r="I466" t="s">
        <v>473</v>
      </c>
      <c r="J466" t="s">
        <v>603</v>
      </c>
      <c r="R466" t="s">
        <v>3131</v>
      </c>
      <c r="S466" t="s">
        <v>2212</v>
      </c>
      <c r="T466" t="s">
        <v>1542</v>
      </c>
      <c r="U466" t="s">
        <v>1656</v>
      </c>
      <c r="AC466">
        <f>VLOOKUP(A466,'[1]كل السنوات'!$A$2:$J$3366,10,0)</f>
        <v>0</v>
      </c>
      <c r="AJ466" t="s">
        <v>1462</v>
      </c>
    </row>
    <row r="467" spans="1:36" ht="15" customHeight="1" x14ac:dyDescent="0.25">
      <c r="A467">
        <v>525445</v>
      </c>
      <c r="B467" t="s">
        <v>933</v>
      </c>
      <c r="C467" t="s">
        <v>715</v>
      </c>
      <c r="D467" t="s">
        <v>472</v>
      </c>
      <c r="E467" t="s">
        <v>109</v>
      </c>
      <c r="G467" t="s">
        <v>1568</v>
      </c>
      <c r="H467" t="s">
        <v>556</v>
      </c>
      <c r="I467" t="s">
        <v>473</v>
      </c>
      <c r="J467" t="s">
        <v>130</v>
      </c>
      <c r="R467" t="s">
        <v>3132</v>
      </c>
      <c r="S467" t="s">
        <v>3133</v>
      </c>
      <c r="T467" t="s">
        <v>1477</v>
      </c>
      <c r="U467" t="s">
        <v>3134</v>
      </c>
      <c r="AC467">
        <f>VLOOKUP(A467,'[1]كل السنوات'!$A$2:$J$3366,10,0)</f>
        <v>0</v>
      </c>
    </row>
    <row r="468" spans="1:36" ht="15" customHeight="1" x14ac:dyDescent="0.25">
      <c r="A468">
        <v>525450</v>
      </c>
      <c r="B468" t="s">
        <v>1205</v>
      </c>
      <c r="C468" t="s">
        <v>337</v>
      </c>
      <c r="D468" t="s">
        <v>411</v>
      </c>
      <c r="E468" t="s">
        <v>109</v>
      </c>
      <c r="G468" t="s">
        <v>129</v>
      </c>
      <c r="H468" t="s">
        <v>556</v>
      </c>
      <c r="I468" t="s">
        <v>473</v>
      </c>
      <c r="J468" t="s">
        <v>132</v>
      </c>
      <c r="R468" t="s">
        <v>2566</v>
      </c>
      <c r="S468" t="s">
        <v>2283</v>
      </c>
      <c r="T468" t="s">
        <v>2111</v>
      </c>
      <c r="U468" t="s">
        <v>1467</v>
      </c>
      <c r="AC468">
        <f>VLOOKUP(A468,'[1]كل السنوات'!$A$2:$J$3366,10,0)</f>
        <v>0</v>
      </c>
    </row>
    <row r="469" spans="1:36" ht="15" customHeight="1" x14ac:dyDescent="0.25">
      <c r="A469">
        <v>525459</v>
      </c>
      <c r="B469" t="s">
        <v>1206</v>
      </c>
      <c r="C469" t="s">
        <v>780</v>
      </c>
      <c r="D469" t="s">
        <v>404</v>
      </c>
      <c r="E469" t="s">
        <v>109</v>
      </c>
      <c r="G469" t="s">
        <v>2112</v>
      </c>
      <c r="H469" t="s">
        <v>556</v>
      </c>
      <c r="I469" t="s">
        <v>473</v>
      </c>
      <c r="J469" t="s">
        <v>603</v>
      </c>
      <c r="R469" t="s">
        <v>3135</v>
      </c>
      <c r="S469" t="s">
        <v>2885</v>
      </c>
      <c r="T469" t="s">
        <v>3136</v>
      </c>
      <c r="U469" t="s">
        <v>3137</v>
      </c>
      <c r="AC469">
        <f>VLOOKUP(A469,'[1]كل السنوات'!$A$2:$J$3366,10,0)</f>
        <v>0</v>
      </c>
      <c r="AJ469" t="s">
        <v>1462</v>
      </c>
    </row>
    <row r="470" spans="1:36" ht="15" customHeight="1" x14ac:dyDescent="0.25">
      <c r="A470">
        <v>525482</v>
      </c>
      <c r="B470" t="s">
        <v>1207</v>
      </c>
      <c r="C470" t="s">
        <v>88</v>
      </c>
      <c r="D470" t="s">
        <v>358</v>
      </c>
      <c r="E470" t="s">
        <v>109</v>
      </c>
      <c r="G470" t="s">
        <v>1780</v>
      </c>
      <c r="H470" t="s">
        <v>556</v>
      </c>
      <c r="I470" t="s">
        <v>473</v>
      </c>
      <c r="J470" t="s">
        <v>132</v>
      </c>
      <c r="L470" t="s">
        <v>146</v>
      </c>
      <c r="R470" t="s">
        <v>3138</v>
      </c>
      <c r="S470" t="s">
        <v>2315</v>
      </c>
      <c r="T470" t="s">
        <v>1577</v>
      </c>
      <c r="U470" t="s">
        <v>1579</v>
      </c>
      <c r="AC470">
        <f>VLOOKUP(A470,'[1]كل السنوات'!$A$2:$J$3366,10,0)</f>
        <v>0</v>
      </c>
      <c r="AI470" t="s">
        <v>1462</v>
      </c>
      <c r="AJ470" t="s">
        <v>1462</v>
      </c>
    </row>
    <row r="471" spans="1:36" ht="15" customHeight="1" x14ac:dyDescent="0.25">
      <c r="A471">
        <v>525483</v>
      </c>
      <c r="B471" t="s">
        <v>669</v>
      </c>
      <c r="C471" t="s">
        <v>304</v>
      </c>
      <c r="D471" t="s">
        <v>383</v>
      </c>
      <c r="E471" t="s">
        <v>109</v>
      </c>
      <c r="G471" t="s">
        <v>1845</v>
      </c>
      <c r="H471" t="s">
        <v>556</v>
      </c>
      <c r="I471" t="s">
        <v>473</v>
      </c>
      <c r="J471" t="s">
        <v>132</v>
      </c>
      <c r="L471" t="s">
        <v>143</v>
      </c>
      <c r="R471" t="s">
        <v>2356</v>
      </c>
      <c r="S471" t="s">
        <v>2357</v>
      </c>
      <c r="T471" t="s">
        <v>1846</v>
      </c>
      <c r="U471" t="s">
        <v>1475</v>
      </c>
      <c r="AC471">
        <f>VLOOKUP(A471,'[1]كل السنوات'!$A$2:$J$3366,10,0)</f>
        <v>0</v>
      </c>
    </row>
    <row r="472" spans="1:36" ht="15" customHeight="1" x14ac:dyDescent="0.25">
      <c r="A472">
        <v>525485</v>
      </c>
      <c r="B472" t="s">
        <v>1442</v>
      </c>
      <c r="C472" t="s">
        <v>274</v>
      </c>
      <c r="D472" t="s">
        <v>378</v>
      </c>
      <c r="E472" t="s">
        <v>109</v>
      </c>
      <c r="G472" t="s">
        <v>129</v>
      </c>
      <c r="H472" t="s">
        <v>556</v>
      </c>
      <c r="I472" t="s">
        <v>473</v>
      </c>
      <c r="J472" t="s">
        <v>132</v>
      </c>
      <c r="R472" t="s">
        <v>2567</v>
      </c>
      <c r="S472" t="s">
        <v>2568</v>
      </c>
      <c r="T472" t="s">
        <v>1750</v>
      </c>
      <c r="U472" t="s">
        <v>1467</v>
      </c>
      <c r="AC472">
        <f>VLOOKUP(A472,'[1]كل السنوات'!$A$2:$J$3366,10,0)</f>
        <v>0</v>
      </c>
      <c r="AJ472" t="s">
        <v>1462</v>
      </c>
    </row>
    <row r="473" spans="1:36" ht="15" customHeight="1" x14ac:dyDescent="0.25">
      <c r="A473">
        <v>525497</v>
      </c>
      <c r="B473" t="s">
        <v>786</v>
      </c>
      <c r="C473" t="s">
        <v>68</v>
      </c>
      <c r="D473" t="s">
        <v>360</v>
      </c>
      <c r="E473" t="s">
        <v>109</v>
      </c>
      <c r="G473" t="s">
        <v>129</v>
      </c>
      <c r="H473" t="s">
        <v>556</v>
      </c>
      <c r="I473" t="s">
        <v>473</v>
      </c>
      <c r="J473" t="s">
        <v>603</v>
      </c>
      <c r="R473" t="s">
        <v>3139</v>
      </c>
      <c r="S473" t="s">
        <v>2325</v>
      </c>
      <c r="T473" t="s">
        <v>1556</v>
      </c>
      <c r="U473" t="s">
        <v>1472</v>
      </c>
      <c r="AC473">
        <f>VLOOKUP(A473,'[1]كل السنوات'!$A$2:$J$3366,10,0)</f>
        <v>0</v>
      </c>
      <c r="AJ473" t="s">
        <v>1462</v>
      </c>
    </row>
    <row r="474" spans="1:36" ht="15" customHeight="1" x14ac:dyDescent="0.25">
      <c r="A474">
        <v>525504</v>
      </c>
      <c r="B474" t="s">
        <v>1208</v>
      </c>
      <c r="C474" t="s">
        <v>280</v>
      </c>
      <c r="D474" t="s">
        <v>378</v>
      </c>
      <c r="E474" t="s">
        <v>109</v>
      </c>
      <c r="G474" t="s">
        <v>3140</v>
      </c>
      <c r="H474" t="s">
        <v>556</v>
      </c>
      <c r="I474" t="s">
        <v>474</v>
      </c>
      <c r="J474" t="s">
        <v>132</v>
      </c>
      <c r="R474" t="s">
        <v>3141</v>
      </c>
      <c r="S474" t="s">
        <v>2238</v>
      </c>
      <c r="T474" t="s">
        <v>1552</v>
      </c>
      <c r="U474" t="s">
        <v>3142</v>
      </c>
      <c r="AC474" t="str">
        <f>VLOOKUP(A474,'[1]كل السنوات'!$A$2:$J$3366,10,0)</f>
        <v>م</v>
      </c>
    </row>
    <row r="475" spans="1:36" ht="15" customHeight="1" x14ac:dyDescent="0.25">
      <c r="A475">
        <v>525524</v>
      </c>
      <c r="B475" t="s">
        <v>1209</v>
      </c>
      <c r="C475" t="s">
        <v>234</v>
      </c>
      <c r="D475" t="s">
        <v>385</v>
      </c>
      <c r="E475" t="s">
        <v>109</v>
      </c>
      <c r="G475" t="s">
        <v>1566</v>
      </c>
      <c r="H475" t="s">
        <v>556</v>
      </c>
      <c r="I475" t="s">
        <v>473</v>
      </c>
      <c r="J475" t="s">
        <v>603</v>
      </c>
      <c r="K475">
        <v>2012</v>
      </c>
      <c r="L475" t="s">
        <v>131</v>
      </c>
      <c r="R475" t="s">
        <v>2823</v>
      </c>
      <c r="S475" t="s">
        <v>2824</v>
      </c>
      <c r="T475" t="s">
        <v>1847</v>
      </c>
      <c r="U475" t="s">
        <v>1516</v>
      </c>
      <c r="AC475">
        <f>VLOOKUP(A475,'[1]كل السنوات'!$A$2:$J$3366,10,0)</f>
        <v>0</v>
      </c>
      <c r="AG475" t="s">
        <v>1462</v>
      </c>
      <c r="AH475" t="s">
        <v>1462</v>
      </c>
      <c r="AI475" t="s">
        <v>1462</v>
      </c>
      <c r="AJ475" t="s">
        <v>1462</v>
      </c>
    </row>
    <row r="476" spans="1:36" ht="15" customHeight="1" x14ac:dyDescent="0.25">
      <c r="A476">
        <v>525533</v>
      </c>
      <c r="B476" t="s">
        <v>1210</v>
      </c>
      <c r="C476" t="s">
        <v>819</v>
      </c>
      <c r="D476" t="s">
        <v>316</v>
      </c>
      <c r="E476" t="s">
        <v>109</v>
      </c>
      <c r="G476" t="s">
        <v>129</v>
      </c>
      <c r="H476" t="s">
        <v>556</v>
      </c>
      <c r="I476" t="s">
        <v>473</v>
      </c>
      <c r="J476" t="s">
        <v>132</v>
      </c>
      <c r="R476" t="s">
        <v>2569</v>
      </c>
      <c r="S476" t="s">
        <v>2570</v>
      </c>
      <c r="T476" t="s">
        <v>1499</v>
      </c>
      <c r="U476" t="s">
        <v>1467</v>
      </c>
      <c r="AC476">
        <f>VLOOKUP(A476,'[1]كل السنوات'!$A$2:$J$3366,10,0)</f>
        <v>0</v>
      </c>
    </row>
    <row r="477" spans="1:36" ht="15" customHeight="1" x14ac:dyDescent="0.25">
      <c r="A477">
        <v>525547</v>
      </c>
      <c r="B477" t="s">
        <v>1211</v>
      </c>
      <c r="C477" t="s">
        <v>2897</v>
      </c>
      <c r="D477" t="s">
        <v>312</v>
      </c>
      <c r="E477" t="s">
        <v>109</v>
      </c>
      <c r="G477" t="s">
        <v>1844</v>
      </c>
      <c r="H477" t="s">
        <v>556</v>
      </c>
      <c r="I477" t="s">
        <v>473</v>
      </c>
      <c r="J477" t="s">
        <v>603</v>
      </c>
      <c r="K477">
        <v>2006</v>
      </c>
      <c r="L477" t="s">
        <v>131</v>
      </c>
      <c r="R477" t="s">
        <v>2825</v>
      </c>
      <c r="S477" t="s">
        <v>2826</v>
      </c>
      <c r="T477" t="s">
        <v>1849</v>
      </c>
      <c r="U477" t="s">
        <v>1850</v>
      </c>
      <c r="AC477">
        <f>VLOOKUP(A477,'[1]كل السنوات'!$A$2:$J$3366,10,0)</f>
        <v>0</v>
      </c>
      <c r="AH477" t="s">
        <v>1462</v>
      </c>
      <c r="AI477" t="s">
        <v>1462</v>
      </c>
      <c r="AJ477" t="s">
        <v>1462</v>
      </c>
    </row>
    <row r="478" spans="1:36" ht="15" customHeight="1" x14ac:dyDescent="0.25">
      <c r="A478">
        <v>525554</v>
      </c>
      <c r="B478" t="s">
        <v>681</v>
      </c>
      <c r="C478" t="s">
        <v>78</v>
      </c>
      <c r="D478" t="s">
        <v>671</v>
      </c>
      <c r="E478" t="s">
        <v>109</v>
      </c>
      <c r="G478" t="s">
        <v>139</v>
      </c>
      <c r="H478" t="s">
        <v>556</v>
      </c>
      <c r="I478" t="s">
        <v>473</v>
      </c>
      <c r="J478" t="s">
        <v>132</v>
      </c>
      <c r="R478" t="s">
        <v>2435</v>
      </c>
      <c r="S478" t="s">
        <v>2679</v>
      </c>
      <c r="T478" t="s">
        <v>1537</v>
      </c>
      <c r="U478" t="s">
        <v>1541</v>
      </c>
      <c r="AC478">
        <f>VLOOKUP(A478,'[1]كل السنوات'!$A$2:$J$3366,10,0)</f>
        <v>0</v>
      </c>
      <c r="AJ478" t="s">
        <v>1462</v>
      </c>
    </row>
    <row r="479" spans="1:36" ht="15" customHeight="1" x14ac:dyDescent="0.25">
      <c r="A479">
        <v>525555</v>
      </c>
      <c r="B479" t="s">
        <v>934</v>
      </c>
      <c r="C479" t="s">
        <v>935</v>
      </c>
      <c r="D479" t="s">
        <v>410</v>
      </c>
      <c r="I479" t="s">
        <v>473</v>
      </c>
      <c r="AA479" t="s">
        <v>1462</v>
      </c>
      <c r="AB479" t="s">
        <v>1462</v>
      </c>
      <c r="AC479" t="str">
        <f>VLOOKUP(A479,'[1]كل السنوات'!$A$2:$J$3366,10,0)</f>
        <v>مستنفذ</v>
      </c>
      <c r="AG479" t="s">
        <v>1462</v>
      </c>
      <c r="AH479" t="s">
        <v>1462</v>
      </c>
    </row>
    <row r="480" spans="1:36" ht="15" customHeight="1" x14ac:dyDescent="0.25">
      <c r="A480">
        <v>525565</v>
      </c>
      <c r="B480" t="s">
        <v>1212</v>
      </c>
      <c r="C480" t="s">
        <v>286</v>
      </c>
      <c r="D480" t="s">
        <v>380</v>
      </c>
      <c r="E480" t="s">
        <v>109</v>
      </c>
      <c r="G480" t="s">
        <v>1546</v>
      </c>
      <c r="H480" t="s">
        <v>556</v>
      </c>
      <c r="I480" t="s">
        <v>473</v>
      </c>
      <c r="J480" t="s">
        <v>130</v>
      </c>
      <c r="K480">
        <v>2013</v>
      </c>
      <c r="R480" t="s">
        <v>2740</v>
      </c>
      <c r="S480" t="s">
        <v>2214</v>
      </c>
      <c r="T480" t="s">
        <v>1535</v>
      </c>
      <c r="U480" t="s">
        <v>1505</v>
      </c>
      <c r="AC480">
        <f>VLOOKUP(A480,'[1]كل السنوات'!$A$2:$J$3366,10,0)</f>
        <v>0</v>
      </c>
      <c r="AH480" t="s">
        <v>1462</v>
      </c>
    </row>
    <row r="481" spans="1:36" ht="15" customHeight="1" x14ac:dyDescent="0.25">
      <c r="A481">
        <v>525584</v>
      </c>
      <c r="B481" t="s">
        <v>1213</v>
      </c>
      <c r="C481" t="s">
        <v>256</v>
      </c>
      <c r="D481" t="s">
        <v>397</v>
      </c>
      <c r="E481" t="s">
        <v>109</v>
      </c>
      <c r="G481" t="s">
        <v>1851</v>
      </c>
      <c r="H481" t="s">
        <v>556</v>
      </c>
      <c r="I481" t="s">
        <v>473</v>
      </c>
      <c r="J481" t="s">
        <v>132</v>
      </c>
      <c r="R481" t="s">
        <v>2358</v>
      </c>
      <c r="S481" t="s">
        <v>2179</v>
      </c>
      <c r="T481" t="s">
        <v>1553</v>
      </c>
      <c r="U481" t="s">
        <v>1467</v>
      </c>
      <c r="AC481">
        <f>VLOOKUP(A481,'[1]كل السنوات'!$A$2:$J$3366,10,0)</f>
        <v>0</v>
      </c>
      <c r="AI481" t="s">
        <v>1462</v>
      </c>
      <c r="AJ481" t="s">
        <v>1462</v>
      </c>
    </row>
    <row r="482" spans="1:36" ht="15" customHeight="1" x14ac:dyDescent="0.25">
      <c r="A482">
        <v>525590</v>
      </c>
      <c r="B482" t="s">
        <v>3143</v>
      </c>
      <c r="C482" t="s">
        <v>663</v>
      </c>
      <c r="D482" t="s">
        <v>637</v>
      </c>
      <c r="E482" t="s">
        <v>109</v>
      </c>
      <c r="G482" t="s">
        <v>1546</v>
      </c>
      <c r="H482" t="s">
        <v>556</v>
      </c>
      <c r="I482" t="s">
        <v>473</v>
      </c>
      <c r="J482" t="s">
        <v>132</v>
      </c>
      <c r="K482">
        <v>2016</v>
      </c>
      <c r="L482" t="s">
        <v>145</v>
      </c>
      <c r="R482" t="s">
        <v>3144</v>
      </c>
      <c r="S482" t="s">
        <v>3145</v>
      </c>
      <c r="T482" t="s">
        <v>3146</v>
      </c>
      <c r="U482" t="s">
        <v>2079</v>
      </c>
      <c r="AC482" t="str">
        <f>VLOOKUP(A482,'[1]كل السنوات'!$A$2:$J$3366,10,0)</f>
        <v>مستنفذ فصل اول 2024-2025</v>
      </c>
      <c r="AE482" t="s">
        <v>3536</v>
      </c>
      <c r="AG482" t="s">
        <v>1462</v>
      </c>
      <c r="AH482" t="s">
        <v>1462</v>
      </c>
      <c r="AI482" t="s">
        <v>1462</v>
      </c>
      <c r="AJ482" t="s">
        <v>1462</v>
      </c>
    </row>
    <row r="483" spans="1:36" ht="15" customHeight="1" x14ac:dyDescent="0.25">
      <c r="A483">
        <v>525603</v>
      </c>
      <c r="B483" t="s">
        <v>769</v>
      </c>
      <c r="C483" t="s">
        <v>770</v>
      </c>
      <c r="D483" t="s">
        <v>431</v>
      </c>
      <c r="E483" t="s">
        <v>109</v>
      </c>
      <c r="G483" t="s">
        <v>2113</v>
      </c>
      <c r="H483" t="s">
        <v>556</v>
      </c>
      <c r="I483" t="s">
        <v>473</v>
      </c>
      <c r="J483" t="s">
        <v>132</v>
      </c>
      <c r="K483">
        <v>2015</v>
      </c>
      <c r="L483" t="s">
        <v>148</v>
      </c>
      <c r="R483" t="s">
        <v>2571</v>
      </c>
      <c r="S483" t="s">
        <v>2572</v>
      </c>
      <c r="T483" t="s">
        <v>2114</v>
      </c>
      <c r="U483" t="s">
        <v>2115</v>
      </c>
      <c r="AC483" t="str">
        <f>VLOOKUP(A483,'[1]كل السنوات'!$A$2:$J$3366,10,0)</f>
        <v>مستنفذ فصل اول 2024-2025</v>
      </c>
      <c r="AE483" t="s">
        <v>3536</v>
      </c>
      <c r="AG483" t="s">
        <v>1462</v>
      </c>
      <c r="AH483" t="s">
        <v>1462</v>
      </c>
      <c r="AI483" t="s">
        <v>1462</v>
      </c>
      <c r="AJ483" t="s">
        <v>1462</v>
      </c>
    </row>
    <row r="484" spans="1:36" ht="15" customHeight="1" x14ac:dyDescent="0.25">
      <c r="A484">
        <v>525604</v>
      </c>
      <c r="B484" t="s">
        <v>1443</v>
      </c>
      <c r="C484" t="s">
        <v>82</v>
      </c>
      <c r="D484" t="s">
        <v>437</v>
      </c>
      <c r="E484" t="s">
        <v>109</v>
      </c>
      <c r="G484" t="s">
        <v>2116</v>
      </c>
      <c r="H484" t="s">
        <v>556</v>
      </c>
      <c r="I484" t="s">
        <v>473</v>
      </c>
      <c r="J484" t="s">
        <v>130</v>
      </c>
      <c r="K484">
        <v>2002</v>
      </c>
      <c r="R484" t="s">
        <v>2741</v>
      </c>
      <c r="S484" t="s">
        <v>2212</v>
      </c>
      <c r="T484" t="s">
        <v>2117</v>
      </c>
      <c r="U484" t="s">
        <v>2118</v>
      </c>
      <c r="AA484" t="s">
        <v>1462</v>
      </c>
      <c r="AC484">
        <f>VLOOKUP(A484,'[1]كل السنوات'!$A$2:$J$3366,10,0)</f>
        <v>0</v>
      </c>
      <c r="AG484" t="s">
        <v>1462</v>
      </c>
      <c r="AH484" t="s">
        <v>1462</v>
      </c>
      <c r="AI484" t="s">
        <v>1462</v>
      </c>
      <c r="AJ484" t="s">
        <v>1462</v>
      </c>
    </row>
    <row r="485" spans="1:36" ht="15" customHeight="1" x14ac:dyDescent="0.25">
      <c r="A485">
        <v>525636</v>
      </c>
      <c r="B485" t="s">
        <v>771</v>
      </c>
      <c r="C485" t="s">
        <v>772</v>
      </c>
      <c r="D485" t="s">
        <v>363</v>
      </c>
      <c r="E485" t="s">
        <v>109</v>
      </c>
      <c r="G485" t="s">
        <v>2917</v>
      </c>
      <c r="H485" t="s">
        <v>556</v>
      </c>
      <c r="I485" t="s">
        <v>473</v>
      </c>
      <c r="J485" t="s">
        <v>132</v>
      </c>
      <c r="R485" t="s">
        <v>3147</v>
      </c>
      <c r="S485" t="s">
        <v>2981</v>
      </c>
      <c r="T485" t="s">
        <v>1730</v>
      </c>
      <c r="U485" t="s">
        <v>1467</v>
      </c>
      <c r="AC485">
        <f>VLOOKUP(A485,'[1]كل السنوات'!$A$2:$J$3366,10,0)</f>
        <v>0</v>
      </c>
      <c r="AI485" t="s">
        <v>1462</v>
      </c>
      <c r="AJ485" t="s">
        <v>1462</v>
      </c>
    </row>
    <row r="486" spans="1:36" ht="15" customHeight="1" x14ac:dyDescent="0.25">
      <c r="A486">
        <v>525645</v>
      </c>
      <c r="B486" t="s">
        <v>773</v>
      </c>
      <c r="C486" t="s">
        <v>268</v>
      </c>
      <c r="D486" t="s">
        <v>408</v>
      </c>
      <c r="E486" t="s">
        <v>109</v>
      </c>
      <c r="G486" t="s">
        <v>1795</v>
      </c>
      <c r="H486" t="s">
        <v>556</v>
      </c>
      <c r="I486" t="s">
        <v>473</v>
      </c>
      <c r="J486" t="s">
        <v>132</v>
      </c>
      <c r="K486">
        <v>2010</v>
      </c>
      <c r="R486" t="s">
        <v>2573</v>
      </c>
      <c r="S486" t="s">
        <v>2248</v>
      </c>
      <c r="T486" t="s">
        <v>1662</v>
      </c>
      <c r="U486" t="s">
        <v>1467</v>
      </c>
      <c r="AC486" t="str">
        <f>VLOOKUP(A486,'[1]كل السنوات'!$A$2:$J$3366,10,0)</f>
        <v>مستنفذ فصل اول 2024-2025</v>
      </c>
      <c r="AE486" t="s">
        <v>3536</v>
      </c>
      <c r="AJ486" t="s">
        <v>1462</v>
      </c>
    </row>
    <row r="487" spans="1:36" ht="15" customHeight="1" x14ac:dyDescent="0.25">
      <c r="A487">
        <v>525647</v>
      </c>
      <c r="B487" t="s">
        <v>774</v>
      </c>
      <c r="C487" t="s">
        <v>69</v>
      </c>
      <c r="D487" t="s">
        <v>775</v>
      </c>
      <c r="E487" t="s">
        <v>109</v>
      </c>
      <c r="G487" t="s">
        <v>1529</v>
      </c>
      <c r="H487" t="s">
        <v>558</v>
      </c>
      <c r="I487" t="s">
        <v>473</v>
      </c>
      <c r="J487" t="s">
        <v>132</v>
      </c>
      <c r="K487">
        <v>2016</v>
      </c>
      <c r="L487" t="s">
        <v>581</v>
      </c>
      <c r="R487" t="s">
        <v>2574</v>
      </c>
      <c r="S487" t="s">
        <v>2195</v>
      </c>
      <c r="T487" t="s">
        <v>2119</v>
      </c>
      <c r="U487" t="s">
        <v>1467</v>
      </c>
      <c r="AC487" t="str">
        <f>VLOOKUP(A487,'[1]كل السنوات'!$A$2:$J$3366,10,0)</f>
        <v>مستنفذ فصل اول 2024-2025</v>
      </c>
      <c r="AE487" t="s">
        <v>3536</v>
      </c>
      <c r="AG487" t="s">
        <v>1462</v>
      </c>
      <c r="AH487" t="s">
        <v>1462</v>
      </c>
      <c r="AI487" t="s">
        <v>1462</v>
      </c>
      <c r="AJ487" t="s">
        <v>1462</v>
      </c>
    </row>
    <row r="488" spans="1:36" ht="15" customHeight="1" x14ac:dyDescent="0.25">
      <c r="A488">
        <v>525648</v>
      </c>
      <c r="B488" t="s">
        <v>1214</v>
      </c>
      <c r="C488" t="s">
        <v>88</v>
      </c>
      <c r="D488" t="s">
        <v>410</v>
      </c>
      <c r="E488" t="s">
        <v>109</v>
      </c>
      <c r="G488" t="s">
        <v>2093</v>
      </c>
      <c r="H488" t="s">
        <v>556</v>
      </c>
      <c r="I488" t="s">
        <v>473</v>
      </c>
      <c r="J488" t="s">
        <v>132</v>
      </c>
      <c r="R488" t="s">
        <v>2575</v>
      </c>
      <c r="S488" t="s">
        <v>2413</v>
      </c>
      <c r="T488" t="s">
        <v>2120</v>
      </c>
      <c r="U488" t="s">
        <v>2121</v>
      </c>
      <c r="AC488">
        <f>VLOOKUP(A488,'[1]كل السنوات'!$A$2:$J$3366,10,0)</f>
        <v>0</v>
      </c>
    </row>
    <row r="489" spans="1:36" ht="15" customHeight="1" x14ac:dyDescent="0.25">
      <c r="A489">
        <v>525651</v>
      </c>
      <c r="B489" t="s">
        <v>936</v>
      </c>
      <c r="C489" t="s">
        <v>84</v>
      </c>
      <c r="D489" t="s">
        <v>372</v>
      </c>
      <c r="E489" t="s">
        <v>109</v>
      </c>
      <c r="G489" t="s">
        <v>129</v>
      </c>
      <c r="H489" t="s">
        <v>556</v>
      </c>
      <c r="I489" t="s">
        <v>473</v>
      </c>
      <c r="J489" t="s">
        <v>132</v>
      </c>
      <c r="R489" t="s">
        <v>2259</v>
      </c>
      <c r="S489" t="s">
        <v>2260</v>
      </c>
      <c r="T489" t="s">
        <v>1611</v>
      </c>
      <c r="U489" t="s">
        <v>1467</v>
      </c>
      <c r="AC489">
        <f>VLOOKUP(A489,'[1]كل السنوات'!$A$2:$J$3366,10,0)</f>
        <v>0</v>
      </c>
    </row>
    <row r="490" spans="1:36" ht="15" customHeight="1" x14ac:dyDescent="0.25">
      <c r="A490">
        <v>525666</v>
      </c>
      <c r="B490" t="s">
        <v>776</v>
      </c>
      <c r="C490" t="s">
        <v>300</v>
      </c>
      <c r="D490" t="s">
        <v>380</v>
      </c>
      <c r="E490" t="s">
        <v>109</v>
      </c>
      <c r="G490" t="s">
        <v>1679</v>
      </c>
      <c r="H490" t="s">
        <v>556</v>
      </c>
      <c r="I490" t="s">
        <v>473</v>
      </c>
      <c r="J490" t="s">
        <v>130</v>
      </c>
      <c r="K490">
        <v>2012</v>
      </c>
      <c r="R490" t="s">
        <v>3148</v>
      </c>
      <c r="S490" t="s">
        <v>3149</v>
      </c>
      <c r="T490" t="s">
        <v>1530</v>
      </c>
      <c r="U490" t="s">
        <v>3150</v>
      </c>
      <c r="AC490" t="str">
        <f>VLOOKUP(A490,'[1]كل السنوات'!$A$2:$J$3366,10,0)</f>
        <v>مستنفذ فصل اول 2024-2025</v>
      </c>
      <c r="AE490" t="s">
        <v>3536</v>
      </c>
      <c r="AH490" t="s">
        <v>1462</v>
      </c>
      <c r="AJ490" t="s">
        <v>1462</v>
      </c>
    </row>
    <row r="491" spans="1:36" ht="15" customHeight="1" x14ac:dyDescent="0.25">
      <c r="A491">
        <v>525681</v>
      </c>
      <c r="B491" t="s">
        <v>1215</v>
      </c>
      <c r="C491" t="s">
        <v>95</v>
      </c>
      <c r="D491" t="s">
        <v>630</v>
      </c>
      <c r="E491" t="s">
        <v>109</v>
      </c>
      <c r="G491" t="s">
        <v>1568</v>
      </c>
      <c r="H491" t="s">
        <v>556</v>
      </c>
      <c r="I491" t="s">
        <v>473</v>
      </c>
      <c r="J491" t="s">
        <v>130</v>
      </c>
      <c r="K491">
        <v>2015</v>
      </c>
      <c r="R491" t="s">
        <v>2638</v>
      </c>
      <c r="S491" t="s">
        <v>2639</v>
      </c>
      <c r="T491" t="s">
        <v>1961</v>
      </c>
      <c r="U491" t="s">
        <v>2123</v>
      </c>
      <c r="AC491">
        <f>VLOOKUP(A491,'[1]كل السنوات'!$A$2:$J$3366,10,0)</f>
        <v>0</v>
      </c>
    </row>
    <row r="492" spans="1:36" ht="15" customHeight="1" x14ac:dyDescent="0.25">
      <c r="A492">
        <v>525712</v>
      </c>
      <c r="B492" t="s">
        <v>1297</v>
      </c>
      <c r="C492" t="s">
        <v>750</v>
      </c>
      <c r="D492" t="s">
        <v>431</v>
      </c>
      <c r="E492" t="s">
        <v>109</v>
      </c>
      <c r="G492" t="s">
        <v>1507</v>
      </c>
      <c r="H492" t="s">
        <v>556</v>
      </c>
      <c r="I492" t="s">
        <v>474</v>
      </c>
      <c r="J492" t="s">
        <v>132</v>
      </c>
      <c r="L492" t="s">
        <v>144</v>
      </c>
      <c r="R492" t="s">
        <v>2359</v>
      </c>
      <c r="S492" t="s">
        <v>2360</v>
      </c>
      <c r="T492" t="s">
        <v>1853</v>
      </c>
      <c r="U492" t="s">
        <v>1569</v>
      </c>
      <c r="AC492" t="str">
        <f>VLOOKUP(A492,'[1]كل السنوات'!$A$2:$J$3366,10,0)</f>
        <v>م</v>
      </c>
    </row>
    <row r="493" spans="1:36" ht="15" customHeight="1" x14ac:dyDescent="0.25">
      <c r="A493">
        <v>525719</v>
      </c>
      <c r="B493" t="s">
        <v>1216</v>
      </c>
      <c r="C493" t="s">
        <v>82</v>
      </c>
      <c r="D493" t="s">
        <v>534</v>
      </c>
      <c r="E493" t="s">
        <v>109</v>
      </c>
      <c r="G493" t="s">
        <v>341</v>
      </c>
      <c r="H493" t="s">
        <v>556</v>
      </c>
      <c r="I493" t="s">
        <v>473</v>
      </c>
      <c r="J493" t="s">
        <v>132</v>
      </c>
      <c r="R493" t="s">
        <v>2576</v>
      </c>
      <c r="S493" t="s">
        <v>2194</v>
      </c>
      <c r="T493" t="s">
        <v>2001</v>
      </c>
      <c r="U493" t="s">
        <v>1505</v>
      </c>
      <c r="AC493">
        <f>VLOOKUP(A493,'[1]كل السنوات'!$A$2:$J$3366,10,0)</f>
        <v>0</v>
      </c>
    </row>
    <row r="494" spans="1:36" ht="15" customHeight="1" x14ac:dyDescent="0.25">
      <c r="A494">
        <v>525722</v>
      </c>
      <c r="B494" t="s">
        <v>1217</v>
      </c>
      <c r="C494" t="s">
        <v>279</v>
      </c>
      <c r="D494" t="s">
        <v>310</v>
      </c>
      <c r="E494" t="s">
        <v>109</v>
      </c>
      <c r="G494" t="s">
        <v>129</v>
      </c>
      <c r="H494" t="s">
        <v>556</v>
      </c>
      <c r="I494" t="s">
        <v>473</v>
      </c>
      <c r="J494" t="s">
        <v>132</v>
      </c>
      <c r="R494" t="s">
        <v>3151</v>
      </c>
      <c r="S494" t="s">
        <v>2673</v>
      </c>
      <c r="T494" t="s">
        <v>1670</v>
      </c>
      <c r="U494" t="s">
        <v>1472</v>
      </c>
      <c r="AC494">
        <f>VLOOKUP(A494,'[1]كل السنوات'!$A$2:$J$3366,10,0)</f>
        <v>0</v>
      </c>
    </row>
    <row r="495" spans="1:36" ht="15" customHeight="1" x14ac:dyDescent="0.25">
      <c r="A495">
        <v>525734</v>
      </c>
      <c r="B495" t="s">
        <v>790</v>
      </c>
      <c r="C495" t="s">
        <v>791</v>
      </c>
      <c r="D495" t="s">
        <v>395</v>
      </c>
      <c r="E495" t="s">
        <v>109</v>
      </c>
      <c r="G495" t="s">
        <v>1939</v>
      </c>
      <c r="H495" t="s">
        <v>556</v>
      </c>
      <c r="I495" t="s">
        <v>473</v>
      </c>
      <c r="J495" t="s">
        <v>132</v>
      </c>
      <c r="L495" t="s">
        <v>143</v>
      </c>
      <c r="R495" t="s">
        <v>2577</v>
      </c>
      <c r="S495" t="s">
        <v>2578</v>
      </c>
      <c r="T495" t="s">
        <v>1644</v>
      </c>
      <c r="U495" t="s">
        <v>1475</v>
      </c>
      <c r="AC495">
        <f>VLOOKUP(A495,'[1]كل السنوات'!$A$2:$J$3366,10,0)</f>
        <v>0</v>
      </c>
    </row>
    <row r="496" spans="1:36" ht="15" customHeight="1" x14ac:dyDescent="0.25">
      <c r="A496">
        <v>525736</v>
      </c>
      <c r="B496" t="s">
        <v>1218</v>
      </c>
      <c r="C496" t="s">
        <v>253</v>
      </c>
      <c r="D496" t="s">
        <v>664</v>
      </c>
      <c r="E496" t="s">
        <v>109</v>
      </c>
      <c r="G496" t="s">
        <v>138</v>
      </c>
      <c r="H496" t="s">
        <v>556</v>
      </c>
      <c r="I496" t="s">
        <v>473</v>
      </c>
      <c r="J496" t="s">
        <v>130</v>
      </c>
      <c r="R496" t="s">
        <v>2742</v>
      </c>
      <c r="S496" t="s">
        <v>2743</v>
      </c>
      <c r="T496" t="s">
        <v>2124</v>
      </c>
      <c r="U496" t="s">
        <v>1579</v>
      </c>
      <c r="AC496">
        <f>VLOOKUP(A496,'[1]كل السنوات'!$A$2:$J$3366,10,0)</f>
        <v>0</v>
      </c>
      <c r="AJ496" t="s">
        <v>1462</v>
      </c>
    </row>
    <row r="497" spans="1:36" ht="15" customHeight="1" x14ac:dyDescent="0.25">
      <c r="A497">
        <v>525740</v>
      </c>
      <c r="B497" t="s">
        <v>793</v>
      </c>
      <c r="C497" t="s">
        <v>794</v>
      </c>
      <c r="D497" t="s">
        <v>465</v>
      </c>
      <c r="E497" t="s">
        <v>109</v>
      </c>
      <c r="G497" t="s">
        <v>2125</v>
      </c>
      <c r="H497" t="s">
        <v>556</v>
      </c>
      <c r="I497" t="s">
        <v>473</v>
      </c>
      <c r="J497" t="s">
        <v>132</v>
      </c>
      <c r="L497" t="s">
        <v>140</v>
      </c>
      <c r="R497" t="s">
        <v>2579</v>
      </c>
      <c r="S497" t="s">
        <v>2580</v>
      </c>
      <c r="T497" t="s">
        <v>2126</v>
      </c>
      <c r="U497" t="s">
        <v>2127</v>
      </c>
      <c r="AC497">
        <f>VLOOKUP(A497,'[1]كل السنوات'!$A$2:$J$3366,10,0)</f>
        <v>0</v>
      </c>
    </row>
    <row r="498" spans="1:36" ht="15" customHeight="1" x14ac:dyDescent="0.25">
      <c r="A498">
        <v>525743</v>
      </c>
      <c r="B498" t="s">
        <v>1219</v>
      </c>
      <c r="C498" t="s">
        <v>85</v>
      </c>
      <c r="D498" t="s">
        <v>389</v>
      </c>
      <c r="E498" t="s">
        <v>109</v>
      </c>
      <c r="G498" t="s">
        <v>1795</v>
      </c>
      <c r="H498" t="s">
        <v>556</v>
      </c>
      <c r="I498" t="s">
        <v>473</v>
      </c>
      <c r="J498" t="s">
        <v>130</v>
      </c>
      <c r="K498">
        <v>2004</v>
      </c>
      <c r="R498" t="s">
        <v>2744</v>
      </c>
      <c r="S498" t="s">
        <v>2265</v>
      </c>
      <c r="T498" t="s">
        <v>2128</v>
      </c>
      <c r="U498" t="s">
        <v>1569</v>
      </c>
      <c r="AC498">
        <f>VLOOKUP(A498,'[1]كل السنوات'!$A$2:$J$3366,10,0)</f>
        <v>0</v>
      </c>
    </row>
    <row r="499" spans="1:36" ht="15" customHeight="1" x14ac:dyDescent="0.25">
      <c r="A499">
        <v>525751</v>
      </c>
      <c r="B499" t="s">
        <v>1220</v>
      </c>
      <c r="C499" t="s">
        <v>257</v>
      </c>
      <c r="D499" t="s">
        <v>361</v>
      </c>
      <c r="E499" t="s">
        <v>109</v>
      </c>
      <c r="G499" t="s">
        <v>1568</v>
      </c>
      <c r="H499" t="s">
        <v>556</v>
      </c>
      <c r="I499" t="s">
        <v>473</v>
      </c>
      <c r="J499" t="s">
        <v>132</v>
      </c>
      <c r="K499">
        <v>2013</v>
      </c>
      <c r="R499" t="s">
        <v>2581</v>
      </c>
      <c r="S499" t="s">
        <v>2582</v>
      </c>
      <c r="T499" t="s">
        <v>2129</v>
      </c>
      <c r="U499" t="s">
        <v>2122</v>
      </c>
      <c r="AC499">
        <f>VLOOKUP(A499,'[1]كل السنوات'!$A$2:$J$3366,10,0)</f>
        <v>0</v>
      </c>
    </row>
    <row r="500" spans="1:36" ht="15" customHeight="1" x14ac:dyDescent="0.25">
      <c r="A500">
        <v>525760</v>
      </c>
      <c r="B500" t="s">
        <v>655</v>
      </c>
      <c r="C500" t="s">
        <v>246</v>
      </c>
      <c r="D500" t="s">
        <v>530</v>
      </c>
      <c r="E500" t="s">
        <v>109</v>
      </c>
      <c r="F500" s="254">
        <v>35084</v>
      </c>
      <c r="G500" t="s">
        <v>1880</v>
      </c>
      <c r="H500" t="s">
        <v>556</v>
      </c>
      <c r="I500" t="s">
        <v>473</v>
      </c>
      <c r="J500" t="s">
        <v>132</v>
      </c>
      <c r="R500" t="s">
        <v>2583</v>
      </c>
      <c r="S500" t="s">
        <v>2584</v>
      </c>
      <c r="T500" t="s">
        <v>2130</v>
      </c>
      <c r="U500" t="s">
        <v>1516</v>
      </c>
      <c r="AC500">
        <f>VLOOKUP(A500,'[1]كل السنوات'!$A$2:$J$3366,10,0)</f>
        <v>0</v>
      </c>
    </row>
    <row r="501" spans="1:36" ht="15" customHeight="1" x14ac:dyDescent="0.25">
      <c r="A501">
        <v>525762</v>
      </c>
      <c r="B501" t="s">
        <v>938</v>
      </c>
      <c r="C501" t="s">
        <v>66</v>
      </c>
      <c r="D501" t="s">
        <v>881</v>
      </c>
      <c r="E501" t="s">
        <v>109</v>
      </c>
      <c r="G501" t="s">
        <v>129</v>
      </c>
      <c r="H501" t="s">
        <v>556</v>
      </c>
      <c r="I501" t="s">
        <v>473</v>
      </c>
      <c r="J501" t="s">
        <v>130</v>
      </c>
      <c r="R501" t="s">
        <v>3152</v>
      </c>
      <c r="S501" t="s">
        <v>2181</v>
      </c>
      <c r="T501" t="s">
        <v>3153</v>
      </c>
      <c r="U501" t="s">
        <v>1467</v>
      </c>
      <c r="AC501">
        <f>VLOOKUP(A501,'[1]كل السنوات'!$A$2:$J$3366,10,0)</f>
        <v>0</v>
      </c>
      <c r="AJ501" t="s">
        <v>1462</v>
      </c>
    </row>
    <row r="502" spans="1:36" ht="15" customHeight="1" x14ac:dyDescent="0.25">
      <c r="A502">
        <v>525764</v>
      </c>
      <c r="B502" t="s">
        <v>1298</v>
      </c>
      <c r="C502" t="s">
        <v>98</v>
      </c>
      <c r="D502" t="s">
        <v>319</v>
      </c>
      <c r="E502" t="s">
        <v>109</v>
      </c>
      <c r="G502" t="s">
        <v>1709</v>
      </c>
      <c r="H502" t="s">
        <v>556</v>
      </c>
      <c r="I502" t="s">
        <v>473</v>
      </c>
      <c r="J502" t="s">
        <v>603</v>
      </c>
      <c r="R502" t="s">
        <v>2827</v>
      </c>
      <c r="S502" t="s">
        <v>2176</v>
      </c>
      <c r="T502" t="s">
        <v>1476</v>
      </c>
      <c r="U502" t="s">
        <v>1467</v>
      </c>
      <c r="AC502">
        <f>VLOOKUP(A502,'[1]كل السنوات'!$A$2:$J$3366,10,0)</f>
        <v>0</v>
      </c>
    </row>
    <row r="503" spans="1:36" ht="15" customHeight="1" x14ac:dyDescent="0.25">
      <c r="A503">
        <v>525767</v>
      </c>
      <c r="B503" t="s">
        <v>1299</v>
      </c>
      <c r="C503" t="s">
        <v>88</v>
      </c>
      <c r="D503" t="s">
        <v>399</v>
      </c>
      <c r="E503" t="s">
        <v>109</v>
      </c>
      <c r="G503" t="s">
        <v>141</v>
      </c>
      <c r="H503" t="s">
        <v>556</v>
      </c>
      <c r="I503" t="s">
        <v>473</v>
      </c>
      <c r="J503" t="s">
        <v>132</v>
      </c>
      <c r="R503" t="s">
        <v>2362</v>
      </c>
      <c r="S503" t="s">
        <v>2363</v>
      </c>
      <c r="T503" t="s">
        <v>1855</v>
      </c>
      <c r="U503" t="s">
        <v>1856</v>
      </c>
      <c r="AC503">
        <f>VLOOKUP(A503,'[1]كل السنوات'!$A$2:$J$3366,10,0)</f>
        <v>0</v>
      </c>
    </row>
    <row r="504" spans="1:36" ht="15" customHeight="1" x14ac:dyDescent="0.25">
      <c r="A504">
        <v>525773</v>
      </c>
      <c r="B504" t="s">
        <v>1221</v>
      </c>
      <c r="C504" t="s">
        <v>292</v>
      </c>
      <c r="D504" t="s">
        <v>465</v>
      </c>
      <c r="E504" t="s">
        <v>109</v>
      </c>
      <c r="G504" t="s">
        <v>129</v>
      </c>
      <c r="H504" t="s">
        <v>556</v>
      </c>
      <c r="I504" t="s">
        <v>473</v>
      </c>
      <c r="J504" t="s">
        <v>132</v>
      </c>
      <c r="L504" t="s">
        <v>140</v>
      </c>
      <c r="R504" t="s">
        <v>2585</v>
      </c>
      <c r="S504" t="s">
        <v>2329</v>
      </c>
      <c r="T504" t="s">
        <v>2131</v>
      </c>
      <c r="U504" t="s">
        <v>1467</v>
      </c>
      <c r="AC504">
        <f>VLOOKUP(A504,'[1]كل السنوات'!$A$2:$J$3366,10,0)</f>
        <v>0</v>
      </c>
      <c r="AJ504" t="s">
        <v>1462</v>
      </c>
    </row>
    <row r="505" spans="1:36" ht="15" customHeight="1" x14ac:dyDescent="0.25">
      <c r="A505">
        <v>525778</v>
      </c>
      <c r="B505" t="s">
        <v>795</v>
      </c>
      <c r="C505" t="s">
        <v>796</v>
      </c>
      <c r="D505" t="s">
        <v>313</v>
      </c>
      <c r="E505" t="s">
        <v>109</v>
      </c>
      <c r="G505" t="s">
        <v>145</v>
      </c>
      <c r="H505" t="s">
        <v>556</v>
      </c>
      <c r="I505" t="s">
        <v>473</v>
      </c>
      <c r="J505" t="s">
        <v>130</v>
      </c>
      <c r="R505" t="s">
        <v>2745</v>
      </c>
      <c r="S505" t="s">
        <v>2746</v>
      </c>
      <c r="T505" t="s">
        <v>1723</v>
      </c>
      <c r="U505" t="s">
        <v>2132</v>
      </c>
      <c r="AC505">
        <f>VLOOKUP(A505,'[1]كل السنوات'!$A$2:$J$3366,10,0)</f>
        <v>0</v>
      </c>
    </row>
    <row r="506" spans="1:36" ht="15" customHeight="1" x14ac:dyDescent="0.25">
      <c r="A506">
        <v>525780</v>
      </c>
      <c r="B506" t="s">
        <v>797</v>
      </c>
      <c r="C506" t="s">
        <v>308</v>
      </c>
      <c r="D506" t="s">
        <v>499</v>
      </c>
      <c r="E506" t="s">
        <v>109</v>
      </c>
      <c r="G506" t="s">
        <v>129</v>
      </c>
      <c r="H506" t="s">
        <v>556</v>
      </c>
      <c r="I506" t="s">
        <v>473</v>
      </c>
      <c r="J506" t="s">
        <v>132</v>
      </c>
      <c r="K506">
        <v>2000</v>
      </c>
      <c r="R506" t="s">
        <v>2586</v>
      </c>
      <c r="S506" t="s">
        <v>2543</v>
      </c>
      <c r="T506" t="s">
        <v>2089</v>
      </c>
      <c r="U506" t="s">
        <v>1467</v>
      </c>
      <c r="AC506">
        <f>VLOOKUP(A506,'[1]كل السنوات'!$A$2:$J$3366,10,0)</f>
        <v>0</v>
      </c>
      <c r="AJ506" t="s">
        <v>1462</v>
      </c>
    </row>
    <row r="507" spans="1:36" ht="15" customHeight="1" x14ac:dyDescent="0.25">
      <c r="A507">
        <v>525793</v>
      </c>
      <c r="B507" t="s">
        <v>939</v>
      </c>
      <c r="C507" t="s">
        <v>263</v>
      </c>
      <c r="D507" t="s">
        <v>537</v>
      </c>
      <c r="E507" t="s">
        <v>109</v>
      </c>
      <c r="G507" t="s">
        <v>129</v>
      </c>
      <c r="H507" t="s">
        <v>556</v>
      </c>
      <c r="I507" t="s">
        <v>473</v>
      </c>
      <c r="J507" t="s">
        <v>132</v>
      </c>
      <c r="K507">
        <v>2004</v>
      </c>
      <c r="R507" t="s">
        <v>3154</v>
      </c>
      <c r="S507" t="s">
        <v>2202</v>
      </c>
      <c r="T507" t="s">
        <v>3155</v>
      </c>
      <c r="U507" t="s">
        <v>1467</v>
      </c>
      <c r="AC507">
        <f>VLOOKUP(A507,'[1]كل السنوات'!$A$2:$J$3366,10,0)</f>
        <v>0</v>
      </c>
      <c r="AJ507" t="s">
        <v>1462</v>
      </c>
    </row>
    <row r="508" spans="1:36" ht="15" customHeight="1" x14ac:dyDescent="0.25">
      <c r="A508">
        <v>525797</v>
      </c>
      <c r="B508" t="s">
        <v>1222</v>
      </c>
      <c r="C508" t="s">
        <v>76</v>
      </c>
      <c r="D508" t="s">
        <v>434</v>
      </c>
      <c r="E508" t="s">
        <v>109</v>
      </c>
      <c r="G508" t="s">
        <v>2133</v>
      </c>
      <c r="H508" t="s">
        <v>556</v>
      </c>
      <c r="I508" t="s">
        <v>473</v>
      </c>
      <c r="J508" t="s">
        <v>132</v>
      </c>
      <c r="L508" t="s">
        <v>144</v>
      </c>
      <c r="R508" t="s">
        <v>2587</v>
      </c>
      <c r="S508" t="s">
        <v>1706</v>
      </c>
      <c r="T508" t="s">
        <v>2013</v>
      </c>
      <c r="U508" t="s">
        <v>1467</v>
      </c>
      <c r="AC508">
        <f>VLOOKUP(A508,'[1]كل السنوات'!$A$2:$J$3366,10,0)</f>
        <v>0</v>
      </c>
    </row>
    <row r="509" spans="1:36" ht="15" customHeight="1" x14ac:dyDescent="0.25">
      <c r="A509">
        <v>525804</v>
      </c>
      <c r="B509" t="s">
        <v>798</v>
      </c>
      <c r="C509" t="s">
        <v>66</v>
      </c>
      <c r="D509" t="s">
        <v>355</v>
      </c>
      <c r="E509" t="s">
        <v>109</v>
      </c>
      <c r="G509" t="s">
        <v>1604</v>
      </c>
      <c r="H509" t="s">
        <v>556</v>
      </c>
      <c r="I509" t="s">
        <v>473</v>
      </c>
      <c r="J509" t="s">
        <v>132</v>
      </c>
      <c r="K509">
        <v>2014</v>
      </c>
      <c r="R509" t="s">
        <v>3156</v>
      </c>
      <c r="S509" t="s">
        <v>2213</v>
      </c>
      <c r="T509" t="s">
        <v>1877</v>
      </c>
      <c r="U509" t="s">
        <v>1659</v>
      </c>
      <c r="AC509">
        <f>VLOOKUP(A509,'[1]كل السنوات'!$A$2:$J$3366,10,0)</f>
        <v>0</v>
      </c>
      <c r="AI509" t="s">
        <v>1462</v>
      </c>
      <c r="AJ509" t="s">
        <v>1462</v>
      </c>
    </row>
    <row r="510" spans="1:36" ht="15" customHeight="1" x14ac:dyDescent="0.25">
      <c r="A510">
        <v>525819</v>
      </c>
      <c r="B510" t="s">
        <v>940</v>
      </c>
      <c r="C510" t="s">
        <v>288</v>
      </c>
      <c r="D510" t="s">
        <v>418</v>
      </c>
      <c r="E510" t="s">
        <v>109</v>
      </c>
      <c r="G510" t="s">
        <v>129</v>
      </c>
      <c r="H510" t="s">
        <v>556</v>
      </c>
      <c r="I510" t="s">
        <v>473</v>
      </c>
      <c r="J510" t="s">
        <v>132</v>
      </c>
      <c r="K510">
        <v>2008</v>
      </c>
      <c r="R510" t="s">
        <v>2244</v>
      </c>
      <c r="S510" t="s">
        <v>2245</v>
      </c>
      <c r="T510" t="s">
        <v>1616</v>
      </c>
      <c r="U510" t="s">
        <v>1502</v>
      </c>
      <c r="AC510">
        <f>VLOOKUP(A510,'[1]كل السنوات'!$A$2:$J$3366,10,0)</f>
        <v>0</v>
      </c>
      <c r="AH510" t="s">
        <v>1462</v>
      </c>
      <c r="AJ510" t="s">
        <v>1462</v>
      </c>
    </row>
    <row r="511" spans="1:36" ht="15" customHeight="1" x14ac:dyDescent="0.25">
      <c r="A511">
        <v>525844</v>
      </c>
      <c r="B511" t="s">
        <v>1223</v>
      </c>
      <c r="C511" t="s">
        <v>82</v>
      </c>
      <c r="D511" t="s">
        <v>396</v>
      </c>
      <c r="E511" t="s">
        <v>109</v>
      </c>
      <c r="G511" t="s">
        <v>129</v>
      </c>
      <c r="H511" t="s">
        <v>556</v>
      </c>
      <c r="I511" t="s">
        <v>473</v>
      </c>
      <c r="J511" t="s">
        <v>132</v>
      </c>
      <c r="R511" t="s">
        <v>2588</v>
      </c>
      <c r="S511" t="s">
        <v>2194</v>
      </c>
      <c r="T511" t="s">
        <v>1756</v>
      </c>
      <c r="U511" t="s">
        <v>1467</v>
      </c>
      <c r="AC511">
        <f>VLOOKUP(A511,'[1]كل السنوات'!$A$2:$J$3366,10,0)</f>
        <v>0</v>
      </c>
    </row>
    <row r="512" spans="1:36" ht="15" customHeight="1" x14ac:dyDescent="0.25">
      <c r="A512">
        <v>525851</v>
      </c>
      <c r="B512" t="s">
        <v>799</v>
      </c>
      <c r="C512" t="s">
        <v>70</v>
      </c>
      <c r="D512" t="s">
        <v>363</v>
      </c>
      <c r="E512" t="s">
        <v>109</v>
      </c>
      <c r="G512" t="s">
        <v>129</v>
      </c>
      <c r="H512" t="s">
        <v>556</v>
      </c>
      <c r="I512" t="s">
        <v>473</v>
      </c>
      <c r="J512" t="s">
        <v>603</v>
      </c>
      <c r="R512" t="s">
        <v>3157</v>
      </c>
      <c r="S512" t="s">
        <v>2247</v>
      </c>
      <c r="T512" t="s">
        <v>1730</v>
      </c>
      <c r="U512" t="s">
        <v>1467</v>
      </c>
      <c r="AC512">
        <f>VLOOKUP(A512,'[1]كل السنوات'!$A$2:$J$3366,10,0)</f>
        <v>0</v>
      </c>
    </row>
    <row r="513" spans="1:36" ht="15" customHeight="1" x14ac:dyDescent="0.25">
      <c r="A513">
        <v>525857</v>
      </c>
      <c r="B513" t="s">
        <v>1224</v>
      </c>
      <c r="C513" t="s">
        <v>267</v>
      </c>
      <c r="D513" t="s">
        <v>439</v>
      </c>
      <c r="E513" t="s">
        <v>109</v>
      </c>
      <c r="G513" t="s">
        <v>129</v>
      </c>
      <c r="H513" t="s">
        <v>556</v>
      </c>
      <c r="I513" t="s">
        <v>473</v>
      </c>
      <c r="J513" t="s">
        <v>132</v>
      </c>
      <c r="R513" t="s">
        <v>2589</v>
      </c>
      <c r="S513" t="s">
        <v>2590</v>
      </c>
      <c r="T513" t="s">
        <v>1663</v>
      </c>
      <c r="U513" t="s">
        <v>1467</v>
      </c>
      <c r="AC513">
        <f>VLOOKUP(A513,'[1]كل السنوات'!$A$2:$J$3366,10,0)</f>
        <v>0</v>
      </c>
      <c r="AI513" t="s">
        <v>1462</v>
      </c>
    </row>
    <row r="514" spans="1:36" ht="15" customHeight="1" x14ac:dyDescent="0.25">
      <c r="A514">
        <v>525861</v>
      </c>
      <c r="B514" t="s">
        <v>1225</v>
      </c>
      <c r="C514" t="s">
        <v>283</v>
      </c>
      <c r="D514" t="s">
        <v>313</v>
      </c>
      <c r="E514" t="s">
        <v>109</v>
      </c>
      <c r="G514" t="s">
        <v>1588</v>
      </c>
      <c r="H514" t="s">
        <v>556</v>
      </c>
      <c r="I514" t="s">
        <v>473</v>
      </c>
      <c r="J514" t="s">
        <v>132</v>
      </c>
      <c r="R514" t="s">
        <v>2365</v>
      </c>
      <c r="S514" t="s">
        <v>2366</v>
      </c>
      <c r="T514" t="s">
        <v>1769</v>
      </c>
      <c r="U514" t="s">
        <v>1859</v>
      </c>
      <c r="AC514">
        <f>VLOOKUP(A514,'[1]كل السنوات'!$A$2:$J$3366,10,0)</f>
        <v>0</v>
      </c>
      <c r="AJ514" t="s">
        <v>1462</v>
      </c>
    </row>
    <row r="515" spans="1:36" ht="15" customHeight="1" x14ac:dyDescent="0.25">
      <c r="A515">
        <v>525870</v>
      </c>
      <c r="B515" t="s">
        <v>1226</v>
      </c>
      <c r="C515" t="s">
        <v>350</v>
      </c>
      <c r="D515" t="s">
        <v>1227</v>
      </c>
      <c r="E515" t="s">
        <v>109</v>
      </c>
      <c r="F515" s="254">
        <v>35700</v>
      </c>
      <c r="G515" t="s">
        <v>2135</v>
      </c>
      <c r="H515" t="s">
        <v>556</v>
      </c>
      <c r="I515" t="s">
        <v>473</v>
      </c>
      <c r="J515" t="s">
        <v>130</v>
      </c>
      <c r="R515" t="s">
        <v>2747</v>
      </c>
      <c r="S515" t="s">
        <v>2748</v>
      </c>
      <c r="T515" t="s">
        <v>1678</v>
      </c>
      <c r="U515" t="s">
        <v>2136</v>
      </c>
      <c r="AC515">
        <f>VLOOKUP(A515,'[1]كل السنوات'!$A$2:$J$3366,10,0)</f>
        <v>0</v>
      </c>
    </row>
    <row r="516" spans="1:36" ht="15" customHeight="1" x14ac:dyDescent="0.25">
      <c r="A516">
        <v>525880</v>
      </c>
      <c r="B516" t="s">
        <v>1228</v>
      </c>
      <c r="C516" t="s">
        <v>68</v>
      </c>
      <c r="D516" t="s">
        <v>1229</v>
      </c>
      <c r="E516" t="s">
        <v>109</v>
      </c>
      <c r="G516" t="s">
        <v>3158</v>
      </c>
      <c r="H516" t="s">
        <v>558</v>
      </c>
      <c r="I516" t="s">
        <v>473</v>
      </c>
      <c r="J516" t="s">
        <v>132</v>
      </c>
      <c r="K516">
        <v>2014</v>
      </c>
      <c r="L516" t="s">
        <v>131</v>
      </c>
      <c r="R516" t="s">
        <v>3159</v>
      </c>
      <c r="S516" t="s">
        <v>2325</v>
      </c>
      <c r="T516" t="s">
        <v>3160</v>
      </c>
      <c r="U516" t="s">
        <v>3161</v>
      </c>
      <c r="AB516" t="s">
        <v>1462</v>
      </c>
      <c r="AC516">
        <f>VLOOKUP(A516,'[1]كل السنوات'!$A$2:$J$3366,10,0)</f>
        <v>0</v>
      </c>
    </row>
    <row r="517" spans="1:36" ht="15" customHeight="1" x14ac:dyDescent="0.25">
      <c r="A517">
        <v>525886</v>
      </c>
      <c r="B517" t="s">
        <v>1230</v>
      </c>
      <c r="C517" t="s">
        <v>273</v>
      </c>
      <c r="D517" t="s">
        <v>427</v>
      </c>
      <c r="E517" t="s">
        <v>109</v>
      </c>
      <c r="G517" t="s">
        <v>129</v>
      </c>
      <c r="H517" t="s">
        <v>556</v>
      </c>
      <c r="I517" t="s">
        <v>473</v>
      </c>
      <c r="J517" t="s">
        <v>132</v>
      </c>
      <c r="R517" t="s">
        <v>2591</v>
      </c>
      <c r="S517" t="s">
        <v>2592</v>
      </c>
      <c r="T517" t="s">
        <v>1753</v>
      </c>
      <c r="U517" t="s">
        <v>1467</v>
      </c>
      <c r="AC517">
        <f>VLOOKUP(A517,'[1]كل السنوات'!$A$2:$J$3366,10,0)</f>
        <v>0</v>
      </c>
    </row>
    <row r="518" spans="1:36" ht="15" customHeight="1" x14ac:dyDescent="0.25">
      <c r="A518">
        <v>525896</v>
      </c>
      <c r="B518" t="s">
        <v>3424</v>
      </c>
      <c r="C518" t="s">
        <v>284</v>
      </c>
      <c r="D518" t="s">
        <v>3425</v>
      </c>
      <c r="E518" t="s">
        <v>109</v>
      </c>
      <c r="G518" t="s">
        <v>2137</v>
      </c>
      <c r="H518" t="s">
        <v>556</v>
      </c>
      <c r="I518" t="s">
        <v>473</v>
      </c>
      <c r="J518" t="s">
        <v>132</v>
      </c>
      <c r="K518">
        <v>2004</v>
      </c>
      <c r="L518" t="s">
        <v>131</v>
      </c>
      <c r="R518" t="s">
        <v>2594</v>
      </c>
      <c r="S518" t="s">
        <v>2402</v>
      </c>
      <c r="T518" t="s">
        <v>2138</v>
      </c>
      <c r="U518" t="s">
        <v>1565</v>
      </c>
      <c r="AC518">
        <f>VLOOKUP(A518,'[1]كل السنوات'!$A$2:$J$3366,10,0)</f>
        <v>0</v>
      </c>
      <c r="AG518" t="s">
        <v>1462</v>
      </c>
      <c r="AH518" t="s">
        <v>1462</v>
      </c>
      <c r="AI518" t="s">
        <v>1462</v>
      </c>
      <c r="AJ518" t="s">
        <v>1462</v>
      </c>
    </row>
    <row r="519" spans="1:36" ht="15" customHeight="1" x14ac:dyDescent="0.25">
      <c r="A519">
        <v>525898</v>
      </c>
      <c r="B519" t="s">
        <v>1231</v>
      </c>
      <c r="C519" t="s">
        <v>65</v>
      </c>
      <c r="D519" t="s">
        <v>457</v>
      </c>
      <c r="E519" t="s">
        <v>109</v>
      </c>
      <c r="G519" t="s">
        <v>2139</v>
      </c>
      <c r="H519" t="s">
        <v>556</v>
      </c>
      <c r="I519" t="s">
        <v>473</v>
      </c>
      <c r="J519" t="s">
        <v>130</v>
      </c>
      <c r="R519" t="s">
        <v>2749</v>
      </c>
      <c r="S519" t="s">
        <v>2174</v>
      </c>
      <c r="T519" t="s">
        <v>1748</v>
      </c>
      <c r="U519" t="s">
        <v>1467</v>
      </c>
      <c r="AC519">
        <f>VLOOKUP(A519,'[1]كل السنوات'!$A$2:$J$3366,10,0)</f>
        <v>0</v>
      </c>
    </row>
    <row r="520" spans="1:36" ht="15" customHeight="1" x14ac:dyDescent="0.25">
      <c r="A520">
        <v>525903</v>
      </c>
      <c r="B520" t="s">
        <v>1232</v>
      </c>
      <c r="C520" t="s">
        <v>727</v>
      </c>
      <c r="D520" t="s">
        <v>319</v>
      </c>
      <c r="E520" t="s">
        <v>109</v>
      </c>
      <c r="G520" t="s">
        <v>129</v>
      </c>
      <c r="H520" t="s">
        <v>556</v>
      </c>
      <c r="I520" t="s">
        <v>473</v>
      </c>
      <c r="J520" t="s">
        <v>130</v>
      </c>
      <c r="R520" t="s">
        <v>2750</v>
      </c>
      <c r="S520" t="s">
        <v>2318</v>
      </c>
      <c r="T520" t="s">
        <v>1476</v>
      </c>
      <c r="U520" t="s">
        <v>1467</v>
      </c>
      <c r="AC520">
        <f>VLOOKUP(A520,'[1]كل السنوات'!$A$2:$J$3366,10,0)</f>
        <v>0</v>
      </c>
    </row>
    <row r="521" spans="1:36" ht="15" customHeight="1" x14ac:dyDescent="0.25">
      <c r="A521">
        <v>525923</v>
      </c>
      <c r="B521" t="s">
        <v>1233</v>
      </c>
      <c r="C521" t="s">
        <v>680</v>
      </c>
      <c r="D521" t="s">
        <v>3162</v>
      </c>
      <c r="E521" t="s">
        <v>109</v>
      </c>
      <c r="G521" t="s">
        <v>129</v>
      </c>
      <c r="H521" t="s">
        <v>556</v>
      </c>
      <c r="I521" t="s">
        <v>473</v>
      </c>
      <c r="J521" t="s">
        <v>130</v>
      </c>
      <c r="R521" t="s">
        <v>2751</v>
      </c>
      <c r="S521" t="s">
        <v>2293</v>
      </c>
      <c r="T521" t="s">
        <v>1887</v>
      </c>
      <c r="U521" t="s">
        <v>1470</v>
      </c>
      <c r="AC521">
        <f>VLOOKUP(A521,'[1]كل السنوات'!$A$2:$J$3366,10,0)</f>
        <v>0</v>
      </c>
    </row>
    <row r="522" spans="1:36" ht="15" customHeight="1" x14ac:dyDescent="0.25">
      <c r="A522">
        <v>525924</v>
      </c>
      <c r="B522" t="s">
        <v>1234</v>
      </c>
      <c r="C522" t="s">
        <v>82</v>
      </c>
      <c r="D522" t="s">
        <v>789</v>
      </c>
      <c r="E522" t="s">
        <v>109</v>
      </c>
      <c r="G522" t="s">
        <v>129</v>
      </c>
      <c r="H522" t="s">
        <v>556</v>
      </c>
      <c r="I522" t="s">
        <v>473</v>
      </c>
      <c r="J522" t="s">
        <v>132</v>
      </c>
      <c r="R522" t="s">
        <v>2595</v>
      </c>
      <c r="S522" t="s">
        <v>2194</v>
      </c>
      <c r="T522" t="s">
        <v>2084</v>
      </c>
      <c r="U522" t="s">
        <v>1467</v>
      </c>
      <c r="AC522">
        <f>VLOOKUP(A522,'[1]كل السنوات'!$A$2:$J$3366,10,0)</f>
        <v>0</v>
      </c>
      <c r="AI522" t="s">
        <v>1462</v>
      </c>
      <c r="AJ522" t="s">
        <v>1462</v>
      </c>
    </row>
    <row r="523" spans="1:36" ht="15" customHeight="1" x14ac:dyDescent="0.25">
      <c r="A523">
        <v>525926</v>
      </c>
      <c r="B523" t="s">
        <v>800</v>
      </c>
      <c r="C523" t="s">
        <v>353</v>
      </c>
      <c r="D523" t="s">
        <v>801</v>
      </c>
      <c r="E523" t="s">
        <v>109</v>
      </c>
      <c r="G523" t="s">
        <v>129</v>
      </c>
      <c r="H523" t="s">
        <v>556</v>
      </c>
      <c r="I523" t="s">
        <v>473</v>
      </c>
      <c r="J523" t="s">
        <v>170</v>
      </c>
      <c r="R523" t="s">
        <v>2633</v>
      </c>
      <c r="S523" t="s">
        <v>2634</v>
      </c>
      <c r="T523" t="s">
        <v>2140</v>
      </c>
      <c r="U523" t="s">
        <v>1516</v>
      </c>
      <c r="AC523">
        <f>VLOOKUP(A523,'[1]كل السنوات'!$A$2:$J$3366,10,0)</f>
        <v>0</v>
      </c>
    </row>
    <row r="524" spans="1:36" ht="15" customHeight="1" x14ac:dyDescent="0.25">
      <c r="A524">
        <v>525929</v>
      </c>
      <c r="B524" t="s">
        <v>1235</v>
      </c>
      <c r="C524" t="s">
        <v>279</v>
      </c>
      <c r="D524" t="s">
        <v>1236</v>
      </c>
      <c r="E524" t="s">
        <v>109</v>
      </c>
      <c r="G524" t="s">
        <v>129</v>
      </c>
      <c r="H524" t="s">
        <v>556</v>
      </c>
      <c r="I524" t="s">
        <v>473</v>
      </c>
      <c r="J524" t="s">
        <v>130</v>
      </c>
      <c r="R524" t="s">
        <v>2752</v>
      </c>
      <c r="S524" t="s">
        <v>2753</v>
      </c>
      <c r="T524" t="s">
        <v>2141</v>
      </c>
      <c r="U524" t="s">
        <v>1516</v>
      </c>
      <c r="AC524">
        <f>VLOOKUP(A524,'[1]كل السنوات'!$A$2:$J$3366,10,0)</f>
        <v>0</v>
      </c>
    </row>
    <row r="525" spans="1:36" ht="15" customHeight="1" x14ac:dyDescent="0.25">
      <c r="A525">
        <v>525930</v>
      </c>
      <c r="B525" t="s">
        <v>802</v>
      </c>
      <c r="C525" t="s">
        <v>218</v>
      </c>
      <c r="D525" t="s">
        <v>319</v>
      </c>
      <c r="E525" t="s">
        <v>109</v>
      </c>
      <c r="G525" t="s">
        <v>1780</v>
      </c>
      <c r="H525" t="s">
        <v>556</v>
      </c>
      <c r="I525" t="s">
        <v>473</v>
      </c>
      <c r="J525" t="s">
        <v>132</v>
      </c>
      <c r="R525" t="s">
        <v>2596</v>
      </c>
      <c r="S525" t="s">
        <v>2597</v>
      </c>
      <c r="T525" t="s">
        <v>1469</v>
      </c>
      <c r="U525" t="s">
        <v>1493</v>
      </c>
      <c r="AC525">
        <f>VLOOKUP(A525,'[1]كل السنوات'!$A$2:$J$3366,10,0)</f>
        <v>0</v>
      </c>
    </row>
    <row r="526" spans="1:36" ht="15" customHeight="1" x14ac:dyDescent="0.25">
      <c r="A526">
        <v>525936</v>
      </c>
      <c r="B526" t="s">
        <v>1237</v>
      </c>
      <c r="C526" t="s">
        <v>278</v>
      </c>
      <c r="D526" t="s">
        <v>1238</v>
      </c>
      <c r="E526" t="s">
        <v>109</v>
      </c>
      <c r="G526" t="s">
        <v>140</v>
      </c>
      <c r="H526" t="s">
        <v>556</v>
      </c>
      <c r="I526" t="s">
        <v>473</v>
      </c>
      <c r="J526" t="s">
        <v>130</v>
      </c>
      <c r="L526" t="s">
        <v>140</v>
      </c>
      <c r="R526" t="s">
        <v>2754</v>
      </c>
      <c r="S526" t="s">
        <v>2755</v>
      </c>
      <c r="T526" t="s">
        <v>2142</v>
      </c>
      <c r="U526" t="s">
        <v>1544</v>
      </c>
      <c r="AC526">
        <f>VLOOKUP(A526,'[1]كل السنوات'!$A$2:$J$3366,10,0)</f>
        <v>0</v>
      </c>
    </row>
    <row r="527" spans="1:36" ht="15" customHeight="1" x14ac:dyDescent="0.25">
      <c r="A527">
        <v>525940</v>
      </c>
      <c r="B527" t="s">
        <v>1239</v>
      </c>
      <c r="C527" t="s">
        <v>88</v>
      </c>
      <c r="D527" t="s">
        <v>1240</v>
      </c>
      <c r="E527" t="s">
        <v>109</v>
      </c>
      <c r="G527" t="s">
        <v>2143</v>
      </c>
      <c r="H527" t="s">
        <v>556</v>
      </c>
      <c r="I527" t="s">
        <v>473</v>
      </c>
      <c r="J527" t="s">
        <v>132</v>
      </c>
      <c r="K527">
        <v>2014</v>
      </c>
      <c r="R527" t="s">
        <v>2598</v>
      </c>
      <c r="S527" t="s">
        <v>2175</v>
      </c>
      <c r="T527" t="s">
        <v>1675</v>
      </c>
      <c r="U527" t="s">
        <v>2144</v>
      </c>
      <c r="AC527">
        <f>VLOOKUP(A527,'[1]كل السنوات'!$A$2:$J$3366,10,0)</f>
        <v>0</v>
      </c>
    </row>
    <row r="528" spans="1:36" ht="15" customHeight="1" x14ac:dyDescent="0.25">
      <c r="A528">
        <v>525961</v>
      </c>
      <c r="B528" t="s">
        <v>803</v>
      </c>
      <c r="C528" t="s">
        <v>78</v>
      </c>
      <c r="D528" t="s">
        <v>411</v>
      </c>
      <c r="E528" t="s">
        <v>109</v>
      </c>
      <c r="G528" t="s">
        <v>129</v>
      </c>
      <c r="H528" t="s">
        <v>556</v>
      </c>
      <c r="I528" t="s">
        <v>473</v>
      </c>
      <c r="J528" t="s">
        <v>130</v>
      </c>
      <c r="L528" t="s">
        <v>144</v>
      </c>
      <c r="R528" t="s">
        <v>2756</v>
      </c>
      <c r="S528" t="s">
        <v>2231</v>
      </c>
      <c r="T528" t="s">
        <v>1815</v>
      </c>
      <c r="U528" t="s">
        <v>1467</v>
      </c>
      <c r="AC528">
        <f>VLOOKUP(A528,'[1]كل السنوات'!$A$2:$J$3366,10,0)</f>
        <v>0</v>
      </c>
    </row>
    <row r="529" spans="1:36" ht="15" customHeight="1" x14ac:dyDescent="0.25">
      <c r="A529">
        <v>525968</v>
      </c>
      <c r="B529" t="s">
        <v>782</v>
      </c>
      <c r="C529" t="s">
        <v>66</v>
      </c>
      <c r="D529" t="s">
        <v>466</v>
      </c>
      <c r="E529" t="s">
        <v>109</v>
      </c>
      <c r="G529" t="s">
        <v>1768</v>
      </c>
      <c r="H529" t="s">
        <v>556</v>
      </c>
      <c r="I529" t="s">
        <v>473</v>
      </c>
      <c r="J529" t="s">
        <v>603</v>
      </c>
      <c r="K529">
        <v>2005</v>
      </c>
      <c r="R529" t="s">
        <v>2886</v>
      </c>
      <c r="S529" t="s">
        <v>2234</v>
      </c>
      <c r="T529" t="s">
        <v>2038</v>
      </c>
      <c r="U529" t="s">
        <v>1569</v>
      </c>
      <c r="AC529">
        <f>VLOOKUP(A529,'[1]كل السنوات'!$A$2:$J$3366,10,0)</f>
        <v>0</v>
      </c>
    </row>
    <row r="530" spans="1:36" ht="15" customHeight="1" x14ac:dyDescent="0.25">
      <c r="A530">
        <v>525982</v>
      </c>
      <c r="B530" t="s">
        <v>1241</v>
      </c>
      <c r="C530" t="s">
        <v>256</v>
      </c>
      <c r="D530" t="s">
        <v>529</v>
      </c>
      <c r="E530" t="s">
        <v>109</v>
      </c>
      <c r="G530" t="s">
        <v>129</v>
      </c>
      <c r="H530" t="s">
        <v>556</v>
      </c>
      <c r="I530" t="s">
        <v>473</v>
      </c>
      <c r="J530" t="s">
        <v>130</v>
      </c>
      <c r="K530">
        <v>2018</v>
      </c>
      <c r="R530" t="s">
        <v>2672</v>
      </c>
      <c r="S530" t="s">
        <v>2179</v>
      </c>
      <c r="T530" t="s">
        <v>1767</v>
      </c>
      <c r="U530" t="s">
        <v>1467</v>
      </c>
      <c r="AC530">
        <f>VLOOKUP(A530,'[1]كل السنوات'!$A$2:$J$3366,10,0)</f>
        <v>0</v>
      </c>
    </row>
    <row r="531" spans="1:36" ht="15" customHeight="1" x14ac:dyDescent="0.25">
      <c r="A531">
        <v>525997</v>
      </c>
      <c r="B531" t="s">
        <v>1285</v>
      </c>
      <c r="C531" t="s">
        <v>1286</v>
      </c>
      <c r="D531" t="s">
        <v>822</v>
      </c>
      <c r="E531" t="s">
        <v>109</v>
      </c>
      <c r="G531" t="s">
        <v>3481</v>
      </c>
      <c r="H531" t="s">
        <v>556</v>
      </c>
      <c r="I531" t="s">
        <v>474</v>
      </c>
      <c r="J531" t="s">
        <v>130</v>
      </c>
      <c r="R531" t="s">
        <v>2649</v>
      </c>
      <c r="S531" t="s">
        <v>2650</v>
      </c>
      <c r="T531" t="s">
        <v>1660</v>
      </c>
      <c r="U531" t="s">
        <v>1661</v>
      </c>
      <c r="AC531" t="str">
        <f>VLOOKUP(A531,'[1]كل السنوات'!$A$2:$J$3366,10,0)</f>
        <v>م</v>
      </c>
    </row>
    <row r="532" spans="1:36" ht="15" customHeight="1" x14ac:dyDescent="0.25">
      <c r="A532">
        <v>526004</v>
      </c>
      <c r="B532" t="s">
        <v>1242</v>
      </c>
      <c r="C532" t="s">
        <v>280</v>
      </c>
      <c r="D532" t="s">
        <v>500</v>
      </c>
      <c r="E532" t="s">
        <v>109</v>
      </c>
      <c r="G532" t="s">
        <v>129</v>
      </c>
      <c r="H532" t="s">
        <v>556</v>
      </c>
      <c r="I532" t="s">
        <v>473</v>
      </c>
      <c r="J532" t="s">
        <v>132</v>
      </c>
      <c r="AC532">
        <f>VLOOKUP(A532,'[1]كل السنوات'!$A$2:$J$3366,10,0)</f>
        <v>0</v>
      </c>
    </row>
    <row r="533" spans="1:36" ht="15" customHeight="1" x14ac:dyDescent="0.25">
      <c r="A533">
        <v>526011</v>
      </c>
      <c r="B533" t="s">
        <v>941</v>
      </c>
      <c r="C533" t="s">
        <v>220</v>
      </c>
      <c r="D533" t="s">
        <v>408</v>
      </c>
      <c r="E533" t="s">
        <v>109</v>
      </c>
      <c r="G533" t="s">
        <v>129</v>
      </c>
      <c r="H533" t="s">
        <v>556</v>
      </c>
      <c r="I533" t="s">
        <v>473</v>
      </c>
      <c r="J533" t="s">
        <v>132</v>
      </c>
      <c r="AC533">
        <f>VLOOKUP(A533,'[1]كل السنوات'!$A$2:$J$3366,10,0)</f>
        <v>0</v>
      </c>
    </row>
    <row r="534" spans="1:36" ht="15" customHeight="1" x14ac:dyDescent="0.25">
      <c r="A534">
        <v>526021</v>
      </c>
      <c r="B534" t="s">
        <v>804</v>
      </c>
      <c r="C534" t="s">
        <v>246</v>
      </c>
      <c r="D534" t="s">
        <v>398</v>
      </c>
      <c r="E534" t="s">
        <v>109</v>
      </c>
      <c r="G534" t="s">
        <v>1514</v>
      </c>
      <c r="H534" t="s">
        <v>558</v>
      </c>
      <c r="I534" t="s">
        <v>473</v>
      </c>
      <c r="J534" t="s">
        <v>132</v>
      </c>
      <c r="K534">
        <v>2013</v>
      </c>
      <c r="L534" t="s">
        <v>129</v>
      </c>
      <c r="R534" t="s">
        <v>2600</v>
      </c>
      <c r="S534" t="s">
        <v>2584</v>
      </c>
      <c r="T534" t="s">
        <v>1694</v>
      </c>
      <c r="U534" t="s">
        <v>1516</v>
      </c>
      <c r="AC534">
        <f>VLOOKUP(A534,'[1]كل السنوات'!$A$2:$J$3366,10,0)</f>
        <v>0</v>
      </c>
    </row>
    <row r="535" spans="1:36" ht="15" customHeight="1" x14ac:dyDescent="0.25">
      <c r="A535">
        <v>526034</v>
      </c>
      <c r="B535" t="s">
        <v>1243</v>
      </c>
      <c r="C535" t="s">
        <v>352</v>
      </c>
      <c r="D535" t="s">
        <v>366</v>
      </c>
      <c r="E535" t="s">
        <v>109</v>
      </c>
      <c r="G535" t="s">
        <v>129</v>
      </c>
      <c r="H535" t="s">
        <v>556</v>
      </c>
      <c r="I535" t="s">
        <v>473</v>
      </c>
      <c r="J535" t="s">
        <v>130</v>
      </c>
      <c r="R535" t="s">
        <v>3163</v>
      </c>
      <c r="S535" t="s">
        <v>3164</v>
      </c>
      <c r="T535" t="s">
        <v>1559</v>
      </c>
      <c r="U535" t="s">
        <v>1467</v>
      </c>
      <c r="AC535">
        <f>VLOOKUP(A535,'[1]كل السنوات'!$A$2:$J$3366,10,0)</f>
        <v>0</v>
      </c>
    </row>
    <row r="536" spans="1:36" ht="15" customHeight="1" x14ac:dyDescent="0.25">
      <c r="A536">
        <v>526036</v>
      </c>
      <c r="B536" t="s">
        <v>805</v>
      </c>
      <c r="C536" t="s">
        <v>796</v>
      </c>
      <c r="D536" t="s">
        <v>510</v>
      </c>
      <c r="E536" t="s">
        <v>109</v>
      </c>
      <c r="G536" t="s">
        <v>129</v>
      </c>
      <c r="H536" t="s">
        <v>556</v>
      </c>
      <c r="I536" t="s">
        <v>473</v>
      </c>
      <c r="J536" t="s">
        <v>132</v>
      </c>
      <c r="R536" t="s">
        <v>3165</v>
      </c>
      <c r="S536" t="s">
        <v>2746</v>
      </c>
      <c r="T536" t="s">
        <v>1946</v>
      </c>
      <c r="U536" t="s">
        <v>1467</v>
      </c>
      <c r="AC536">
        <f>VLOOKUP(A536,'[1]كل السنوات'!$A$2:$J$3366,10,0)</f>
        <v>0</v>
      </c>
    </row>
    <row r="537" spans="1:36" ht="15" customHeight="1" x14ac:dyDescent="0.25">
      <c r="A537">
        <v>526069</v>
      </c>
      <c r="B537" t="s">
        <v>806</v>
      </c>
      <c r="C537" t="s">
        <v>78</v>
      </c>
      <c r="D537" t="s">
        <v>807</v>
      </c>
      <c r="E537" t="s">
        <v>109</v>
      </c>
      <c r="G537" t="s">
        <v>3505</v>
      </c>
      <c r="H537" t="s">
        <v>556</v>
      </c>
      <c r="I537" t="s">
        <v>473</v>
      </c>
      <c r="J537" t="s">
        <v>603</v>
      </c>
      <c r="AC537">
        <f>VLOOKUP(A537,'[1]كل السنوات'!$A$2:$J$3366,10,0)</f>
        <v>0</v>
      </c>
    </row>
    <row r="538" spans="1:36" ht="15" customHeight="1" x14ac:dyDescent="0.25">
      <c r="A538">
        <v>526078</v>
      </c>
      <c r="B538" t="s">
        <v>1244</v>
      </c>
      <c r="C538" t="s">
        <v>78</v>
      </c>
      <c r="D538" t="s">
        <v>419</v>
      </c>
      <c r="E538" t="s">
        <v>109</v>
      </c>
      <c r="G538" t="s">
        <v>2014</v>
      </c>
      <c r="H538" t="s">
        <v>556</v>
      </c>
      <c r="I538" t="s">
        <v>473</v>
      </c>
      <c r="J538" t="s">
        <v>132</v>
      </c>
      <c r="R538" t="s">
        <v>2601</v>
      </c>
      <c r="S538" t="s">
        <v>2204</v>
      </c>
      <c r="T538" t="s">
        <v>2094</v>
      </c>
      <c r="U538" t="s">
        <v>1505</v>
      </c>
      <c r="AC538">
        <f>VLOOKUP(A538,'[1]كل السنوات'!$A$2:$J$3366,10,0)</f>
        <v>0</v>
      </c>
    </row>
    <row r="539" spans="1:36" ht="15" customHeight="1" x14ac:dyDescent="0.25">
      <c r="A539">
        <v>526105</v>
      </c>
      <c r="B539" t="s">
        <v>1245</v>
      </c>
      <c r="C539" t="s">
        <v>1246</v>
      </c>
      <c r="D539" t="s">
        <v>526</v>
      </c>
      <c r="E539" t="s">
        <v>109</v>
      </c>
      <c r="G539" t="s">
        <v>1862</v>
      </c>
      <c r="H539" t="s">
        <v>556</v>
      </c>
      <c r="I539" t="s">
        <v>473</v>
      </c>
      <c r="J539" t="s">
        <v>132</v>
      </c>
      <c r="K539">
        <v>2012</v>
      </c>
      <c r="R539" t="s">
        <v>2368</v>
      </c>
      <c r="S539" t="s">
        <v>2369</v>
      </c>
      <c r="T539" t="s">
        <v>1863</v>
      </c>
      <c r="U539" t="s">
        <v>1864</v>
      </c>
      <c r="AC539">
        <f>VLOOKUP(A539,'[1]كل السنوات'!$A$2:$J$3366,10,0)</f>
        <v>0</v>
      </c>
      <c r="AG539" t="s">
        <v>1462</v>
      </c>
      <c r="AH539" t="s">
        <v>1462</v>
      </c>
      <c r="AI539" t="s">
        <v>1462</v>
      </c>
      <c r="AJ539" t="s">
        <v>1462</v>
      </c>
    </row>
    <row r="540" spans="1:36" ht="15" customHeight="1" x14ac:dyDescent="0.25">
      <c r="A540">
        <v>526117</v>
      </c>
      <c r="B540" t="s">
        <v>1288</v>
      </c>
      <c r="C540" t="s">
        <v>66</v>
      </c>
      <c r="D540" t="s">
        <v>469</v>
      </c>
      <c r="E540" t="s">
        <v>109</v>
      </c>
      <c r="G540" t="s">
        <v>129</v>
      </c>
      <c r="H540" t="s">
        <v>556</v>
      </c>
      <c r="I540" t="s">
        <v>474</v>
      </c>
      <c r="J540" t="s">
        <v>132</v>
      </c>
      <c r="R540" t="s">
        <v>2246</v>
      </c>
      <c r="S540" t="s">
        <v>2181</v>
      </c>
      <c r="T540" t="s">
        <v>1617</v>
      </c>
      <c r="U540" t="s">
        <v>1467</v>
      </c>
      <c r="AC540" t="str">
        <f>VLOOKUP(A540,'[1]كل السنوات'!$A$2:$J$3366,10,0)</f>
        <v>م</v>
      </c>
    </row>
    <row r="541" spans="1:36" ht="15" customHeight="1" x14ac:dyDescent="0.25">
      <c r="A541">
        <v>526138</v>
      </c>
      <c r="B541" t="s">
        <v>1247</v>
      </c>
      <c r="C541" t="s">
        <v>339</v>
      </c>
      <c r="D541" t="s">
        <v>380</v>
      </c>
      <c r="E541" t="s">
        <v>109</v>
      </c>
      <c r="G541" t="s">
        <v>3166</v>
      </c>
      <c r="H541" t="s">
        <v>556</v>
      </c>
      <c r="I541" t="s">
        <v>473</v>
      </c>
      <c r="J541" t="s">
        <v>603</v>
      </c>
      <c r="L541" t="s">
        <v>143</v>
      </c>
      <c r="R541" t="s">
        <v>3167</v>
      </c>
      <c r="S541" t="s">
        <v>2261</v>
      </c>
      <c r="T541" t="s">
        <v>1535</v>
      </c>
      <c r="U541" t="s">
        <v>1467</v>
      </c>
      <c r="AC541">
        <f>VLOOKUP(A541,'[1]كل السنوات'!$A$2:$J$3366,10,0)</f>
        <v>0</v>
      </c>
    </row>
    <row r="542" spans="1:36" ht="15" customHeight="1" x14ac:dyDescent="0.25">
      <c r="A542">
        <v>526143</v>
      </c>
      <c r="B542" t="s">
        <v>1248</v>
      </c>
      <c r="C542" t="s">
        <v>635</v>
      </c>
      <c r="D542" t="s">
        <v>667</v>
      </c>
      <c r="E542" t="s">
        <v>109</v>
      </c>
      <c r="G542" t="s">
        <v>129</v>
      </c>
      <c r="H542" t="s">
        <v>556</v>
      </c>
      <c r="I542" t="s">
        <v>473</v>
      </c>
      <c r="J542" t="s">
        <v>132</v>
      </c>
      <c r="R542" t="s">
        <v>2602</v>
      </c>
      <c r="S542" t="s">
        <v>2603</v>
      </c>
      <c r="T542" t="s">
        <v>2145</v>
      </c>
      <c r="U542" t="s">
        <v>1467</v>
      </c>
      <c r="AC542">
        <f>VLOOKUP(A542,'[1]كل السنوات'!$A$2:$J$3366,10,0)</f>
        <v>0</v>
      </c>
    </row>
    <row r="543" spans="1:36" ht="15" customHeight="1" x14ac:dyDescent="0.25">
      <c r="A543">
        <v>526159</v>
      </c>
      <c r="B543" t="s">
        <v>778</v>
      </c>
      <c r="C543" t="s">
        <v>98</v>
      </c>
      <c r="D543" t="s">
        <v>319</v>
      </c>
      <c r="E543" t="s">
        <v>109</v>
      </c>
      <c r="G543" t="s">
        <v>1857</v>
      </c>
      <c r="H543" t="s">
        <v>556</v>
      </c>
      <c r="I543" t="s">
        <v>473</v>
      </c>
      <c r="J543" t="s">
        <v>130</v>
      </c>
      <c r="R543" t="s">
        <v>2757</v>
      </c>
      <c r="S543" t="s">
        <v>2262</v>
      </c>
      <c r="T543" t="s">
        <v>1542</v>
      </c>
      <c r="U543" t="s">
        <v>2146</v>
      </c>
      <c r="AC543">
        <f>VLOOKUP(A543,'[1]كل السنوات'!$A$2:$J$3366,10,0)</f>
        <v>0</v>
      </c>
    </row>
    <row r="544" spans="1:36" ht="15" customHeight="1" x14ac:dyDescent="0.25">
      <c r="A544">
        <v>526166</v>
      </c>
      <c r="B544" t="s">
        <v>1249</v>
      </c>
      <c r="C544" t="s">
        <v>94</v>
      </c>
      <c r="D544" t="s">
        <v>398</v>
      </c>
      <c r="E544" t="s">
        <v>109</v>
      </c>
      <c r="G544" t="s">
        <v>1832</v>
      </c>
      <c r="H544" t="s">
        <v>556</v>
      </c>
      <c r="I544" t="s">
        <v>473</v>
      </c>
      <c r="J544" t="s">
        <v>130</v>
      </c>
      <c r="K544">
        <v>2012</v>
      </c>
      <c r="R544" t="s">
        <v>2758</v>
      </c>
      <c r="S544" t="s">
        <v>2279</v>
      </c>
      <c r="T544" t="s">
        <v>1641</v>
      </c>
      <c r="U544" t="s">
        <v>1467</v>
      </c>
      <c r="AC544">
        <f>VLOOKUP(A544,'[1]كل السنوات'!$A$2:$J$3366,10,0)</f>
        <v>0</v>
      </c>
      <c r="AJ544" t="s">
        <v>1462</v>
      </c>
    </row>
    <row r="545" spans="1:36" ht="15" customHeight="1" x14ac:dyDescent="0.25">
      <c r="A545">
        <v>526172</v>
      </c>
      <c r="B545" t="s">
        <v>1250</v>
      </c>
      <c r="C545" t="s">
        <v>252</v>
      </c>
      <c r="D545" t="s">
        <v>460</v>
      </c>
      <c r="E545" t="s">
        <v>109</v>
      </c>
      <c r="G545" t="s">
        <v>1545</v>
      </c>
      <c r="H545" t="s">
        <v>556</v>
      </c>
      <c r="I545" t="s">
        <v>473</v>
      </c>
      <c r="J545" t="s">
        <v>132</v>
      </c>
      <c r="K545">
        <v>2005</v>
      </c>
      <c r="R545" t="s">
        <v>2604</v>
      </c>
      <c r="S545" t="s">
        <v>2444</v>
      </c>
      <c r="T545" t="s">
        <v>2015</v>
      </c>
      <c r="U545" t="s">
        <v>1516</v>
      </c>
      <c r="AC545">
        <f>VLOOKUP(A545,'[1]كل السنوات'!$A$2:$J$3366,10,0)</f>
        <v>0</v>
      </c>
    </row>
    <row r="546" spans="1:36" ht="15" customHeight="1" x14ac:dyDescent="0.25">
      <c r="A546">
        <v>526189</v>
      </c>
      <c r="B546" t="s">
        <v>1251</v>
      </c>
      <c r="C546" t="s">
        <v>83</v>
      </c>
      <c r="D546" t="s">
        <v>319</v>
      </c>
      <c r="E546" t="s">
        <v>109</v>
      </c>
      <c r="G546" t="s">
        <v>1468</v>
      </c>
      <c r="H546" t="s">
        <v>556</v>
      </c>
      <c r="I546" t="s">
        <v>473</v>
      </c>
      <c r="J546" t="s">
        <v>132</v>
      </c>
      <c r="R546" t="s">
        <v>3168</v>
      </c>
      <c r="S546" t="s">
        <v>2321</v>
      </c>
      <c r="T546" t="s">
        <v>1577</v>
      </c>
      <c r="U546" t="s">
        <v>1569</v>
      </c>
      <c r="AC546">
        <f>VLOOKUP(A546,'[1]كل السنوات'!$A$2:$J$3366,10,0)</f>
        <v>0</v>
      </c>
      <c r="AI546" t="s">
        <v>1462</v>
      </c>
      <c r="AJ546" t="s">
        <v>1462</v>
      </c>
    </row>
    <row r="547" spans="1:36" ht="15" customHeight="1" x14ac:dyDescent="0.25">
      <c r="A547">
        <v>526193</v>
      </c>
      <c r="B547" t="s">
        <v>808</v>
      </c>
      <c r="C547" t="s">
        <v>809</v>
      </c>
      <c r="D547" t="s">
        <v>331</v>
      </c>
      <c r="E547" t="s">
        <v>109</v>
      </c>
      <c r="G547" t="s">
        <v>1586</v>
      </c>
      <c r="H547" t="s">
        <v>556</v>
      </c>
      <c r="I547" t="s">
        <v>474</v>
      </c>
      <c r="AC547" t="str">
        <f>VLOOKUP(A547,'[1]كل السنوات'!$A$2:$J$3366,10,0)</f>
        <v>م</v>
      </c>
      <c r="AI547" t="s">
        <v>1462</v>
      </c>
    </row>
    <row r="548" spans="1:36" ht="15" customHeight="1" x14ac:dyDescent="0.25">
      <c r="A548">
        <v>526196</v>
      </c>
      <c r="B548" t="s">
        <v>1252</v>
      </c>
      <c r="C548" t="s">
        <v>68</v>
      </c>
      <c r="D548" t="s">
        <v>385</v>
      </c>
      <c r="E548" t="s">
        <v>109</v>
      </c>
      <c r="G548" t="s">
        <v>129</v>
      </c>
      <c r="H548" t="s">
        <v>556</v>
      </c>
      <c r="I548" t="s">
        <v>473</v>
      </c>
      <c r="J548" t="s">
        <v>130</v>
      </c>
      <c r="L548" t="s">
        <v>144</v>
      </c>
      <c r="R548" t="s">
        <v>2759</v>
      </c>
      <c r="S548" t="s">
        <v>2361</v>
      </c>
      <c r="T548" t="s">
        <v>1847</v>
      </c>
      <c r="U548" t="s">
        <v>1516</v>
      </c>
      <c r="AC548">
        <f>VLOOKUP(A548,'[1]كل السنوات'!$A$2:$J$3366,10,0)</f>
        <v>0</v>
      </c>
    </row>
    <row r="549" spans="1:36" ht="15" customHeight="1" x14ac:dyDescent="0.25">
      <c r="A549">
        <v>526206</v>
      </c>
      <c r="B549" t="s">
        <v>810</v>
      </c>
      <c r="C549" t="s">
        <v>93</v>
      </c>
      <c r="D549" t="s">
        <v>383</v>
      </c>
      <c r="E549" t="s">
        <v>109</v>
      </c>
      <c r="G549" t="s">
        <v>143</v>
      </c>
      <c r="H549" t="s">
        <v>556</v>
      </c>
      <c r="I549" t="s">
        <v>473</v>
      </c>
      <c r="J549" t="s">
        <v>132</v>
      </c>
      <c r="L549" t="s">
        <v>143</v>
      </c>
      <c r="R549" t="s">
        <v>2605</v>
      </c>
      <c r="S549" t="s">
        <v>2606</v>
      </c>
      <c r="T549" t="s">
        <v>2148</v>
      </c>
      <c r="U549" t="s">
        <v>1475</v>
      </c>
      <c r="AC549">
        <f>VLOOKUP(A549,'[1]كل السنوات'!$A$2:$J$3366,10,0)</f>
        <v>0</v>
      </c>
    </row>
    <row r="550" spans="1:36" ht="15" customHeight="1" x14ac:dyDescent="0.25">
      <c r="A550">
        <v>526224</v>
      </c>
      <c r="B550" t="s">
        <v>811</v>
      </c>
      <c r="C550" t="s">
        <v>812</v>
      </c>
      <c r="D550" t="s">
        <v>533</v>
      </c>
      <c r="E550" t="s">
        <v>109</v>
      </c>
      <c r="G550" t="s">
        <v>129</v>
      </c>
      <c r="H550" t="s">
        <v>556</v>
      </c>
      <c r="I550" t="s">
        <v>473</v>
      </c>
      <c r="J550" t="s">
        <v>132</v>
      </c>
      <c r="R550" t="s">
        <v>2189</v>
      </c>
      <c r="S550" t="s">
        <v>2190</v>
      </c>
      <c r="T550" t="s">
        <v>1734</v>
      </c>
      <c r="U550" t="s">
        <v>1472</v>
      </c>
      <c r="AC550">
        <f>VLOOKUP(A550,'[1]كل السنوات'!$A$2:$J$3366,10,0)</f>
        <v>0</v>
      </c>
    </row>
    <row r="551" spans="1:36" ht="15" customHeight="1" x14ac:dyDescent="0.25">
      <c r="A551">
        <v>526228</v>
      </c>
      <c r="B551" t="s">
        <v>813</v>
      </c>
      <c r="C551" t="s">
        <v>82</v>
      </c>
      <c r="D551" t="s">
        <v>549</v>
      </c>
      <c r="E551" t="s">
        <v>109</v>
      </c>
      <c r="G551" t="s">
        <v>129</v>
      </c>
      <c r="H551" t="s">
        <v>556</v>
      </c>
      <c r="I551" t="s">
        <v>474</v>
      </c>
      <c r="J551" t="s">
        <v>132</v>
      </c>
      <c r="L551" t="s">
        <v>144</v>
      </c>
      <c r="R551" t="s">
        <v>2608</v>
      </c>
      <c r="S551" t="s">
        <v>2212</v>
      </c>
      <c r="T551" t="s">
        <v>2149</v>
      </c>
      <c r="U551" t="s">
        <v>1472</v>
      </c>
      <c r="AC551" t="str">
        <f>VLOOKUP(A551,'[1]كل السنوات'!$A$2:$J$3366,10,0)</f>
        <v>م</v>
      </c>
    </row>
    <row r="552" spans="1:36" ht="15" customHeight="1" x14ac:dyDescent="0.25">
      <c r="A552">
        <v>526236</v>
      </c>
      <c r="B552" t="s">
        <v>1253</v>
      </c>
      <c r="C552" t="s">
        <v>69</v>
      </c>
      <c r="D552" t="s">
        <v>320</v>
      </c>
      <c r="E552" t="s">
        <v>109</v>
      </c>
      <c r="G552" t="s">
        <v>1776</v>
      </c>
      <c r="H552" t="s">
        <v>556</v>
      </c>
      <c r="I552" t="s">
        <v>473</v>
      </c>
      <c r="J552" t="s">
        <v>132</v>
      </c>
      <c r="K552">
        <v>2002</v>
      </c>
      <c r="L552" t="s">
        <v>131</v>
      </c>
      <c r="R552" t="s">
        <v>2324</v>
      </c>
      <c r="S552" t="s">
        <v>2195</v>
      </c>
      <c r="T552" t="s">
        <v>1777</v>
      </c>
      <c r="U552" t="s">
        <v>1467</v>
      </c>
      <c r="AC552">
        <f>VLOOKUP(A552,'[1]كل السنوات'!$A$2:$J$3366,10,0)</f>
        <v>0</v>
      </c>
      <c r="AG552" t="s">
        <v>1462</v>
      </c>
      <c r="AH552" t="s">
        <v>1462</v>
      </c>
      <c r="AI552" t="s">
        <v>1462</v>
      </c>
    </row>
    <row r="553" spans="1:36" ht="15" customHeight="1" x14ac:dyDescent="0.25">
      <c r="A553">
        <v>526238</v>
      </c>
      <c r="B553" t="s">
        <v>1254</v>
      </c>
      <c r="C553" t="s">
        <v>330</v>
      </c>
      <c r="D553" t="s">
        <v>1080</v>
      </c>
      <c r="E553" t="s">
        <v>109</v>
      </c>
      <c r="G553" t="s">
        <v>1643</v>
      </c>
      <c r="H553" t="s">
        <v>556</v>
      </c>
      <c r="I553" t="s">
        <v>473</v>
      </c>
      <c r="J553" t="s">
        <v>132</v>
      </c>
      <c r="L553" t="s">
        <v>144</v>
      </c>
      <c r="R553" t="s">
        <v>2609</v>
      </c>
      <c r="S553" t="s">
        <v>2610</v>
      </c>
      <c r="T553" t="s">
        <v>2150</v>
      </c>
      <c r="U553" t="s">
        <v>1467</v>
      </c>
      <c r="AC553">
        <f>VLOOKUP(A553,'[1]كل السنوات'!$A$2:$J$3366,10,0)</f>
        <v>0</v>
      </c>
    </row>
    <row r="554" spans="1:36" ht="15" customHeight="1" x14ac:dyDescent="0.25">
      <c r="A554">
        <v>526240</v>
      </c>
      <c r="B554" t="s">
        <v>1255</v>
      </c>
      <c r="C554" t="s">
        <v>289</v>
      </c>
      <c r="D554" t="s">
        <v>2898</v>
      </c>
      <c r="E554" t="s">
        <v>109</v>
      </c>
      <c r="G554" t="s">
        <v>143</v>
      </c>
      <c r="H554" t="s">
        <v>556</v>
      </c>
      <c r="I554" t="s">
        <v>473</v>
      </c>
      <c r="J554" t="s">
        <v>130</v>
      </c>
      <c r="K554">
        <v>2012</v>
      </c>
      <c r="L554" t="s">
        <v>143</v>
      </c>
      <c r="R554" t="s">
        <v>2653</v>
      </c>
      <c r="S554" t="s">
        <v>2654</v>
      </c>
      <c r="T554" t="s">
        <v>1778</v>
      </c>
      <c r="U554" t="s">
        <v>1475</v>
      </c>
      <c r="AC554">
        <f>VLOOKUP(A554,'[1]كل السنوات'!$A$2:$J$3366,10,0)</f>
        <v>0</v>
      </c>
      <c r="AG554" t="s">
        <v>1462</v>
      </c>
      <c r="AH554" t="s">
        <v>1462</v>
      </c>
      <c r="AI554" t="s">
        <v>1462</v>
      </c>
      <c r="AJ554" t="s">
        <v>1462</v>
      </c>
    </row>
    <row r="555" spans="1:36" ht="15" customHeight="1" x14ac:dyDescent="0.25">
      <c r="A555">
        <v>526259</v>
      </c>
      <c r="B555" t="s">
        <v>1257</v>
      </c>
      <c r="C555" t="s">
        <v>82</v>
      </c>
      <c r="D555" t="s">
        <v>428</v>
      </c>
      <c r="E555" t="s">
        <v>109</v>
      </c>
      <c r="G555" t="s">
        <v>2151</v>
      </c>
      <c r="H555" t="s">
        <v>556</v>
      </c>
      <c r="I555" t="s">
        <v>473</v>
      </c>
      <c r="J555" t="s">
        <v>603</v>
      </c>
      <c r="K555">
        <v>2002</v>
      </c>
      <c r="R555" t="s">
        <v>2887</v>
      </c>
      <c r="S555" t="s">
        <v>2888</v>
      </c>
      <c r="T555" t="s">
        <v>1674</v>
      </c>
      <c r="U555" t="s">
        <v>2152</v>
      </c>
      <c r="AC555">
        <f>VLOOKUP(A555,'[1]كل السنوات'!$A$2:$J$3366,10,0)</f>
        <v>0</v>
      </c>
    </row>
    <row r="556" spans="1:36" ht="15" customHeight="1" x14ac:dyDescent="0.25">
      <c r="A556">
        <v>526260</v>
      </c>
      <c r="B556" t="s">
        <v>942</v>
      </c>
      <c r="C556" t="s">
        <v>66</v>
      </c>
      <c r="D556" t="s">
        <v>456</v>
      </c>
      <c r="E556" t="s">
        <v>109</v>
      </c>
      <c r="G556" t="s">
        <v>1751</v>
      </c>
      <c r="H556" t="s">
        <v>558</v>
      </c>
      <c r="I556" t="s">
        <v>473</v>
      </c>
      <c r="J556" t="s">
        <v>132</v>
      </c>
      <c r="K556">
        <v>2013</v>
      </c>
      <c r="L556" t="s">
        <v>131</v>
      </c>
      <c r="R556" t="s">
        <v>3169</v>
      </c>
      <c r="S556" t="s">
        <v>2197</v>
      </c>
      <c r="T556" t="s">
        <v>3170</v>
      </c>
      <c r="U556" t="s">
        <v>1664</v>
      </c>
      <c r="AC556">
        <f>VLOOKUP(A556,'[1]كل السنوات'!$A$2:$J$3366,10,0)</f>
        <v>0</v>
      </c>
    </row>
    <row r="557" spans="1:36" ht="15" customHeight="1" x14ac:dyDescent="0.25">
      <c r="A557">
        <v>526269</v>
      </c>
      <c r="B557" t="s">
        <v>1370</v>
      </c>
      <c r="C557" t="s">
        <v>94</v>
      </c>
      <c r="D557" t="s">
        <v>404</v>
      </c>
      <c r="E557" t="s">
        <v>109</v>
      </c>
      <c r="G557" t="s">
        <v>2031</v>
      </c>
      <c r="H557" t="s">
        <v>556</v>
      </c>
      <c r="I557" t="s">
        <v>473</v>
      </c>
      <c r="J557" t="s">
        <v>132</v>
      </c>
      <c r="K557">
        <v>2012</v>
      </c>
      <c r="R557" t="s">
        <v>2611</v>
      </c>
      <c r="S557" t="s">
        <v>2279</v>
      </c>
      <c r="T557" t="s">
        <v>1775</v>
      </c>
      <c r="U557" t="s">
        <v>1467</v>
      </c>
      <c r="AC557">
        <f>VLOOKUP(A557,'[1]كل السنوات'!$A$2:$J$3366,10,0)</f>
        <v>0</v>
      </c>
      <c r="AI557" t="s">
        <v>1462</v>
      </c>
      <c r="AJ557" t="s">
        <v>1462</v>
      </c>
    </row>
    <row r="558" spans="1:36" ht="15" customHeight="1" x14ac:dyDescent="0.25">
      <c r="A558">
        <v>526271</v>
      </c>
      <c r="B558" t="s">
        <v>1258</v>
      </c>
      <c r="C558" t="s">
        <v>218</v>
      </c>
      <c r="D558" t="s">
        <v>501</v>
      </c>
      <c r="E558" t="s">
        <v>109</v>
      </c>
      <c r="G558" t="s">
        <v>2153</v>
      </c>
      <c r="H558" t="s">
        <v>556</v>
      </c>
      <c r="I558" t="s">
        <v>473</v>
      </c>
      <c r="J558" t="s">
        <v>130</v>
      </c>
      <c r="R558" t="s">
        <v>2760</v>
      </c>
      <c r="S558" t="s">
        <v>2229</v>
      </c>
      <c r="T558" t="s">
        <v>1473</v>
      </c>
      <c r="U558" t="s">
        <v>1505</v>
      </c>
      <c r="AC558">
        <f>VLOOKUP(A558,'[1]كل السنوات'!$A$2:$J$3366,10,0)</f>
        <v>0</v>
      </c>
    </row>
    <row r="559" spans="1:36" ht="15" customHeight="1" x14ac:dyDescent="0.25">
      <c r="A559">
        <v>526272</v>
      </c>
      <c r="B559" t="s">
        <v>1259</v>
      </c>
      <c r="C559" t="s">
        <v>65</v>
      </c>
      <c r="D559" t="s">
        <v>518</v>
      </c>
      <c r="E559" t="s">
        <v>109</v>
      </c>
      <c r="G559" t="s">
        <v>1785</v>
      </c>
      <c r="H559" t="s">
        <v>556</v>
      </c>
      <c r="I559" t="s">
        <v>473</v>
      </c>
      <c r="J559" t="s">
        <v>130</v>
      </c>
      <c r="K559">
        <v>2008</v>
      </c>
      <c r="R559" t="s">
        <v>3171</v>
      </c>
      <c r="S559" t="s">
        <v>2253</v>
      </c>
      <c r="T559" t="s">
        <v>2076</v>
      </c>
      <c r="U559" t="s">
        <v>3172</v>
      </c>
      <c r="AC559">
        <f>VLOOKUP(A559,'[1]كل السنوات'!$A$2:$J$3366,10,0)</f>
        <v>0</v>
      </c>
      <c r="AI559" t="s">
        <v>1462</v>
      </c>
      <c r="AJ559" t="s">
        <v>1462</v>
      </c>
    </row>
    <row r="560" spans="1:36" ht="15" customHeight="1" x14ac:dyDescent="0.25">
      <c r="A560">
        <v>526277</v>
      </c>
      <c r="B560" t="s">
        <v>1260</v>
      </c>
      <c r="C560" t="s">
        <v>650</v>
      </c>
      <c r="D560" t="s">
        <v>520</v>
      </c>
      <c r="E560" t="s">
        <v>1480</v>
      </c>
      <c r="G560" t="s">
        <v>1688</v>
      </c>
      <c r="H560" t="s">
        <v>556</v>
      </c>
      <c r="I560" t="s">
        <v>473</v>
      </c>
      <c r="J560" t="s">
        <v>130</v>
      </c>
      <c r="R560" t="s">
        <v>2761</v>
      </c>
      <c r="S560" t="s">
        <v>2762</v>
      </c>
      <c r="T560" t="s">
        <v>1836</v>
      </c>
      <c r="U560" t="s">
        <v>1690</v>
      </c>
      <c r="AC560">
        <f>VLOOKUP(A560,'[1]كل السنوات'!$A$2:$J$3366,10,0)</f>
        <v>0</v>
      </c>
    </row>
    <row r="561" spans="1:36" ht="15" customHeight="1" x14ac:dyDescent="0.25">
      <c r="A561">
        <v>526279</v>
      </c>
      <c r="B561" t="s">
        <v>1261</v>
      </c>
      <c r="C561" t="s">
        <v>62</v>
      </c>
      <c r="D561" t="s">
        <v>429</v>
      </c>
      <c r="E561" t="s">
        <v>109</v>
      </c>
      <c r="G561" t="s">
        <v>129</v>
      </c>
      <c r="H561" t="s">
        <v>556</v>
      </c>
      <c r="I561" t="s">
        <v>473</v>
      </c>
      <c r="J561" t="s">
        <v>132</v>
      </c>
      <c r="K561">
        <v>2004</v>
      </c>
      <c r="R561" t="s">
        <v>2612</v>
      </c>
      <c r="S561" t="s">
        <v>2613</v>
      </c>
      <c r="T561" t="s">
        <v>1464</v>
      </c>
      <c r="U561" t="s">
        <v>1557</v>
      </c>
      <c r="AC561">
        <f>VLOOKUP(A561,'[1]كل السنوات'!$A$2:$J$3366,10,0)</f>
        <v>0</v>
      </c>
    </row>
    <row r="562" spans="1:36" ht="15" customHeight="1" x14ac:dyDescent="0.25">
      <c r="A562">
        <v>526288</v>
      </c>
      <c r="B562" t="s">
        <v>943</v>
      </c>
      <c r="C562" t="s">
        <v>82</v>
      </c>
      <c r="D562" t="s">
        <v>315</v>
      </c>
      <c r="E562" t="s">
        <v>109</v>
      </c>
      <c r="G562" t="s">
        <v>1665</v>
      </c>
      <c r="H562" t="s">
        <v>556</v>
      </c>
      <c r="I562" t="s">
        <v>473</v>
      </c>
      <c r="J562" t="s">
        <v>130</v>
      </c>
      <c r="R562" t="s">
        <v>3173</v>
      </c>
      <c r="S562" t="s">
        <v>2194</v>
      </c>
      <c r="T562" t="s">
        <v>1614</v>
      </c>
      <c r="U562" t="s">
        <v>1505</v>
      </c>
      <c r="AC562">
        <f>VLOOKUP(A562,'[1]كل السنوات'!$A$2:$J$3366,10,0)</f>
        <v>0</v>
      </c>
    </row>
    <row r="563" spans="1:36" ht="15" customHeight="1" x14ac:dyDescent="0.25">
      <c r="A563">
        <v>526290</v>
      </c>
      <c r="B563" t="s">
        <v>1262</v>
      </c>
      <c r="C563" t="s">
        <v>62</v>
      </c>
      <c r="D563" t="s">
        <v>380</v>
      </c>
      <c r="E563" t="s">
        <v>109</v>
      </c>
      <c r="G563" t="s">
        <v>2154</v>
      </c>
      <c r="H563" t="s">
        <v>556</v>
      </c>
      <c r="I563" t="s">
        <v>473</v>
      </c>
      <c r="J563" t="s">
        <v>132</v>
      </c>
      <c r="L563" t="s">
        <v>144</v>
      </c>
      <c r="R563" t="s">
        <v>2614</v>
      </c>
      <c r="S563" t="s">
        <v>2384</v>
      </c>
      <c r="T563" t="s">
        <v>1824</v>
      </c>
      <c r="U563" t="s">
        <v>1516</v>
      </c>
      <c r="AC563">
        <f>VLOOKUP(A563,'[1]كل السنوات'!$A$2:$J$3366,10,0)</f>
        <v>0</v>
      </c>
    </row>
    <row r="564" spans="1:36" ht="15" customHeight="1" x14ac:dyDescent="0.25">
      <c r="A564">
        <v>526291</v>
      </c>
      <c r="B564" t="s">
        <v>814</v>
      </c>
      <c r="C564" t="s">
        <v>292</v>
      </c>
      <c r="D564" t="s">
        <v>332</v>
      </c>
      <c r="E564" t="s">
        <v>109</v>
      </c>
      <c r="G564" t="s">
        <v>2155</v>
      </c>
      <c r="H564" t="s">
        <v>556</v>
      </c>
      <c r="I564" t="s">
        <v>473</v>
      </c>
      <c r="J564" t="s">
        <v>132</v>
      </c>
      <c r="L564" t="s">
        <v>143</v>
      </c>
      <c r="R564" t="s">
        <v>2615</v>
      </c>
      <c r="S564" t="s">
        <v>2616</v>
      </c>
      <c r="T564" t="s">
        <v>2156</v>
      </c>
      <c r="U564" t="s">
        <v>1475</v>
      </c>
      <c r="AC564">
        <f>VLOOKUP(A564,'[1]كل السنوات'!$A$2:$J$3366,10,0)</f>
        <v>0</v>
      </c>
    </row>
    <row r="565" spans="1:36" ht="15" customHeight="1" x14ac:dyDescent="0.25">
      <c r="A565">
        <v>526296</v>
      </c>
      <c r="B565" t="s">
        <v>1263</v>
      </c>
      <c r="C565" t="s">
        <v>62</v>
      </c>
      <c r="D565" t="s">
        <v>386</v>
      </c>
      <c r="E565" t="s">
        <v>109</v>
      </c>
      <c r="G565" t="s">
        <v>1492</v>
      </c>
      <c r="H565" t="s">
        <v>556</v>
      </c>
      <c r="I565" t="s">
        <v>473</v>
      </c>
      <c r="J565" t="s">
        <v>130</v>
      </c>
      <c r="K565">
        <v>2013</v>
      </c>
      <c r="R565" t="s">
        <v>3174</v>
      </c>
      <c r="S565" t="s">
        <v>2384</v>
      </c>
      <c r="T565" t="s">
        <v>1764</v>
      </c>
      <c r="U565" t="s">
        <v>3043</v>
      </c>
      <c r="AC565">
        <f>VLOOKUP(A565,'[1]كل السنوات'!$A$2:$J$3366,10,0)</f>
        <v>0</v>
      </c>
    </row>
    <row r="566" spans="1:36" ht="15" customHeight="1" x14ac:dyDescent="0.25">
      <c r="A566">
        <v>526300</v>
      </c>
      <c r="B566" t="s">
        <v>1264</v>
      </c>
      <c r="C566" t="s">
        <v>783</v>
      </c>
      <c r="D566" t="s">
        <v>450</v>
      </c>
      <c r="E566" t="s">
        <v>109</v>
      </c>
      <c r="G566" t="s">
        <v>145</v>
      </c>
      <c r="H566" t="s">
        <v>556</v>
      </c>
      <c r="I566" t="s">
        <v>474</v>
      </c>
      <c r="J566" t="s">
        <v>132</v>
      </c>
      <c r="R566" t="s">
        <v>2617</v>
      </c>
      <c r="S566" t="s">
        <v>2618</v>
      </c>
      <c r="T566" t="s">
        <v>1797</v>
      </c>
      <c r="U566" t="s">
        <v>1505</v>
      </c>
      <c r="AC566" t="str">
        <f>VLOOKUP(A566,'[1]كل السنوات'!$A$2:$J$3366,10,0)</f>
        <v>م</v>
      </c>
    </row>
    <row r="567" spans="1:36" ht="15" customHeight="1" x14ac:dyDescent="0.25">
      <c r="A567">
        <v>526303</v>
      </c>
      <c r="B567" t="s">
        <v>815</v>
      </c>
      <c r="C567" t="s">
        <v>256</v>
      </c>
      <c r="D567" t="s">
        <v>426</v>
      </c>
      <c r="E567" t="s">
        <v>109</v>
      </c>
      <c r="G567" t="s">
        <v>129</v>
      </c>
      <c r="H567" t="s">
        <v>556</v>
      </c>
      <c r="I567" t="s">
        <v>473</v>
      </c>
      <c r="J567" t="s">
        <v>132</v>
      </c>
      <c r="R567" t="s">
        <v>2619</v>
      </c>
      <c r="S567" t="s">
        <v>2179</v>
      </c>
      <c r="T567" t="s">
        <v>2158</v>
      </c>
      <c r="U567" t="s">
        <v>1467</v>
      </c>
      <c r="AC567">
        <f>VLOOKUP(A567,'[1]كل السنوات'!$A$2:$J$3366,10,0)</f>
        <v>0</v>
      </c>
      <c r="AJ567" t="s">
        <v>1462</v>
      </c>
    </row>
    <row r="568" spans="1:36" ht="15" customHeight="1" x14ac:dyDescent="0.25">
      <c r="A568">
        <v>526322</v>
      </c>
      <c r="B568" t="s">
        <v>1265</v>
      </c>
      <c r="C568" t="s">
        <v>277</v>
      </c>
      <c r="D568" t="s">
        <v>434</v>
      </c>
      <c r="E568" t="s">
        <v>109</v>
      </c>
      <c r="G568" t="s">
        <v>129</v>
      </c>
      <c r="H568" t="s">
        <v>556</v>
      </c>
      <c r="I568" t="s">
        <v>473</v>
      </c>
      <c r="J568" t="s">
        <v>132</v>
      </c>
      <c r="R568" t="s">
        <v>3175</v>
      </c>
      <c r="S568" t="s">
        <v>2337</v>
      </c>
      <c r="T568" t="s">
        <v>3176</v>
      </c>
      <c r="U568" t="s">
        <v>1516</v>
      </c>
      <c r="AC568">
        <f>VLOOKUP(A568,'[1]كل السنوات'!$A$2:$J$3366,10,0)</f>
        <v>0</v>
      </c>
    </row>
    <row r="569" spans="1:36" ht="15" customHeight="1" x14ac:dyDescent="0.25">
      <c r="A569">
        <v>526323</v>
      </c>
      <c r="B569" t="s">
        <v>816</v>
      </c>
      <c r="C569" t="s">
        <v>74</v>
      </c>
      <c r="D569" t="s">
        <v>520</v>
      </c>
      <c r="E569" t="s">
        <v>109</v>
      </c>
      <c r="G569" t="s">
        <v>1832</v>
      </c>
      <c r="H569" t="s">
        <v>558</v>
      </c>
      <c r="I569" t="s">
        <v>473</v>
      </c>
      <c r="J569" t="s">
        <v>130</v>
      </c>
      <c r="K569">
        <v>2012</v>
      </c>
      <c r="L569" t="s">
        <v>131</v>
      </c>
      <c r="R569" t="s">
        <v>3177</v>
      </c>
      <c r="S569" t="s">
        <v>2196</v>
      </c>
      <c r="T569" t="s">
        <v>1879</v>
      </c>
      <c r="U569" t="s">
        <v>1467</v>
      </c>
      <c r="AC569">
        <f>VLOOKUP(A569,'[1]كل السنوات'!$A$2:$J$3366,10,0)</f>
        <v>0</v>
      </c>
    </row>
    <row r="570" spans="1:36" ht="15" customHeight="1" x14ac:dyDescent="0.25">
      <c r="A570">
        <v>526328</v>
      </c>
      <c r="B570" t="s">
        <v>1371</v>
      </c>
      <c r="C570" t="s">
        <v>82</v>
      </c>
      <c r="D570" t="s">
        <v>417</v>
      </c>
      <c r="E570" t="s">
        <v>109</v>
      </c>
      <c r="G570" t="s">
        <v>129</v>
      </c>
      <c r="H570" t="s">
        <v>556</v>
      </c>
      <c r="I570" t="s">
        <v>473</v>
      </c>
      <c r="J570" t="s">
        <v>170</v>
      </c>
      <c r="R570" t="s">
        <v>2635</v>
      </c>
      <c r="S570" t="s">
        <v>2228</v>
      </c>
      <c r="T570" t="s">
        <v>2075</v>
      </c>
      <c r="U570" t="s">
        <v>1474</v>
      </c>
      <c r="AC570">
        <f>VLOOKUP(A570,'[1]كل السنوات'!$A$2:$J$3366,10,0)</f>
        <v>0</v>
      </c>
    </row>
    <row r="571" spans="1:36" ht="15" customHeight="1" x14ac:dyDescent="0.25">
      <c r="A571">
        <v>526335</v>
      </c>
      <c r="B571" t="s">
        <v>1300</v>
      </c>
      <c r="C571" t="s">
        <v>279</v>
      </c>
      <c r="D571" t="s">
        <v>1301</v>
      </c>
      <c r="E571" t="s">
        <v>109</v>
      </c>
      <c r="G571" t="s">
        <v>2137</v>
      </c>
      <c r="H571" t="s">
        <v>556</v>
      </c>
      <c r="I571" t="s">
        <v>474</v>
      </c>
      <c r="J571" t="s">
        <v>132</v>
      </c>
      <c r="R571" t="s">
        <v>3178</v>
      </c>
      <c r="S571" t="s">
        <v>2871</v>
      </c>
      <c r="T571" t="s">
        <v>3179</v>
      </c>
      <c r="U571" t="s">
        <v>3180</v>
      </c>
      <c r="AC571" t="str">
        <f>VLOOKUP(A571,'[1]كل السنوات'!$A$2:$J$3366,10,0)</f>
        <v>م</v>
      </c>
    </row>
    <row r="572" spans="1:36" ht="15" customHeight="1" x14ac:dyDescent="0.25">
      <c r="A572">
        <v>526354</v>
      </c>
      <c r="B572" t="s">
        <v>1302</v>
      </c>
      <c r="C572" t="s">
        <v>77</v>
      </c>
      <c r="D572" t="s">
        <v>395</v>
      </c>
      <c r="E572" t="s">
        <v>109</v>
      </c>
      <c r="G572" t="s">
        <v>143</v>
      </c>
      <c r="H572" t="s">
        <v>556</v>
      </c>
      <c r="I572" t="s">
        <v>474</v>
      </c>
      <c r="J572" t="s">
        <v>603</v>
      </c>
      <c r="L572" t="s">
        <v>143</v>
      </c>
      <c r="R572" t="s">
        <v>2889</v>
      </c>
      <c r="S572" t="s">
        <v>2883</v>
      </c>
      <c r="T572" t="s">
        <v>1644</v>
      </c>
      <c r="U572" t="s">
        <v>1475</v>
      </c>
      <c r="AC572" t="str">
        <f>VLOOKUP(A572,'[1]كل السنوات'!$A$2:$J$3366,10,0)</f>
        <v>م</v>
      </c>
    </row>
    <row r="573" spans="1:36" ht="15" customHeight="1" x14ac:dyDescent="0.25">
      <c r="A573">
        <v>526362</v>
      </c>
      <c r="B573" t="s">
        <v>1303</v>
      </c>
      <c r="C573" t="s">
        <v>246</v>
      </c>
      <c r="D573" t="s">
        <v>1304</v>
      </c>
      <c r="E573" t="s">
        <v>109</v>
      </c>
      <c r="G573" t="s">
        <v>1779</v>
      </c>
      <c r="H573" t="s">
        <v>556</v>
      </c>
      <c r="I573" t="s">
        <v>473</v>
      </c>
      <c r="J573" t="s">
        <v>130</v>
      </c>
      <c r="R573" t="s">
        <v>2675</v>
      </c>
      <c r="S573" t="s">
        <v>2389</v>
      </c>
      <c r="T573" t="s">
        <v>1868</v>
      </c>
      <c r="U573" t="s">
        <v>1467</v>
      </c>
      <c r="AC573">
        <f>VLOOKUP(A573,'[1]كل السنوات'!$A$2:$J$3366,10,0)</f>
        <v>0</v>
      </c>
    </row>
    <row r="574" spans="1:36" ht="15" customHeight="1" x14ac:dyDescent="0.25">
      <c r="A574">
        <v>526363</v>
      </c>
      <c r="B574" t="s">
        <v>1305</v>
      </c>
      <c r="C574" t="s">
        <v>78</v>
      </c>
      <c r="D574" t="s">
        <v>429</v>
      </c>
      <c r="E574" t="s">
        <v>109</v>
      </c>
      <c r="G574" t="s">
        <v>1869</v>
      </c>
      <c r="H574" t="s">
        <v>556</v>
      </c>
      <c r="I574" t="s">
        <v>473</v>
      </c>
      <c r="J574" t="s">
        <v>130</v>
      </c>
      <c r="R574" t="s">
        <v>2676</v>
      </c>
      <c r="S574" t="s">
        <v>2204</v>
      </c>
      <c r="T574" t="s">
        <v>1537</v>
      </c>
      <c r="U574" t="s">
        <v>1467</v>
      </c>
      <c r="AC574">
        <f>VLOOKUP(A574,'[1]كل السنوات'!$A$2:$J$3366,10,0)</f>
        <v>0</v>
      </c>
    </row>
    <row r="575" spans="1:36" ht="15" customHeight="1" x14ac:dyDescent="0.25">
      <c r="A575">
        <v>526366</v>
      </c>
      <c r="B575" t="s">
        <v>1306</v>
      </c>
      <c r="C575" t="s">
        <v>66</v>
      </c>
      <c r="D575" t="s">
        <v>1295</v>
      </c>
      <c r="E575" t="s">
        <v>109</v>
      </c>
      <c r="G575" t="s">
        <v>1589</v>
      </c>
      <c r="H575" t="s">
        <v>556</v>
      </c>
      <c r="I575" t="s">
        <v>473</v>
      </c>
      <c r="J575" t="s">
        <v>132</v>
      </c>
      <c r="K575">
        <v>1995</v>
      </c>
      <c r="AC575">
        <f>VLOOKUP(A575,'[1]كل السنوات'!$A$2:$J$3366,10,0)</f>
        <v>0</v>
      </c>
    </row>
    <row r="576" spans="1:36" ht="15" customHeight="1" x14ac:dyDescent="0.25">
      <c r="A576">
        <v>526373</v>
      </c>
      <c r="B576" t="s">
        <v>1307</v>
      </c>
      <c r="C576" t="s">
        <v>82</v>
      </c>
      <c r="D576" t="s">
        <v>390</v>
      </c>
      <c r="E576" t="s">
        <v>109</v>
      </c>
      <c r="G576" t="s">
        <v>129</v>
      </c>
      <c r="H576" t="s">
        <v>556</v>
      </c>
      <c r="I576" t="s">
        <v>473</v>
      </c>
      <c r="J576" t="s">
        <v>130</v>
      </c>
      <c r="R576" t="s">
        <v>2677</v>
      </c>
      <c r="S576" t="s">
        <v>2194</v>
      </c>
      <c r="T576" t="s">
        <v>1870</v>
      </c>
      <c r="U576" t="s">
        <v>1467</v>
      </c>
      <c r="AC576">
        <f>VLOOKUP(A576,'[1]كل السنوات'!$A$2:$J$3366,10,0)</f>
        <v>0</v>
      </c>
    </row>
    <row r="577" spans="1:36" ht="15" customHeight="1" x14ac:dyDescent="0.25">
      <c r="A577">
        <v>526386</v>
      </c>
      <c r="B577" t="s">
        <v>1308</v>
      </c>
      <c r="C577" t="s">
        <v>80</v>
      </c>
      <c r="D577" t="s">
        <v>1309</v>
      </c>
      <c r="E577" t="s">
        <v>109</v>
      </c>
      <c r="F577" s="254">
        <v>34592</v>
      </c>
      <c r="G577" t="s">
        <v>1830</v>
      </c>
      <c r="H577" t="s">
        <v>556</v>
      </c>
      <c r="I577" t="s">
        <v>473</v>
      </c>
      <c r="J577" t="s">
        <v>132</v>
      </c>
      <c r="R577" t="s">
        <v>2370</v>
      </c>
      <c r="S577" t="s">
        <v>2371</v>
      </c>
      <c r="T577" t="s">
        <v>1539</v>
      </c>
      <c r="U577" t="s">
        <v>1505</v>
      </c>
      <c r="AC577">
        <f>VLOOKUP(A577,'[1]كل السنوات'!$A$2:$J$3366,10,0)</f>
        <v>0</v>
      </c>
    </row>
    <row r="578" spans="1:36" ht="15" customHeight="1" x14ac:dyDescent="0.25">
      <c r="A578">
        <v>526401</v>
      </c>
      <c r="B578" t="s">
        <v>1310</v>
      </c>
      <c r="C578" t="s">
        <v>71</v>
      </c>
      <c r="D578" t="s">
        <v>322</v>
      </c>
      <c r="E578" t="s">
        <v>109</v>
      </c>
      <c r="G578" t="s">
        <v>129</v>
      </c>
      <c r="H578" t="s">
        <v>556</v>
      </c>
      <c r="I578" t="s">
        <v>473</v>
      </c>
      <c r="J578" t="s">
        <v>132</v>
      </c>
      <c r="L578" t="s">
        <v>144</v>
      </c>
      <c r="R578" t="s">
        <v>2372</v>
      </c>
      <c r="S578" t="s">
        <v>2373</v>
      </c>
      <c r="T578" t="s">
        <v>1858</v>
      </c>
      <c r="U578" t="s">
        <v>1516</v>
      </c>
      <c r="AC578">
        <f>VLOOKUP(A578,'[1]كل السنوات'!$A$2:$J$3366,10,0)</f>
        <v>0</v>
      </c>
    </row>
    <row r="579" spans="1:36" ht="15" customHeight="1" x14ac:dyDescent="0.25">
      <c r="A579">
        <v>526406</v>
      </c>
      <c r="B579" t="s">
        <v>1311</v>
      </c>
      <c r="C579" t="s">
        <v>306</v>
      </c>
      <c r="D579" t="s">
        <v>394</v>
      </c>
      <c r="E579" t="s">
        <v>109</v>
      </c>
      <c r="G579" t="s">
        <v>129</v>
      </c>
      <c r="H579" t="s">
        <v>558</v>
      </c>
      <c r="I579" t="s">
        <v>473</v>
      </c>
      <c r="J579" t="s">
        <v>603</v>
      </c>
      <c r="K579">
        <v>2019</v>
      </c>
      <c r="L579" t="s">
        <v>129</v>
      </c>
      <c r="R579" t="s">
        <v>2828</v>
      </c>
      <c r="S579" t="s">
        <v>2452</v>
      </c>
      <c r="T579" t="s">
        <v>1627</v>
      </c>
      <c r="U579" t="s">
        <v>1565</v>
      </c>
      <c r="AC579">
        <f>VLOOKUP(A579,'[1]كل السنوات'!$A$2:$J$3366,10,0)</f>
        <v>0</v>
      </c>
      <c r="AJ579" t="s">
        <v>1462</v>
      </c>
    </row>
    <row r="580" spans="1:36" ht="15" customHeight="1" x14ac:dyDescent="0.25">
      <c r="A580">
        <v>526428</v>
      </c>
      <c r="B580" t="s">
        <v>1312</v>
      </c>
      <c r="C580" t="s">
        <v>66</v>
      </c>
      <c r="D580" t="s">
        <v>385</v>
      </c>
      <c r="E580" t="s">
        <v>109</v>
      </c>
      <c r="G580" t="s">
        <v>129</v>
      </c>
      <c r="H580" t="s">
        <v>556</v>
      </c>
      <c r="I580" t="s">
        <v>473</v>
      </c>
      <c r="J580" t="s">
        <v>132</v>
      </c>
      <c r="N580">
        <v>744</v>
      </c>
      <c r="O580" s="254">
        <v>45719</v>
      </c>
      <c r="P580">
        <v>50000</v>
      </c>
      <c r="R580" t="s">
        <v>2374</v>
      </c>
      <c r="S580" t="s">
        <v>2234</v>
      </c>
      <c r="T580" t="s">
        <v>1489</v>
      </c>
      <c r="U580" t="s">
        <v>1467</v>
      </c>
      <c r="AC580">
        <f>VLOOKUP(A580,'[1]كل السنوات'!$A$2:$J$3366,10,0)</f>
        <v>0</v>
      </c>
    </row>
    <row r="581" spans="1:36" ht="15" customHeight="1" x14ac:dyDescent="0.25">
      <c r="A581">
        <v>526437</v>
      </c>
      <c r="B581" t="s">
        <v>1313</v>
      </c>
      <c r="C581" t="s">
        <v>1314</v>
      </c>
      <c r="D581" t="s">
        <v>390</v>
      </c>
      <c r="E581" t="s">
        <v>109</v>
      </c>
      <c r="G581" t="s">
        <v>1873</v>
      </c>
      <c r="H581" t="s">
        <v>556</v>
      </c>
      <c r="I581" t="s">
        <v>473</v>
      </c>
      <c r="J581" t="s">
        <v>132</v>
      </c>
      <c r="R581" t="s">
        <v>2376</v>
      </c>
      <c r="S581" t="s">
        <v>2377</v>
      </c>
      <c r="T581" t="s">
        <v>1874</v>
      </c>
      <c r="U581" t="s">
        <v>1502</v>
      </c>
      <c r="AC581">
        <f>VLOOKUP(A581,'[1]كل السنوات'!$A$2:$J$3366,10,0)</f>
        <v>0</v>
      </c>
    </row>
    <row r="582" spans="1:36" ht="15" customHeight="1" x14ac:dyDescent="0.25">
      <c r="A582">
        <v>526441</v>
      </c>
      <c r="B582" t="s">
        <v>1315</v>
      </c>
      <c r="C582" t="s">
        <v>220</v>
      </c>
      <c r="D582" t="s">
        <v>540</v>
      </c>
      <c r="E582" t="s">
        <v>109</v>
      </c>
      <c r="G582" t="s">
        <v>129</v>
      </c>
      <c r="H582" t="s">
        <v>556</v>
      </c>
      <c r="I582" t="s">
        <v>473</v>
      </c>
      <c r="J582" t="s">
        <v>130</v>
      </c>
      <c r="R582" t="s">
        <v>2378</v>
      </c>
      <c r="S582" t="s">
        <v>2379</v>
      </c>
      <c r="T582" t="s">
        <v>1754</v>
      </c>
      <c r="U582" t="s">
        <v>1467</v>
      </c>
      <c r="AC582">
        <f>VLOOKUP(A582,'[1]كل السنوات'!$A$2:$J$3366,10,0)</f>
        <v>0</v>
      </c>
    </row>
    <row r="583" spans="1:36" ht="15" customHeight="1" x14ac:dyDescent="0.25">
      <c r="A583">
        <v>526459</v>
      </c>
      <c r="B583" t="s">
        <v>1316</v>
      </c>
      <c r="C583" t="s">
        <v>65</v>
      </c>
      <c r="D583" t="s">
        <v>411</v>
      </c>
      <c r="E583" t="s">
        <v>109</v>
      </c>
      <c r="G583" t="s">
        <v>1876</v>
      </c>
      <c r="H583" t="s">
        <v>556</v>
      </c>
      <c r="I583" t="s">
        <v>473</v>
      </c>
      <c r="J583" t="s">
        <v>132</v>
      </c>
      <c r="R583" t="s">
        <v>2380</v>
      </c>
      <c r="S583" t="s">
        <v>2381</v>
      </c>
      <c r="T583" t="s">
        <v>1735</v>
      </c>
      <c r="U583" t="s">
        <v>1580</v>
      </c>
      <c r="AC583">
        <f>VLOOKUP(A583,'[1]كل السنوات'!$A$2:$J$3366,10,0)</f>
        <v>0</v>
      </c>
    </row>
    <row r="584" spans="1:36" ht="15" customHeight="1" x14ac:dyDescent="0.25">
      <c r="A584">
        <v>526479</v>
      </c>
      <c r="B584" t="s">
        <v>1318</v>
      </c>
      <c r="C584" t="s">
        <v>1063</v>
      </c>
      <c r="D584" t="s">
        <v>399</v>
      </c>
      <c r="E584" t="s">
        <v>109</v>
      </c>
      <c r="G584" t="s">
        <v>129</v>
      </c>
      <c r="H584" t="s">
        <v>556</v>
      </c>
      <c r="I584" t="s">
        <v>474</v>
      </c>
      <c r="J584" t="s">
        <v>132</v>
      </c>
      <c r="R584" t="s">
        <v>2382</v>
      </c>
      <c r="S584" t="s">
        <v>2322</v>
      </c>
      <c r="T584" t="s">
        <v>1878</v>
      </c>
      <c r="U584" t="s">
        <v>1467</v>
      </c>
      <c r="AC584" t="str">
        <f>VLOOKUP(A584,'[1]كل السنوات'!$A$2:$J$3366,10,0)</f>
        <v>م</v>
      </c>
    </row>
    <row r="585" spans="1:36" ht="15" customHeight="1" x14ac:dyDescent="0.25">
      <c r="A585">
        <v>526507</v>
      </c>
      <c r="B585" t="s">
        <v>1319</v>
      </c>
      <c r="C585" t="s">
        <v>250</v>
      </c>
      <c r="D585" t="s">
        <v>1320</v>
      </c>
      <c r="E585" t="s">
        <v>109</v>
      </c>
      <c r="G585" t="s">
        <v>143</v>
      </c>
      <c r="H585" t="s">
        <v>556</v>
      </c>
      <c r="I585" t="s">
        <v>473</v>
      </c>
      <c r="J585" t="s">
        <v>603</v>
      </c>
      <c r="L585" t="s">
        <v>143</v>
      </c>
      <c r="R585" t="s">
        <v>2890</v>
      </c>
      <c r="S585" t="s">
        <v>2340</v>
      </c>
      <c r="T585" t="s">
        <v>2160</v>
      </c>
      <c r="U585" t="s">
        <v>1475</v>
      </c>
      <c r="AC585">
        <f>VLOOKUP(A585,'[1]كل السنوات'!$A$2:$J$3366,10,0)</f>
        <v>0</v>
      </c>
    </row>
    <row r="586" spans="1:36" ht="15" customHeight="1" x14ac:dyDescent="0.25">
      <c r="A586">
        <v>526509</v>
      </c>
      <c r="B586" t="s">
        <v>1321</v>
      </c>
      <c r="C586" t="s">
        <v>62</v>
      </c>
      <c r="D586" t="s">
        <v>515</v>
      </c>
      <c r="E586" t="s">
        <v>109</v>
      </c>
      <c r="F586" s="254">
        <v>31546</v>
      </c>
      <c r="G586" t="s">
        <v>1880</v>
      </c>
      <c r="H586" t="s">
        <v>558</v>
      </c>
      <c r="I586" t="s">
        <v>473</v>
      </c>
      <c r="J586" t="s">
        <v>132</v>
      </c>
      <c r="K586">
        <v>2003</v>
      </c>
      <c r="L586" t="s">
        <v>581</v>
      </c>
      <c r="R586" t="s">
        <v>2383</v>
      </c>
      <c r="S586" t="s">
        <v>2384</v>
      </c>
      <c r="T586" t="s">
        <v>1881</v>
      </c>
      <c r="U586" t="s">
        <v>1516</v>
      </c>
      <c r="AC586">
        <f>VLOOKUP(A586,'[1]كل السنوات'!$A$2:$J$3366,10,0)</f>
        <v>0</v>
      </c>
      <c r="AH586" t="s">
        <v>1462</v>
      </c>
    </row>
    <row r="587" spans="1:36" ht="15" customHeight="1" x14ac:dyDescent="0.25">
      <c r="A587">
        <v>526513</v>
      </c>
      <c r="B587" t="s">
        <v>1282</v>
      </c>
      <c r="C587" t="s">
        <v>71</v>
      </c>
      <c r="D587" t="s">
        <v>552</v>
      </c>
      <c r="E587" t="s">
        <v>109</v>
      </c>
      <c r="G587" t="s">
        <v>1882</v>
      </c>
      <c r="H587" t="s">
        <v>556</v>
      </c>
      <c r="I587" t="s">
        <v>473</v>
      </c>
      <c r="J587" t="s">
        <v>603</v>
      </c>
      <c r="N587">
        <v>974</v>
      </c>
      <c r="O587" s="254">
        <v>45722</v>
      </c>
      <c r="P587">
        <v>100000</v>
      </c>
      <c r="R587" t="s">
        <v>2829</v>
      </c>
      <c r="S587" t="s">
        <v>2271</v>
      </c>
      <c r="T587" t="s">
        <v>1872</v>
      </c>
      <c r="U587" t="s">
        <v>1467</v>
      </c>
      <c r="AC587">
        <f>VLOOKUP(A587,'[1]كل السنوات'!$A$2:$J$3366,10,0)</f>
        <v>0</v>
      </c>
    </row>
    <row r="588" spans="1:36" ht="15" customHeight="1" x14ac:dyDescent="0.25">
      <c r="A588">
        <v>526517</v>
      </c>
      <c r="B588" t="s">
        <v>1322</v>
      </c>
      <c r="C588" t="s">
        <v>1323</v>
      </c>
      <c r="D588" t="s">
        <v>319</v>
      </c>
      <c r="E588" t="s">
        <v>109</v>
      </c>
      <c r="G588" t="s">
        <v>1768</v>
      </c>
      <c r="H588" t="s">
        <v>556</v>
      </c>
      <c r="I588" t="s">
        <v>473</v>
      </c>
      <c r="J588" t="s">
        <v>603</v>
      </c>
      <c r="K588">
        <v>2003</v>
      </c>
      <c r="R588" t="s">
        <v>2830</v>
      </c>
      <c r="S588" t="s">
        <v>2831</v>
      </c>
      <c r="T588" t="s">
        <v>1883</v>
      </c>
      <c r="U588" t="s">
        <v>1884</v>
      </c>
      <c r="AC588" t="str">
        <f>VLOOKUP(A588,'[1]كل السنوات'!$A$2:$J$3366,10,0)</f>
        <v>م</v>
      </c>
    </row>
    <row r="589" spans="1:36" ht="15" customHeight="1" x14ac:dyDescent="0.25">
      <c r="A589">
        <v>526534</v>
      </c>
      <c r="B589" t="s">
        <v>1324</v>
      </c>
      <c r="C589" t="s">
        <v>65</v>
      </c>
      <c r="D589" t="s">
        <v>319</v>
      </c>
      <c r="E589" t="s">
        <v>108</v>
      </c>
      <c r="G589" t="s">
        <v>1867</v>
      </c>
      <c r="H589" t="s">
        <v>556</v>
      </c>
      <c r="I589" t="s">
        <v>473</v>
      </c>
      <c r="J589" t="s">
        <v>130</v>
      </c>
      <c r="R589" t="s">
        <v>2765</v>
      </c>
      <c r="S589" t="s">
        <v>2253</v>
      </c>
      <c r="T589" t="s">
        <v>1469</v>
      </c>
      <c r="U589" t="s">
        <v>1885</v>
      </c>
      <c r="AC589">
        <f>VLOOKUP(A589,'[1]كل السنوات'!$A$2:$J$3366,10,0)</f>
        <v>0</v>
      </c>
      <c r="AJ589" t="s">
        <v>1462</v>
      </c>
    </row>
    <row r="590" spans="1:36" ht="15" customHeight="1" x14ac:dyDescent="0.25">
      <c r="A590">
        <v>526552</v>
      </c>
      <c r="B590" t="s">
        <v>1325</v>
      </c>
      <c r="C590" t="s">
        <v>82</v>
      </c>
      <c r="D590" t="s">
        <v>320</v>
      </c>
      <c r="E590" t="s">
        <v>109</v>
      </c>
      <c r="G590" t="s">
        <v>1759</v>
      </c>
      <c r="H590" t="s">
        <v>556</v>
      </c>
      <c r="I590" t="s">
        <v>473</v>
      </c>
      <c r="J590" t="s">
        <v>130</v>
      </c>
      <c r="K590">
        <v>1996</v>
      </c>
      <c r="R590" t="s">
        <v>2652</v>
      </c>
      <c r="S590" t="s">
        <v>1760</v>
      </c>
      <c r="T590" t="s">
        <v>1717</v>
      </c>
      <c r="U590" t="s">
        <v>1760</v>
      </c>
      <c r="AC590">
        <f>VLOOKUP(A590,'[1]كل السنوات'!$A$2:$J$3366,10,0)</f>
        <v>0</v>
      </c>
    </row>
    <row r="591" spans="1:36" ht="15" customHeight="1" x14ac:dyDescent="0.25">
      <c r="A591">
        <v>526558</v>
      </c>
      <c r="B591" t="s">
        <v>1326</v>
      </c>
      <c r="C591" t="s">
        <v>1327</v>
      </c>
      <c r="D591" t="s">
        <v>415</v>
      </c>
      <c r="E591" t="s">
        <v>109</v>
      </c>
      <c r="G591" t="s">
        <v>129</v>
      </c>
      <c r="H591" t="s">
        <v>556</v>
      </c>
      <c r="I591" t="s">
        <v>473</v>
      </c>
      <c r="J591" t="s">
        <v>132</v>
      </c>
      <c r="R591" t="s">
        <v>2385</v>
      </c>
      <c r="S591" t="s">
        <v>2386</v>
      </c>
      <c r="T591" t="s">
        <v>1887</v>
      </c>
      <c r="U591" t="s">
        <v>1467</v>
      </c>
      <c r="AC591">
        <f>VLOOKUP(A591,'[1]كل السنوات'!$A$2:$J$3366,10,0)</f>
        <v>0</v>
      </c>
    </row>
    <row r="592" spans="1:36" ht="15" customHeight="1" x14ac:dyDescent="0.25">
      <c r="A592">
        <v>526565</v>
      </c>
      <c r="B592" t="s">
        <v>1328</v>
      </c>
      <c r="C592" t="s">
        <v>246</v>
      </c>
      <c r="D592" t="s">
        <v>469</v>
      </c>
      <c r="E592" t="s">
        <v>109</v>
      </c>
      <c r="G592" t="s">
        <v>1757</v>
      </c>
      <c r="H592" t="s">
        <v>556</v>
      </c>
      <c r="I592" t="s">
        <v>473</v>
      </c>
      <c r="J592" t="s">
        <v>132</v>
      </c>
      <c r="R592" t="s">
        <v>2388</v>
      </c>
      <c r="S592" t="s">
        <v>2389</v>
      </c>
      <c r="T592" t="s">
        <v>1617</v>
      </c>
      <c r="U592" t="s">
        <v>1467</v>
      </c>
      <c r="AC592">
        <f>VLOOKUP(A592,'[1]كل السنوات'!$A$2:$J$3366,10,0)</f>
        <v>0</v>
      </c>
    </row>
    <row r="593" spans="1:36" ht="15" customHeight="1" x14ac:dyDescent="0.25">
      <c r="A593">
        <v>526566</v>
      </c>
      <c r="B593" t="s">
        <v>1329</v>
      </c>
      <c r="C593" t="s">
        <v>1317</v>
      </c>
      <c r="D593" t="s">
        <v>1291</v>
      </c>
      <c r="E593" t="s">
        <v>109</v>
      </c>
      <c r="G593" t="s">
        <v>1762</v>
      </c>
      <c r="H593" t="s">
        <v>556</v>
      </c>
      <c r="I593" t="s">
        <v>473</v>
      </c>
      <c r="J593" t="s">
        <v>603</v>
      </c>
      <c r="R593" t="s">
        <v>2809</v>
      </c>
      <c r="S593" t="s">
        <v>2810</v>
      </c>
      <c r="T593" t="s">
        <v>1763</v>
      </c>
      <c r="U593" t="s">
        <v>1467</v>
      </c>
      <c r="AC593">
        <f>VLOOKUP(A593,'[1]كل السنوات'!$A$2:$J$3366,10,0)</f>
        <v>0</v>
      </c>
    </row>
    <row r="594" spans="1:36" ht="15" customHeight="1" x14ac:dyDescent="0.25">
      <c r="A594">
        <v>526567</v>
      </c>
      <c r="B594" t="s">
        <v>1330</v>
      </c>
      <c r="C594" t="s">
        <v>97</v>
      </c>
      <c r="D594" t="s">
        <v>679</v>
      </c>
      <c r="E594" t="s">
        <v>109</v>
      </c>
      <c r="G594" t="s">
        <v>2161</v>
      </c>
      <c r="H594" t="s">
        <v>556</v>
      </c>
      <c r="I594" t="s">
        <v>474</v>
      </c>
      <c r="J594" t="s">
        <v>132</v>
      </c>
      <c r="L594" t="s">
        <v>143</v>
      </c>
      <c r="R594" t="s">
        <v>3181</v>
      </c>
      <c r="S594" t="s">
        <v>3073</v>
      </c>
      <c r="T594" t="s">
        <v>1948</v>
      </c>
      <c r="U594" t="s">
        <v>3182</v>
      </c>
      <c r="AC594" t="str">
        <f>VLOOKUP(A594,'[1]كل السنوات'!$A$2:$J$3366,10,0)</f>
        <v>م</v>
      </c>
    </row>
    <row r="595" spans="1:36" ht="15" customHeight="1" x14ac:dyDescent="0.25">
      <c r="A595">
        <v>526572</v>
      </c>
      <c r="B595" t="s">
        <v>1331</v>
      </c>
      <c r="C595" t="s">
        <v>281</v>
      </c>
      <c r="D595" t="s">
        <v>397</v>
      </c>
      <c r="E595" t="s">
        <v>109</v>
      </c>
      <c r="G595" t="s">
        <v>129</v>
      </c>
      <c r="H595" t="s">
        <v>556</v>
      </c>
      <c r="I595" t="s">
        <v>473</v>
      </c>
      <c r="J595" t="s">
        <v>170</v>
      </c>
      <c r="R595" t="s">
        <v>2631</v>
      </c>
      <c r="S595" t="s">
        <v>2332</v>
      </c>
      <c r="T595" t="s">
        <v>1888</v>
      </c>
      <c r="U595" t="s">
        <v>1742</v>
      </c>
      <c r="AC595">
        <f>VLOOKUP(A595,'[1]كل السنوات'!$A$2:$J$3366,10,0)</f>
        <v>0</v>
      </c>
      <c r="AJ595" t="s">
        <v>1462</v>
      </c>
    </row>
    <row r="596" spans="1:36" ht="15" customHeight="1" x14ac:dyDescent="0.25">
      <c r="A596">
        <v>526576</v>
      </c>
      <c r="B596" t="s">
        <v>1332</v>
      </c>
      <c r="C596" t="s">
        <v>69</v>
      </c>
      <c r="D596" t="s">
        <v>1333</v>
      </c>
      <c r="E596" t="s">
        <v>109</v>
      </c>
      <c r="G596" t="s">
        <v>129</v>
      </c>
      <c r="H596" t="s">
        <v>556</v>
      </c>
      <c r="I596" t="s">
        <v>473</v>
      </c>
      <c r="J596" t="s">
        <v>132</v>
      </c>
      <c r="L596" t="s">
        <v>140</v>
      </c>
      <c r="R596" t="s">
        <v>2390</v>
      </c>
      <c r="S596" t="s">
        <v>2287</v>
      </c>
      <c r="T596" t="s">
        <v>1889</v>
      </c>
      <c r="U596" t="s">
        <v>1472</v>
      </c>
      <c r="AC596">
        <f>VLOOKUP(A596,'[1]كل السنوات'!$A$2:$J$3366,10,0)</f>
        <v>0</v>
      </c>
      <c r="AJ596" t="s">
        <v>1462</v>
      </c>
    </row>
    <row r="597" spans="1:36" ht="15" customHeight="1" x14ac:dyDescent="0.25">
      <c r="A597">
        <v>526583</v>
      </c>
      <c r="B597" t="s">
        <v>1334</v>
      </c>
      <c r="C597" t="s">
        <v>276</v>
      </c>
      <c r="D597" t="s">
        <v>1335</v>
      </c>
      <c r="E597" t="s">
        <v>109</v>
      </c>
      <c r="G597" t="s">
        <v>1747</v>
      </c>
      <c r="H597" t="s">
        <v>556</v>
      </c>
      <c r="I597" t="s">
        <v>474</v>
      </c>
      <c r="J597" t="s">
        <v>132</v>
      </c>
      <c r="L597" t="s">
        <v>144</v>
      </c>
      <c r="R597" t="s">
        <v>2391</v>
      </c>
      <c r="S597" t="s">
        <v>2392</v>
      </c>
      <c r="T597" t="s">
        <v>1890</v>
      </c>
      <c r="U597" t="s">
        <v>1467</v>
      </c>
      <c r="AC597" t="str">
        <f>VLOOKUP(A597,'[1]كل السنوات'!$A$2:$J$3366,10,0)</f>
        <v>م</v>
      </c>
    </row>
    <row r="598" spans="1:36" ht="15" customHeight="1" x14ac:dyDescent="0.25">
      <c r="A598">
        <v>526584</v>
      </c>
      <c r="B598" t="s">
        <v>1336</v>
      </c>
      <c r="C598" t="s">
        <v>68</v>
      </c>
      <c r="D598" t="s">
        <v>458</v>
      </c>
      <c r="E598" t="s">
        <v>109</v>
      </c>
      <c r="G598" t="s">
        <v>1891</v>
      </c>
      <c r="H598" t="s">
        <v>566</v>
      </c>
      <c r="I598" t="s">
        <v>473</v>
      </c>
      <c r="J598" t="s">
        <v>603</v>
      </c>
      <c r="K598">
        <v>2004</v>
      </c>
      <c r="L598" t="s">
        <v>129</v>
      </c>
      <c r="R598" t="s">
        <v>2832</v>
      </c>
      <c r="S598" t="s">
        <v>2218</v>
      </c>
      <c r="T598" t="s">
        <v>1736</v>
      </c>
      <c r="U598" t="s">
        <v>1892</v>
      </c>
      <c r="AC598">
        <f>VLOOKUP(A598,'[1]كل السنوات'!$A$2:$J$3366,10,0)</f>
        <v>0</v>
      </c>
      <c r="AJ598" t="s">
        <v>1462</v>
      </c>
    </row>
    <row r="599" spans="1:36" ht="15" customHeight="1" x14ac:dyDescent="0.25">
      <c r="A599">
        <v>526592</v>
      </c>
      <c r="B599" t="s">
        <v>1337</v>
      </c>
      <c r="C599" t="s">
        <v>66</v>
      </c>
      <c r="D599" t="s">
        <v>361</v>
      </c>
      <c r="E599" t="s">
        <v>109</v>
      </c>
      <c r="G599" t="s">
        <v>1604</v>
      </c>
      <c r="H599" t="s">
        <v>556</v>
      </c>
      <c r="I599" t="s">
        <v>474</v>
      </c>
      <c r="J599" t="s">
        <v>132</v>
      </c>
      <c r="K599">
        <v>2017</v>
      </c>
      <c r="L599" t="s">
        <v>147</v>
      </c>
      <c r="R599" t="s">
        <v>3183</v>
      </c>
      <c r="S599" t="s">
        <v>2224</v>
      </c>
      <c r="T599" t="s">
        <v>3184</v>
      </c>
      <c r="U599" t="s">
        <v>3185</v>
      </c>
      <c r="AC599" t="str">
        <f>VLOOKUP(A599,'[1]كل السنوات'!$A$2:$J$3366,10,0)</f>
        <v>م</v>
      </c>
      <c r="AH599" t="s">
        <v>1462</v>
      </c>
    </row>
    <row r="600" spans="1:36" ht="15" customHeight="1" x14ac:dyDescent="0.25">
      <c r="A600">
        <v>526593</v>
      </c>
      <c r="B600" t="s">
        <v>1189</v>
      </c>
      <c r="C600" t="s">
        <v>69</v>
      </c>
      <c r="D600" t="s">
        <v>645</v>
      </c>
      <c r="E600" t="s">
        <v>109</v>
      </c>
      <c r="G600" t="s">
        <v>1895</v>
      </c>
      <c r="H600" t="s">
        <v>556</v>
      </c>
      <c r="I600" t="s">
        <v>473</v>
      </c>
      <c r="J600" t="s">
        <v>603</v>
      </c>
      <c r="K600">
        <v>2008</v>
      </c>
      <c r="R600" t="s">
        <v>2833</v>
      </c>
      <c r="S600" t="s">
        <v>2415</v>
      </c>
      <c r="T600" t="s">
        <v>1896</v>
      </c>
      <c r="U600" t="s">
        <v>1897</v>
      </c>
      <c r="AC600">
        <f>VLOOKUP(A600,'[1]كل السنوات'!$A$2:$J$3366,10,0)</f>
        <v>0</v>
      </c>
    </row>
    <row r="601" spans="1:36" ht="15" customHeight="1" x14ac:dyDescent="0.25">
      <c r="A601">
        <v>526596</v>
      </c>
      <c r="B601" t="s">
        <v>1338</v>
      </c>
      <c r="C601" t="s">
        <v>294</v>
      </c>
      <c r="D601" t="s">
        <v>381</v>
      </c>
      <c r="E601" t="s">
        <v>109</v>
      </c>
      <c r="G601" t="s">
        <v>129</v>
      </c>
      <c r="H601" t="s">
        <v>556</v>
      </c>
      <c r="I601" t="s">
        <v>474</v>
      </c>
      <c r="J601" t="s">
        <v>130</v>
      </c>
      <c r="L601" t="s">
        <v>1793</v>
      </c>
      <c r="R601" t="s">
        <v>2678</v>
      </c>
      <c r="S601" t="s">
        <v>2640</v>
      </c>
      <c r="T601" t="s">
        <v>1621</v>
      </c>
      <c r="U601" t="s">
        <v>1472</v>
      </c>
      <c r="AC601" t="str">
        <f>VLOOKUP(A601,'[1]كل السنوات'!$A$2:$J$3366,10,0)</f>
        <v>م</v>
      </c>
    </row>
    <row r="602" spans="1:36" ht="15" customHeight="1" x14ac:dyDescent="0.25">
      <c r="A602">
        <v>526599</v>
      </c>
      <c r="B602" t="s">
        <v>1339</v>
      </c>
      <c r="C602" t="s">
        <v>69</v>
      </c>
      <c r="D602" t="s">
        <v>360</v>
      </c>
      <c r="E602" t="s">
        <v>108</v>
      </c>
      <c r="G602" t="s">
        <v>141</v>
      </c>
      <c r="H602" t="s">
        <v>556</v>
      </c>
      <c r="I602" t="s">
        <v>473</v>
      </c>
      <c r="J602" t="s">
        <v>132</v>
      </c>
      <c r="K602">
        <v>2012</v>
      </c>
      <c r="R602" t="s">
        <v>2393</v>
      </c>
      <c r="S602" t="s">
        <v>2195</v>
      </c>
      <c r="T602" t="s">
        <v>1652</v>
      </c>
      <c r="U602" t="s">
        <v>1536</v>
      </c>
      <c r="AC602">
        <f>VLOOKUP(A602,'[1]كل السنوات'!$A$2:$J$3366,10,0)</f>
        <v>0</v>
      </c>
      <c r="AJ602" t="s">
        <v>1462</v>
      </c>
    </row>
    <row r="603" spans="1:36" ht="15" customHeight="1" x14ac:dyDescent="0.25">
      <c r="A603">
        <v>526603</v>
      </c>
      <c r="B603" t="s">
        <v>930</v>
      </c>
      <c r="C603" t="s">
        <v>302</v>
      </c>
      <c r="D603" t="s">
        <v>533</v>
      </c>
      <c r="E603" t="s">
        <v>109</v>
      </c>
      <c r="G603" t="s">
        <v>3186</v>
      </c>
      <c r="H603" t="s">
        <v>556</v>
      </c>
      <c r="I603" t="s">
        <v>473</v>
      </c>
      <c r="J603" t="s">
        <v>130</v>
      </c>
      <c r="K603">
        <v>2003</v>
      </c>
      <c r="R603" t="s">
        <v>3126</v>
      </c>
      <c r="S603" t="s">
        <v>3187</v>
      </c>
      <c r="T603" t="s">
        <v>1685</v>
      </c>
      <c r="U603" t="s">
        <v>1467</v>
      </c>
      <c r="AB603" t="s">
        <v>1462</v>
      </c>
      <c r="AC603">
        <f>VLOOKUP(A603,'[1]كل السنوات'!$A$2:$J$3366,10,0)</f>
        <v>0</v>
      </c>
      <c r="AJ603" t="s">
        <v>1462</v>
      </c>
    </row>
    <row r="604" spans="1:36" ht="15" customHeight="1" x14ac:dyDescent="0.25">
      <c r="A604">
        <v>526608</v>
      </c>
      <c r="B604" t="s">
        <v>1340</v>
      </c>
      <c r="C604" t="s">
        <v>70</v>
      </c>
      <c r="D604" t="s">
        <v>738</v>
      </c>
      <c r="E604" t="s">
        <v>109</v>
      </c>
      <c r="G604" t="s">
        <v>129</v>
      </c>
      <c r="H604" t="s">
        <v>556</v>
      </c>
      <c r="I604" t="s">
        <v>473</v>
      </c>
      <c r="J604" t="s">
        <v>132</v>
      </c>
      <c r="R604" t="s">
        <v>2395</v>
      </c>
      <c r="S604" t="s">
        <v>2247</v>
      </c>
      <c r="T604" t="s">
        <v>1899</v>
      </c>
      <c r="U604" t="s">
        <v>1467</v>
      </c>
      <c r="AC604">
        <f>VLOOKUP(A604,'[1]كل السنوات'!$A$2:$J$3366,10,0)</f>
        <v>0</v>
      </c>
    </row>
    <row r="605" spans="1:36" ht="15" customHeight="1" x14ac:dyDescent="0.25">
      <c r="A605">
        <v>526619</v>
      </c>
      <c r="B605" t="s">
        <v>1341</v>
      </c>
      <c r="C605" t="s">
        <v>86</v>
      </c>
      <c r="D605" t="s">
        <v>380</v>
      </c>
      <c r="E605" t="s">
        <v>109</v>
      </c>
      <c r="G605" t="s">
        <v>1901</v>
      </c>
      <c r="H605" t="s">
        <v>556</v>
      </c>
      <c r="I605" t="s">
        <v>473</v>
      </c>
      <c r="J605" t="s">
        <v>130</v>
      </c>
      <c r="L605" t="s">
        <v>143</v>
      </c>
      <c r="R605" t="s">
        <v>2680</v>
      </c>
      <c r="S605" t="s">
        <v>2681</v>
      </c>
      <c r="T605" t="s">
        <v>1530</v>
      </c>
      <c r="U605" t="s">
        <v>1902</v>
      </c>
      <c r="AC605">
        <f>VLOOKUP(A605,'[1]كل السنوات'!$A$2:$J$3366,10,0)</f>
        <v>0</v>
      </c>
    </row>
    <row r="606" spans="1:36" ht="15" customHeight="1" x14ac:dyDescent="0.25">
      <c r="A606">
        <v>526625</v>
      </c>
      <c r="B606" t="s">
        <v>1342</v>
      </c>
      <c r="C606" t="s">
        <v>272</v>
      </c>
      <c r="D606" t="s">
        <v>381</v>
      </c>
      <c r="E606" t="s">
        <v>109</v>
      </c>
      <c r="G606" t="s">
        <v>138</v>
      </c>
      <c r="H606" t="s">
        <v>556</v>
      </c>
      <c r="I606" t="s">
        <v>473</v>
      </c>
      <c r="J606" t="s">
        <v>130</v>
      </c>
      <c r="R606" t="s">
        <v>2682</v>
      </c>
      <c r="S606" t="s">
        <v>2387</v>
      </c>
      <c r="T606" t="s">
        <v>1599</v>
      </c>
      <c r="U606" t="s">
        <v>1579</v>
      </c>
      <c r="AC606">
        <f>VLOOKUP(A606,'[1]كل السنوات'!$A$2:$J$3366,10,0)</f>
        <v>0</v>
      </c>
    </row>
    <row r="607" spans="1:36" ht="15" customHeight="1" x14ac:dyDescent="0.25">
      <c r="A607">
        <v>526633</v>
      </c>
      <c r="B607" t="s">
        <v>1343</v>
      </c>
      <c r="C607" t="s">
        <v>76</v>
      </c>
      <c r="D607" t="s">
        <v>1344</v>
      </c>
      <c r="E607" t="s">
        <v>109</v>
      </c>
      <c r="G607" t="s">
        <v>1903</v>
      </c>
      <c r="H607" t="s">
        <v>556</v>
      </c>
      <c r="I607" t="s">
        <v>473</v>
      </c>
      <c r="J607" t="s">
        <v>132</v>
      </c>
      <c r="L607" t="s">
        <v>140</v>
      </c>
      <c r="R607" t="s">
        <v>2396</v>
      </c>
      <c r="S607" t="s">
        <v>2267</v>
      </c>
      <c r="T607" t="s">
        <v>1904</v>
      </c>
      <c r="U607" t="s">
        <v>1905</v>
      </c>
      <c r="AC607">
        <f>VLOOKUP(A607,'[1]كل السنوات'!$A$2:$J$3366,10,0)</f>
        <v>0</v>
      </c>
    </row>
    <row r="608" spans="1:36" ht="15" customHeight="1" x14ac:dyDescent="0.25">
      <c r="A608">
        <v>526639</v>
      </c>
      <c r="B608" t="s">
        <v>1345</v>
      </c>
      <c r="C608" t="s">
        <v>66</v>
      </c>
      <c r="D608" t="s">
        <v>420</v>
      </c>
      <c r="E608" t="s">
        <v>109</v>
      </c>
      <c r="G608" t="s">
        <v>129</v>
      </c>
      <c r="H608" t="s">
        <v>556</v>
      </c>
      <c r="I608" t="s">
        <v>473</v>
      </c>
      <c r="J608" t="s">
        <v>130</v>
      </c>
      <c r="K608">
        <v>2019</v>
      </c>
      <c r="R608" t="s">
        <v>2683</v>
      </c>
      <c r="S608" t="s">
        <v>2181</v>
      </c>
      <c r="T608" t="s">
        <v>1682</v>
      </c>
      <c r="U608" t="s">
        <v>1565</v>
      </c>
      <c r="AC608">
        <f>VLOOKUP(A608,'[1]كل السنوات'!$A$2:$J$3366,10,0)</f>
        <v>0</v>
      </c>
      <c r="AH608" t="s">
        <v>1462</v>
      </c>
      <c r="AJ608" t="s">
        <v>1462</v>
      </c>
    </row>
    <row r="609" spans="1:29" ht="15" customHeight="1" x14ac:dyDescent="0.25">
      <c r="A609">
        <v>526645</v>
      </c>
      <c r="B609" t="s">
        <v>1346</v>
      </c>
      <c r="C609" t="s">
        <v>1347</v>
      </c>
      <c r="D609" t="s">
        <v>322</v>
      </c>
      <c r="E609" t="s">
        <v>109</v>
      </c>
      <c r="G609" t="s">
        <v>129</v>
      </c>
      <c r="H609" t="s">
        <v>556</v>
      </c>
      <c r="I609" t="s">
        <v>474</v>
      </c>
      <c r="J609" t="s">
        <v>603</v>
      </c>
      <c r="R609" t="s">
        <v>2834</v>
      </c>
      <c r="S609" t="s">
        <v>2835</v>
      </c>
      <c r="T609" t="s">
        <v>1858</v>
      </c>
      <c r="U609" t="s">
        <v>1516</v>
      </c>
      <c r="AC609" t="str">
        <f>VLOOKUP(A609,'[1]كل السنوات'!$A$2:$J$3366,10,0)</f>
        <v>م</v>
      </c>
    </row>
    <row r="610" spans="1:29" ht="15" customHeight="1" x14ac:dyDescent="0.25">
      <c r="A610">
        <v>526651</v>
      </c>
      <c r="B610" t="s">
        <v>1284</v>
      </c>
      <c r="C610" t="s">
        <v>81</v>
      </c>
      <c r="D610" t="s">
        <v>826</v>
      </c>
      <c r="E610" t="s">
        <v>1480</v>
      </c>
      <c r="G610" t="s">
        <v>129</v>
      </c>
      <c r="H610" t="s">
        <v>556</v>
      </c>
      <c r="I610" t="s">
        <v>473</v>
      </c>
      <c r="J610" t="s">
        <v>130</v>
      </c>
      <c r="R610" t="s">
        <v>2636</v>
      </c>
      <c r="S610" t="s">
        <v>2637</v>
      </c>
      <c r="T610" t="s">
        <v>1907</v>
      </c>
      <c r="U610" t="s">
        <v>1467</v>
      </c>
      <c r="AC610">
        <f>VLOOKUP(A610,'[1]كل السنوات'!$A$2:$J$3366,10,0)</f>
        <v>0</v>
      </c>
    </row>
    <row r="611" spans="1:29" ht="15" customHeight="1" x14ac:dyDescent="0.25">
      <c r="A611">
        <v>526654</v>
      </c>
      <c r="B611" t="s">
        <v>1348</v>
      </c>
      <c r="C611" t="s">
        <v>657</v>
      </c>
      <c r="D611" t="s">
        <v>467</v>
      </c>
      <c r="E611" t="s">
        <v>109</v>
      </c>
      <c r="G611" t="s">
        <v>129</v>
      </c>
      <c r="H611" t="s">
        <v>556</v>
      </c>
      <c r="I611" t="s">
        <v>474</v>
      </c>
      <c r="J611" t="s">
        <v>603</v>
      </c>
      <c r="R611" t="s">
        <v>2836</v>
      </c>
      <c r="S611" t="s">
        <v>2837</v>
      </c>
      <c r="T611" t="s">
        <v>1908</v>
      </c>
      <c r="U611" t="s">
        <v>1516</v>
      </c>
      <c r="AC611" t="str">
        <f>VLOOKUP(A611,'[1]كل السنوات'!$A$2:$J$3366,10,0)</f>
        <v>م</v>
      </c>
    </row>
    <row r="612" spans="1:29" ht="15" customHeight="1" x14ac:dyDescent="0.25">
      <c r="A612">
        <v>526662</v>
      </c>
      <c r="B612" t="s">
        <v>1349</v>
      </c>
      <c r="C612" t="s">
        <v>63</v>
      </c>
      <c r="D612" t="s">
        <v>389</v>
      </c>
      <c r="E612" t="s">
        <v>109</v>
      </c>
      <c r="G612" t="s">
        <v>1909</v>
      </c>
      <c r="H612" t="s">
        <v>556</v>
      </c>
      <c r="I612" t="s">
        <v>474</v>
      </c>
      <c r="J612" t="s">
        <v>130</v>
      </c>
      <c r="K612">
        <v>2006</v>
      </c>
      <c r="R612" t="s">
        <v>2684</v>
      </c>
      <c r="S612" t="s">
        <v>2209</v>
      </c>
      <c r="T612" t="s">
        <v>1861</v>
      </c>
      <c r="U612" t="s">
        <v>1467</v>
      </c>
      <c r="AC612" t="str">
        <f>VLOOKUP(A612,'[1]كل السنوات'!$A$2:$J$3366,10,0)</f>
        <v>م</v>
      </c>
    </row>
    <row r="613" spans="1:29" ht="15" customHeight="1" x14ac:dyDescent="0.25">
      <c r="A613">
        <v>526669</v>
      </c>
      <c r="B613" t="s">
        <v>1350</v>
      </c>
      <c r="C613" t="s">
        <v>244</v>
      </c>
      <c r="D613" t="s">
        <v>621</v>
      </c>
      <c r="E613" t="s">
        <v>109</v>
      </c>
      <c r="G613" t="s">
        <v>2162</v>
      </c>
      <c r="H613" t="s">
        <v>556</v>
      </c>
      <c r="I613" t="s">
        <v>474</v>
      </c>
      <c r="J613" t="s">
        <v>132</v>
      </c>
      <c r="K613">
        <v>2008</v>
      </c>
      <c r="R613" t="s">
        <v>3188</v>
      </c>
      <c r="S613" t="s">
        <v>2563</v>
      </c>
      <c r="T613" t="s">
        <v>2163</v>
      </c>
      <c r="U613" t="s">
        <v>2164</v>
      </c>
      <c r="AC613" t="str">
        <f>VLOOKUP(A613,'[1]كل السنوات'!$A$2:$J$3366,10,0)</f>
        <v>م</v>
      </c>
    </row>
    <row r="614" spans="1:29" ht="15" customHeight="1" x14ac:dyDescent="0.25">
      <c r="A614">
        <v>526670</v>
      </c>
      <c r="B614" t="s">
        <v>1351</v>
      </c>
      <c r="C614" t="s">
        <v>216</v>
      </c>
      <c r="D614" t="s">
        <v>397</v>
      </c>
      <c r="E614" t="s">
        <v>109</v>
      </c>
      <c r="G614" t="s">
        <v>137</v>
      </c>
      <c r="H614" t="s">
        <v>556</v>
      </c>
      <c r="I614" t="s">
        <v>474</v>
      </c>
      <c r="J614" t="s">
        <v>132</v>
      </c>
      <c r="L614" t="s">
        <v>137</v>
      </c>
      <c r="R614" t="s">
        <v>3189</v>
      </c>
      <c r="S614" t="s">
        <v>2480</v>
      </c>
      <c r="T614" t="s">
        <v>1553</v>
      </c>
      <c r="U614" t="s">
        <v>1729</v>
      </c>
      <c r="AC614" t="str">
        <f>VLOOKUP(A614,'[1]كل السنوات'!$A$2:$J$3366,10,0)</f>
        <v>م</v>
      </c>
    </row>
    <row r="615" spans="1:29" ht="15" customHeight="1" x14ac:dyDescent="0.25">
      <c r="A615">
        <v>526677</v>
      </c>
      <c r="B615" t="s">
        <v>1352</v>
      </c>
      <c r="C615" t="s">
        <v>69</v>
      </c>
      <c r="D615" t="s">
        <v>322</v>
      </c>
      <c r="E615" t="s">
        <v>109</v>
      </c>
      <c r="G615" t="s">
        <v>145</v>
      </c>
      <c r="H615" t="s">
        <v>556</v>
      </c>
      <c r="I615" t="s">
        <v>474</v>
      </c>
      <c r="J615" t="s">
        <v>130</v>
      </c>
      <c r="R615" t="s">
        <v>2685</v>
      </c>
      <c r="S615" t="s">
        <v>2287</v>
      </c>
      <c r="T615" t="s">
        <v>1582</v>
      </c>
      <c r="U615" t="s">
        <v>1523</v>
      </c>
      <c r="AC615" t="str">
        <f>VLOOKUP(A615,'[1]كل السنوات'!$A$2:$J$3366,10,0)</f>
        <v>م</v>
      </c>
    </row>
    <row r="616" spans="1:29" ht="15" customHeight="1" x14ac:dyDescent="0.25">
      <c r="A616">
        <v>526684</v>
      </c>
      <c r="B616" t="s">
        <v>1353</v>
      </c>
      <c r="C616" t="s">
        <v>283</v>
      </c>
      <c r="D616" t="s">
        <v>1309</v>
      </c>
      <c r="E616" t="s">
        <v>109</v>
      </c>
      <c r="G616" t="s">
        <v>129</v>
      </c>
      <c r="H616" t="s">
        <v>556</v>
      </c>
      <c r="I616" t="s">
        <v>473</v>
      </c>
      <c r="J616" t="s">
        <v>132</v>
      </c>
      <c r="N616">
        <v>1086</v>
      </c>
      <c r="O616" s="254">
        <v>45740</v>
      </c>
      <c r="P616">
        <v>50000</v>
      </c>
      <c r="R616" t="s">
        <v>3190</v>
      </c>
      <c r="S616" t="s">
        <v>3191</v>
      </c>
      <c r="T616" t="s">
        <v>1539</v>
      </c>
      <c r="U616" t="s">
        <v>1741</v>
      </c>
      <c r="AC616">
        <f>VLOOKUP(A616,'[1]كل السنوات'!$A$2:$J$3366,10,0)</f>
        <v>0</v>
      </c>
    </row>
    <row r="617" spans="1:29" ht="15" customHeight="1" x14ac:dyDescent="0.25">
      <c r="A617">
        <v>526688</v>
      </c>
      <c r="B617" t="s">
        <v>1354</v>
      </c>
      <c r="C617" t="s">
        <v>283</v>
      </c>
      <c r="D617" t="s">
        <v>470</v>
      </c>
      <c r="E617" t="s">
        <v>109</v>
      </c>
      <c r="G617" t="s">
        <v>129</v>
      </c>
      <c r="H617" t="s">
        <v>556</v>
      </c>
      <c r="I617" t="s">
        <v>473</v>
      </c>
      <c r="J617" t="s">
        <v>132</v>
      </c>
      <c r="L617" t="s">
        <v>144</v>
      </c>
      <c r="R617" t="s">
        <v>2316</v>
      </c>
      <c r="S617" t="s">
        <v>2317</v>
      </c>
      <c r="T617" t="s">
        <v>1766</v>
      </c>
      <c r="U617" t="s">
        <v>1467</v>
      </c>
      <c r="AC617">
        <f>VLOOKUP(A617,'[1]كل السنوات'!$A$2:$J$3366,10,0)</f>
        <v>0</v>
      </c>
    </row>
    <row r="618" spans="1:29" ht="15" customHeight="1" x14ac:dyDescent="0.25">
      <c r="A618">
        <v>526697</v>
      </c>
      <c r="B618" t="s">
        <v>1355</v>
      </c>
      <c r="C618" t="s">
        <v>75</v>
      </c>
      <c r="D618" t="s">
        <v>1356</v>
      </c>
      <c r="E618" t="s">
        <v>109</v>
      </c>
      <c r="G618" t="s">
        <v>129</v>
      </c>
      <c r="H618" t="s">
        <v>556</v>
      </c>
      <c r="I618" t="s">
        <v>473</v>
      </c>
      <c r="J618" t="s">
        <v>130</v>
      </c>
      <c r="R618" t="s">
        <v>2686</v>
      </c>
      <c r="S618" t="s">
        <v>2406</v>
      </c>
      <c r="T618" t="s">
        <v>1910</v>
      </c>
      <c r="U618" t="s">
        <v>1911</v>
      </c>
      <c r="AC618">
        <f>VLOOKUP(A618,'[1]كل السنوات'!$A$2:$J$3366,10,0)</f>
        <v>0</v>
      </c>
    </row>
    <row r="619" spans="1:29" ht="15" customHeight="1" x14ac:dyDescent="0.25">
      <c r="A619">
        <v>526707</v>
      </c>
      <c r="B619" t="s">
        <v>1358</v>
      </c>
      <c r="C619" t="s">
        <v>82</v>
      </c>
      <c r="D619" t="s">
        <v>1274</v>
      </c>
      <c r="E619" t="s">
        <v>109</v>
      </c>
      <c r="G619" t="s">
        <v>138</v>
      </c>
      <c r="H619" t="s">
        <v>556</v>
      </c>
      <c r="I619" t="s">
        <v>473</v>
      </c>
      <c r="J619" t="s">
        <v>130</v>
      </c>
      <c r="N619">
        <v>920</v>
      </c>
      <c r="O619" s="254">
        <v>45722</v>
      </c>
      <c r="P619">
        <v>50000</v>
      </c>
      <c r="R619" t="s">
        <v>2687</v>
      </c>
      <c r="S619" t="s">
        <v>2194</v>
      </c>
      <c r="T619" t="s">
        <v>1912</v>
      </c>
      <c r="U619" t="s">
        <v>1579</v>
      </c>
      <c r="AC619">
        <f>VLOOKUP(A619,'[1]كل السنوات'!$A$2:$J$3366,10,0)</f>
        <v>0</v>
      </c>
    </row>
    <row r="620" spans="1:29" ht="15" customHeight="1" x14ac:dyDescent="0.25">
      <c r="A620">
        <v>526711</v>
      </c>
      <c r="B620" t="s">
        <v>1359</v>
      </c>
      <c r="C620" t="s">
        <v>221</v>
      </c>
      <c r="D620" t="s">
        <v>319</v>
      </c>
      <c r="E620" t="s">
        <v>109</v>
      </c>
      <c r="G620" t="s">
        <v>129</v>
      </c>
      <c r="H620" t="s">
        <v>556</v>
      </c>
      <c r="I620" t="s">
        <v>474</v>
      </c>
      <c r="J620" t="s">
        <v>132</v>
      </c>
      <c r="L620" t="s">
        <v>140</v>
      </c>
      <c r="R620" t="s">
        <v>2397</v>
      </c>
      <c r="S620" t="s">
        <v>2398</v>
      </c>
      <c r="T620" t="s">
        <v>1469</v>
      </c>
      <c r="U620" t="s">
        <v>1516</v>
      </c>
      <c r="AC620" t="str">
        <f>VLOOKUP(A620,'[1]كل السنوات'!$A$2:$J$3366,10,0)</f>
        <v>م</v>
      </c>
    </row>
    <row r="621" spans="1:29" ht="15" customHeight="1" x14ac:dyDescent="0.25">
      <c r="A621">
        <v>526713</v>
      </c>
      <c r="B621" t="s">
        <v>1360</v>
      </c>
      <c r="C621" t="s">
        <v>1277</v>
      </c>
      <c r="D621" t="s">
        <v>472</v>
      </c>
      <c r="E621" t="s">
        <v>109</v>
      </c>
      <c r="F621" s="254">
        <v>32350</v>
      </c>
      <c r="G621" t="s">
        <v>1914</v>
      </c>
      <c r="H621" t="s">
        <v>556</v>
      </c>
      <c r="I621" t="s">
        <v>474</v>
      </c>
      <c r="J621" t="s">
        <v>603</v>
      </c>
      <c r="R621" t="s">
        <v>2838</v>
      </c>
      <c r="S621" t="s">
        <v>2839</v>
      </c>
      <c r="T621" t="s">
        <v>1477</v>
      </c>
      <c r="U621" t="s">
        <v>1472</v>
      </c>
      <c r="AC621" t="str">
        <f>VLOOKUP(A621,'[1]كل السنوات'!$A$2:$J$3366,10,0)</f>
        <v>م</v>
      </c>
    </row>
    <row r="622" spans="1:29" ht="15" customHeight="1" x14ac:dyDescent="0.25">
      <c r="A622">
        <v>526718</v>
      </c>
      <c r="B622" t="s">
        <v>1361</v>
      </c>
      <c r="C622" t="s">
        <v>62</v>
      </c>
      <c r="D622" t="s">
        <v>319</v>
      </c>
      <c r="E622" t="s">
        <v>109</v>
      </c>
      <c r="G622" t="s">
        <v>129</v>
      </c>
      <c r="H622" t="s">
        <v>556</v>
      </c>
      <c r="I622" t="s">
        <v>474</v>
      </c>
      <c r="J622" t="s">
        <v>132</v>
      </c>
      <c r="R622" t="s">
        <v>3192</v>
      </c>
      <c r="S622" t="s">
        <v>2313</v>
      </c>
      <c r="T622" t="s">
        <v>3193</v>
      </c>
      <c r="U622" t="s">
        <v>1467</v>
      </c>
      <c r="AC622" t="str">
        <f>VLOOKUP(A622,'[1]كل السنوات'!$A$2:$J$3366,10,0)</f>
        <v>م</v>
      </c>
    </row>
    <row r="623" spans="1:29" ht="15" customHeight="1" x14ac:dyDescent="0.25">
      <c r="A623">
        <v>526727</v>
      </c>
      <c r="B623" t="s">
        <v>1266</v>
      </c>
      <c r="C623" t="s">
        <v>827</v>
      </c>
      <c r="D623" t="s">
        <v>1267</v>
      </c>
      <c r="E623" t="s">
        <v>109</v>
      </c>
      <c r="G623" t="s">
        <v>129</v>
      </c>
      <c r="H623" t="s">
        <v>556</v>
      </c>
      <c r="I623" t="s">
        <v>473</v>
      </c>
      <c r="J623" t="s">
        <v>132</v>
      </c>
      <c r="R623" t="s">
        <v>3194</v>
      </c>
      <c r="S623" t="s">
        <v>3195</v>
      </c>
      <c r="T623" t="s">
        <v>2159</v>
      </c>
      <c r="U623" t="s">
        <v>1467</v>
      </c>
      <c r="AC623">
        <f>VLOOKUP(A623,'[1]كل السنوات'!$A$2:$J$3366,10,0)</f>
        <v>0</v>
      </c>
    </row>
    <row r="624" spans="1:29" ht="15" customHeight="1" x14ac:dyDescent="0.25">
      <c r="A624">
        <v>526738</v>
      </c>
      <c r="B624" t="s">
        <v>1268</v>
      </c>
      <c r="C624" t="s">
        <v>1269</v>
      </c>
      <c r="D624" t="s">
        <v>788</v>
      </c>
      <c r="E624" t="s">
        <v>109</v>
      </c>
      <c r="G624" t="s">
        <v>129</v>
      </c>
      <c r="H624" t="s">
        <v>556</v>
      </c>
      <c r="I624" t="s">
        <v>473</v>
      </c>
      <c r="J624" t="s">
        <v>132</v>
      </c>
      <c r="R624" t="s">
        <v>2621</v>
      </c>
      <c r="S624" t="s">
        <v>2622</v>
      </c>
      <c r="T624" t="s">
        <v>2166</v>
      </c>
      <c r="U624" t="s">
        <v>1472</v>
      </c>
      <c r="AC624">
        <f>VLOOKUP(A624,'[1]كل السنوات'!$A$2:$J$3366,10,0)</f>
        <v>0</v>
      </c>
    </row>
    <row r="625" spans="1:34" ht="15" customHeight="1" x14ac:dyDescent="0.25">
      <c r="A625">
        <v>526739</v>
      </c>
      <c r="B625" t="s">
        <v>1270</v>
      </c>
      <c r="C625" t="s">
        <v>79</v>
      </c>
      <c r="D625" t="s">
        <v>448</v>
      </c>
      <c r="E625" t="s">
        <v>109</v>
      </c>
      <c r="G625" t="s">
        <v>129</v>
      </c>
      <c r="H625" t="s">
        <v>556</v>
      </c>
      <c r="I625" t="s">
        <v>473</v>
      </c>
      <c r="J625" t="s">
        <v>132</v>
      </c>
      <c r="R625" t="s">
        <v>3196</v>
      </c>
      <c r="S625" t="s">
        <v>2214</v>
      </c>
      <c r="T625" t="s">
        <v>1740</v>
      </c>
      <c r="U625" t="s">
        <v>1467</v>
      </c>
      <c r="AC625">
        <f>VLOOKUP(A625,'[1]كل السنوات'!$A$2:$J$3366,10,0)</f>
        <v>0</v>
      </c>
    </row>
    <row r="626" spans="1:34" ht="15" customHeight="1" x14ac:dyDescent="0.25">
      <c r="A626">
        <v>526741</v>
      </c>
      <c r="B626" t="s">
        <v>1271</v>
      </c>
      <c r="C626" t="s">
        <v>70</v>
      </c>
      <c r="D626" t="s">
        <v>638</v>
      </c>
      <c r="E626" t="s">
        <v>109</v>
      </c>
      <c r="G626" t="s">
        <v>2167</v>
      </c>
      <c r="H626" t="s">
        <v>556</v>
      </c>
      <c r="I626" t="s">
        <v>473</v>
      </c>
      <c r="J626" t="s">
        <v>132</v>
      </c>
      <c r="L626" t="s">
        <v>140</v>
      </c>
      <c r="R626" t="s">
        <v>2623</v>
      </c>
      <c r="S626" t="s">
        <v>2278</v>
      </c>
      <c r="T626" t="s">
        <v>2168</v>
      </c>
      <c r="U626" t="s">
        <v>1923</v>
      </c>
      <c r="AC626">
        <f>VLOOKUP(A626,'[1]كل السنوات'!$A$2:$J$3366,10,0)</f>
        <v>0</v>
      </c>
    </row>
    <row r="627" spans="1:34" ht="15" customHeight="1" x14ac:dyDescent="0.25">
      <c r="A627">
        <v>526749</v>
      </c>
      <c r="B627" t="s">
        <v>960</v>
      </c>
      <c r="C627" t="s">
        <v>343</v>
      </c>
      <c r="D627" t="s">
        <v>540</v>
      </c>
      <c r="E627" t="s">
        <v>109</v>
      </c>
      <c r="G627" t="s">
        <v>143</v>
      </c>
      <c r="H627" t="s">
        <v>556</v>
      </c>
      <c r="I627" t="s">
        <v>473</v>
      </c>
      <c r="J627" t="s">
        <v>132</v>
      </c>
      <c r="L627" t="s">
        <v>143</v>
      </c>
      <c r="N627">
        <v>638</v>
      </c>
      <c r="O627" s="254">
        <v>45713</v>
      </c>
      <c r="P627">
        <v>50000</v>
      </c>
      <c r="R627" t="s">
        <v>2263</v>
      </c>
      <c r="S627" t="s">
        <v>2264</v>
      </c>
      <c r="T627" t="s">
        <v>1666</v>
      </c>
      <c r="U627" t="s">
        <v>1667</v>
      </c>
      <c r="AC627">
        <f>VLOOKUP(A627,'[1]كل السنوات'!$A$2:$J$3366,10,0)</f>
        <v>0</v>
      </c>
    </row>
    <row r="628" spans="1:34" ht="15" customHeight="1" x14ac:dyDescent="0.25">
      <c r="A628">
        <v>526760</v>
      </c>
      <c r="B628" t="s">
        <v>3197</v>
      </c>
      <c r="C628" t="s">
        <v>1426</v>
      </c>
      <c r="D628" t="s">
        <v>1072</v>
      </c>
      <c r="E628" t="s">
        <v>109</v>
      </c>
      <c r="G628" t="s">
        <v>3198</v>
      </c>
      <c r="H628" t="s">
        <v>556</v>
      </c>
      <c r="I628" t="s">
        <v>474</v>
      </c>
      <c r="J628" t="s">
        <v>132</v>
      </c>
      <c r="R628" t="s">
        <v>3199</v>
      </c>
      <c r="S628" t="s">
        <v>2674</v>
      </c>
      <c r="T628" t="s">
        <v>3200</v>
      </c>
      <c r="U628" t="s">
        <v>3129</v>
      </c>
      <c r="AC628" t="str">
        <f>VLOOKUP(A628,'[1]كل السنوات'!$A$2:$J$3366,10,0)</f>
        <v>م</v>
      </c>
    </row>
    <row r="629" spans="1:34" ht="15" customHeight="1" x14ac:dyDescent="0.25">
      <c r="A629">
        <v>526771</v>
      </c>
      <c r="B629" t="s">
        <v>3411</v>
      </c>
      <c r="C629" t="s">
        <v>328</v>
      </c>
      <c r="D629" t="s">
        <v>1287</v>
      </c>
      <c r="E629" t="s">
        <v>1480</v>
      </c>
      <c r="I629" t="s">
        <v>474</v>
      </c>
      <c r="M629">
        <v>0</v>
      </c>
      <c r="AC629" t="str">
        <f>VLOOKUP(A629,'[1]كل السنوات'!$A$2:$J$3366,10,0)</f>
        <v>م</v>
      </c>
    </row>
    <row r="630" spans="1:34" ht="15" customHeight="1" x14ac:dyDescent="0.25">
      <c r="A630">
        <v>526779</v>
      </c>
      <c r="B630" t="s">
        <v>3404</v>
      </c>
      <c r="C630" t="s">
        <v>3405</v>
      </c>
      <c r="D630" t="s">
        <v>3406</v>
      </c>
      <c r="E630" t="s">
        <v>109</v>
      </c>
      <c r="G630" t="s">
        <v>1898</v>
      </c>
      <c r="H630" t="s">
        <v>556</v>
      </c>
      <c r="I630" t="s">
        <v>473</v>
      </c>
      <c r="J630" t="s">
        <v>130</v>
      </c>
      <c r="K630">
        <v>2004</v>
      </c>
      <c r="AC630">
        <f>VLOOKUP(A630,'[1]كل السنوات'!$A$2:$J$3366,10,0)</f>
        <v>0</v>
      </c>
    </row>
    <row r="631" spans="1:34" ht="15" customHeight="1" x14ac:dyDescent="0.25">
      <c r="A631">
        <v>526784</v>
      </c>
      <c r="B631" t="s">
        <v>3201</v>
      </c>
      <c r="C631" t="s">
        <v>1004</v>
      </c>
      <c r="D631" t="s">
        <v>380</v>
      </c>
      <c r="E631" t="s">
        <v>109</v>
      </c>
      <c r="G631" t="s">
        <v>129</v>
      </c>
      <c r="H631" t="s">
        <v>556</v>
      </c>
      <c r="I631" t="s">
        <v>473</v>
      </c>
      <c r="J631" t="s">
        <v>132</v>
      </c>
      <c r="R631" t="s">
        <v>3202</v>
      </c>
      <c r="S631" t="s">
        <v>3203</v>
      </c>
      <c r="T631" t="s">
        <v>3204</v>
      </c>
      <c r="U631" t="s">
        <v>1516</v>
      </c>
      <c r="AC631">
        <f>VLOOKUP(A631,'[1]كل السنوات'!$A$2:$J$3366,10,0)</f>
        <v>0</v>
      </c>
    </row>
    <row r="632" spans="1:34" ht="15" customHeight="1" x14ac:dyDescent="0.25">
      <c r="A632">
        <v>526787</v>
      </c>
      <c r="B632" t="s">
        <v>3205</v>
      </c>
      <c r="C632" t="s">
        <v>74</v>
      </c>
      <c r="D632" t="s">
        <v>381</v>
      </c>
      <c r="E632" t="s">
        <v>109</v>
      </c>
      <c r="G632" t="s">
        <v>129</v>
      </c>
      <c r="H632" t="s">
        <v>556</v>
      </c>
      <c r="I632" t="s">
        <v>473</v>
      </c>
      <c r="J632" t="s">
        <v>132</v>
      </c>
      <c r="R632" t="s">
        <v>3206</v>
      </c>
      <c r="S632" t="s">
        <v>3207</v>
      </c>
      <c r="T632" t="s">
        <v>3208</v>
      </c>
      <c r="U632" t="s">
        <v>1467</v>
      </c>
      <c r="AC632">
        <f>VLOOKUP(A632,'[1]كل السنوات'!$A$2:$J$3366,10,0)</f>
        <v>0</v>
      </c>
    </row>
    <row r="633" spans="1:34" ht="15" customHeight="1" x14ac:dyDescent="0.25">
      <c r="A633">
        <v>526789</v>
      </c>
      <c r="B633" t="s">
        <v>3209</v>
      </c>
      <c r="C633" t="s">
        <v>70</v>
      </c>
      <c r="D633" t="s">
        <v>1434</v>
      </c>
      <c r="E633" t="s">
        <v>109</v>
      </c>
      <c r="G633" t="s">
        <v>129</v>
      </c>
      <c r="H633" t="s">
        <v>556</v>
      </c>
      <c r="I633" t="s">
        <v>474</v>
      </c>
      <c r="J633" t="s">
        <v>132</v>
      </c>
      <c r="K633">
        <v>2012</v>
      </c>
      <c r="R633" t="s">
        <v>3210</v>
      </c>
      <c r="S633" t="s">
        <v>3211</v>
      </c>
      <c r="T633" t="s">
        <v>3212</v>
      </c>
      <c r="U633" t="s">
        <v>2132</v>
      </c>
      <c r="AC633" t="str">
        <f>VLOOKUP(A633,'[1]كل السنوات'!$A$2:$J$3366,10,0)</f>
        <v>م</v>
      </c>
    </row>
    <row r="634" spans="1:34" ht="15" customHeight="1" x14ac:dyDescent="0.25">
      <c r="A634">
        <v>526793</v>
      </c>
      <c r="B634" t="s">
        <v>3213</v>
      </c>
      <c r="C634" t="s">
        <v>95</v>
      </c>
      <c r="D634" t="s">
        <v>777</v>
      </c>
      <c r="E634" t="s">
        <v>109</v>
      </c>
      <c r="G634" t="s">
        <v>1546</v>
      </c>
      <c r="H634" t="s">
        <v>556</v>
      </c>
      <c r="I634" t="s">
        <v>473</v>
      </c>
      <c r="J634" t="s">
        <v>603</v>
      </c>
      <c r="R634" t="s">
        <v>3214</v>
      </c>
      <c r="S634" t="s">
        <v>2458</v>
      </c>
      <c r="T634" t="s">
        <v>3215</v>
      </c>
      <c r="U634" t="s">
        <v>1467</v>
      </c>
      <c r="AC634">
        <f>VLOOKUP(A634,'[1]كل السنوات'!$A$2:$J$3366,10,0)</f>
        <v>0</v>
      </c>
    </row>
    <row r="635" spans="1:34" ht="15" customHeight="1" x14ac:dyDescent="0.25">
      <c r="A635">
        <v>526800</v>
      </c>
      <c r="B635" t="s">
        <v>3216</v>
      </c>
      <c r="C635" t="s">
        <v>69</v>
      </c>
      <c r="D635" t="s">
        <v>317</v>
      </c>
      <c r="E635" t="s">
        <v>109</v>
      </c>
      <c r="G635" t="s">
        <v>129</v>
      </c>
      <c r="H635" t="s">
        <v>556</v>
      </c>
      <c r="I635" t="s">
        <v>474</v>
      </c>
      <c r="J635" t="s">
        <v>132</v>
      </c>
      <c r="K635">
        <v>2022</v>
      </c>
      <c r="L635" t="s">
        <v>129</v>
      </c>
      <c r="R635" t="s">
        <v>3217</v>
      </c>
      <c r="S635" t="s">
        <v>2218</v>
      </c>
      <c r="T635" t="s">
        <v>1647</v>
      </c>
      <c r="U635" t="s">
        <v>1467</v>
      </c>
      <c r="AC635" t="str">
        <f>VLOOKUP(A635,'[1]كل السنوات'!$A$2:$J$3366,10,0)</f>
        <v>م</v>
      </c>
    </row>
    <row r="636" spans="1:34" ht="15" customHeight="1" x14ac:dyDescent="0.25">
      <c r="A636">
        <v>526804</v>
      </c>
      <c r="B636" t="s">
        <v>3218</v>
      </c>
      <c r="C636" t="s">
        <v>298</v>
      </c>
      <c r="D636" t="s">
        <v>3219</v>
      </c>
      <c r="E636" t="s">
        <v>109</v>
      </c>
      <c r="G636" t="s">
        <v>129</v>
      </c>
      <c r="H636" t="s">
        <v>556</v>
      </c>
      <c r="I636" t="s">
        <v>473</v>
      </c>
      <c r="J636" t="s">
        <v>132</v>
      </c>
      <c r="R636" t="s">
        <v>3220</v>
      </c>
      <c r="S636" t="s">
        <v>2334</v>
      </c>
      <c r="T636" t="s">
        <v>2023</v>
      </c>
      <c r="U636" t="s">
        <v>1569</v>
      </c>
      <c r="AC636">
        <f>VLOOKUP(A636,'[1]كل السنوات'!$A$2:$J$3366,10,0)</f>
        <v>0</v>
      </c>
    </row>
    <row r="637" spans="1:34" ht="15" customHeight="1" x14ac:dyDescent="0.25">
      <c r="A637">
        <v>526806</v>
      </c>
      <c r="B637" t="s">
        <v>3221</v>
      </c>
      <c r="C637" t="s">
        <v>216</v>
      </c>
      <c r="D637" t="s">
        <v>536</v>
      </c>
      <c r="E637" t="s">
        <v>109</v>
      </c>
      <c r="G637" t="s">
        <v>1571</v>
      </c>
      <c r="H637" t="s">
        <v>556</v>
      </c>
      <c r="I637" t="s">
        <v>473</v>
      </c>
      <c r="J637" t="s">
        <v>132</v>
      </c>
      <c r="K637">
        <v>2011</v>
      </c>
      <c r="R637" t="s">
        <v>3222</v>
      </c>
      <c r="S637" t="s">
        <v>2891</v>
      </c>
      <c r="T637" t="s">
        <v>1935</v>
      </c>
      <c r="U637" t="s">
        <v>1569</v>
      </c>
      <c r="AC637">
        <f>VLOOKUP(A637,'[1]كل السنوات'!$A$2:$J$3366,10,0)</f>
        <v>0</v>
      </c>
    </row>
    <row r="638" spans="1:34" ht="15" customHeight="1" x14ac:dyDescent="0.25">
      <c r="A638">
        <v>526834</v>
      </c>
      <c r="B638" t="s">
        <v>3224</v>
      </c>
      <c r="C638" t="s">
        <v>1273</v>
      </c>
      <c r="D638" t="s">
        <v>628</v>
      </c>
      <c r="E638" t="s">
        <v>109</v>
      </c>
      <c r="G638" t="s">
        <v>1471</v>
      </c>
      <c r="H638" t="s">
        <v>556</v>
      </c>
      <c r="I638" t="s">
        <v>473</v>
      </c>
      <c r="J638" t="s">
        <v>130</v>
      </c>
      <c r="L638" t="s">
        <v>140</v>
      </c>
      <c r="R638" t="s">
        <v>3225</v>
      </c>
      <c r="S638" t="s">
        <v>2447</v>
      </c>
      <c r="T638" t="s">
        <v>3226</v>
      </c>
      <c r="U638" t="s">
        <v>1569</v>
      </c>
      <c r="AC638">
        <f>VLOOKUP(A638,'[1]كل السنوات'!$A$2:$J$3366,10,0)</f>
        <v>0</v>
      </c>
    </row>
    <row r="639" spans="1:34" ht="15" customHeight="1" x14ac:dyDescent="0.25">
      <c r="A639">
        <v>526836</v>
      </c>
      <c r="B639" t="s">
        <v>3227</v>
      </c>
      <c r="C639" t="s">
        <v>62</v>
      </c>
      <c r="D639" t="s">
        <v>1290</v>
      </c>
      <c r="E639" t="s">
        <v>109</v>
      </c>
      <c r="G639" t="s">
        <v>129</v>
      </c>
      <c r="H639" t="s">
        <v>556</v>
      </c>
      <c r="I639" t="s">
        <v>474</v>
      </c>
      <c r="J639" t="s">
        <v>132</v>
      </c>
      <c r="R639" t="s">
        <v>3228</v>
      </c>
      <c r="S639" t="s">
        <v>3229</v>
      </c>
      <c r="T639" t="s">
        <v>1479</v>
      </c>
      <c r="U639" t="s">
        <v>3230</v>
      </c>
      <c r="AC639" t="str">
        <f>VLOOKUP(A639,'[1]كل السنوات'!$A$2:$J$3366,10,0)</f>
        <v>م</v>
      </c>
    </row>
    <row r="640" spans="1:34" ht="15" customHeight="1" x14ac:dyDescent="0.25">
      <c r="A640">
        <v>526840</v>
      </c>
      <c r="B640" t="s">
        <v>3398</v>
      </c>
      <c r="C640" t="s">
        <v>327</v>
      </c>
      <c r="D640" t="s">
        <v>890</v>
      </c>
      <c r="I640" t="s">
        <v>473</v>
      </c>
      <c r="AC640">
        <f>VLOOKUP(A640,'[1]كل السنوات'!$A$2:$J$3366,10,0)</f>
        <v>0</v>
      </c>
      <c r="AH640" t="s">
        <v>1462</v>
      </c>
    </row>
    <row r="641" spans="1:36" ht="15" customHeight="1" x14ac:dyDescent="0.25">
      <c r="A641">
        <v>526841</v>
      </c>
      <c r="B641" t="s">
        <v>3232</v>
      </c>
      <c r="C641" t="s">
        <v>3233</v>
      </c>
      <c r="D641" t="s">
        <v>3234</v>
      </c>
      <c r="E641" t="s">
        <v>109</v>
      </c>
      <c r="G641" t="s">
        <v>2010</v>
      </c>
      <c r="H641" t="s">
        <v>556</v>
      </c>
      <c r="I641" t="s">
        <v>473</v>
      </c>
      <c r="J641" t="s">
        <v>130</v>
      </c>
      <c r="K641">
        <v>2014</v>
      </c>
      <c r="L641" t="s">
        <v>131</v>
      </c>
      <c r="R641" t="s">
        <v>3235</v>
      </c>
      <c r="S641" t="s">
        <v>2224</v>
      </c>
      <c r="T641" t="s">
        <v>1670</v>
      </c>
      <c r="U641" t="s">
        <v>3236</v>
      </c>
      <c r="AC641">
        <f>VLOOKUP(A641,'[1]كل السنوات'!$A$2:$J$3366,10,0)</f>
        <v>0</v>
      </c>
    </row>
    <row r="642" spans="1:36" ht="15" customHeight="1" x14ac:dyDescent="0.25">
      <c r="A642">
        <v>526856</v>
      </c>
      <c r="B642" t="s">
        <v>3237</v>
      </c>
      <c r="C642" t="s">
        <v>768</v>
      </c>
      <c r="D642" t="s">
        <v>380</v>
      </c>
      <c r="E642" t="s">
        <v>109</v>
      </c>
      <c r="G642" t="s">
        <v>3238</v>
      </c>
      <c r="H642" t="s">
        <v>556</v>
      </c>
      <c r="I642" t="s">
        <v>474</v>
      </c>
      <c r="J642" t="s">
        <v>132</v>
      </c>
      <c r="K642">
        <v>2013</v>
      </c>
      <c r="L642" t="s">
        <v>138</v>
      </c>
      <c r="R642" t="s">
        <v>3239</v>
      </c>
      <c r="S642" t="s">
        <v>2255</v>
      </c>
      <c r="T642" t="s">
        <v>3240</v>
      </c>
      <c r="U642" t="s">
        <v>3241</v>
      </c>
      <c r="AC642" t="str">
        <f>VLOOKUP(A642,'[1]كل السنوات'!$A$2:$J$3366,10,0)</f>
        <v>م</v>
      </c>
    </row>
    <row r="643" spans="1:36" ht="15" customHeight="1" x14ac:dyDescent="0.25">
      <c r="A643">
        <v>526857</v>
      </c>
      <c r="B643" t="s">
        <v>3242</v>
      </c>
      <c r="C643" t="s">
        <v>287</v>
      </c>
      <c r="D643" t="s">
        <v>738</v>
      </c>
      <c r="E643" t="s">
        <v>109</v>
      </c>
      <c r="G643" t="s">
        <v>129</v>
      </c>
      <c r="H643" t="s">
        <v>556</v>
      </c>
      <c r="I643" t="s">
        <v>473</v>
      </c>
      <c r="J643" t="s">
        <v>132</v>
      </c>
      <c r="R643" t="s">
        <v>3243</v>
      </c>
      <c r="S643" t="s">
        <v>2671</v>
      </c>
      <c r="T643" t="s">
        <v>1479</v>
      </c>
      <c r="U643" t="s">
        <v>3244</v>
      </c>
      <c r="AC643">
        <f>VLOOKUP(A643,'[1]كل السنوات'!$A$2:$J$3366,10,0)</f>
        <v>0</v>
      </c>
    </row>
    <row r="644" spans="1:36" ht="15" customHeight="1" x14ac:dyDescent="0.25">
      <c r="A644">
        <v>526859</v>
      </c>
      <c r="B644" t="s">
        <v>3245</v>
      </c>
      <c r="C644" t="s">
        <v>266</v>
      </c>
      <c r="D644" t="s">
        <v>383</v>
      </c>
      <c r="E644" t="s">
        <v>109</v>
      </c>
      <c r="G644" t="s">
        <v>129</v>
      </c>
      <c r="H644" t="s">
        <v>556</v>
      </c>
      <c r="I644" t="s">
        <v>473</v>
      </c>
      <c r="J644" t="s">
        <v>132</v>
      </c>
      <c r="R644" t="s">
        <v>3246</v>
      </c>
      <c r="S644" t="s">
        <v>3058</v>
      </c>
      <c r="T644" t="s">
        <v>1740</v>
      </c>
      <c r="U644" t="s">
        <v>1467</v>
      </c>
      <c r="AC644">
        <f>VLOOKUP(A644,'[1]كل السنوات'!$A$2:$J$3366,10,0)</f>
        <v>0</v>
      </c>
    </row>
    <row r="645" spans="1:36" ht="15" customHeight="1" x14ac:dyDescent="0.25">
      <c r="A645">
        <v>526865</v>
      </c>
      <c r="B645" t="s">
        <v>3247</v>
      </c>
      <c r="C645" t="s">
        <v>65</v>
      </c>
      <c r="D645" t="s">
        <v>708</v>
      </c>
      <c r="E645" t="s">
        <v>109</v>
      </c>
      <c r="G645" t="s">
        <v>1618</v>
      </c>
      <c r="H645" t="s">
        <v>558</v>
      </c>
      <c r="I645" t="s">
        <v>474</v>
      </c>
      <c r="J645" t="s">
        <v>130</v>
      </c>
      <c r="K645">
        <v>2005</v>
      </c>
      <c r="L645" t="s">
        <v>129</v>
      </c>
      <c r="R645" t="s">
        <v>3248</v>
      </c>
      <c r="S645" t="s">
        <v>1760</v>
      </c>
      <c r="T645" t="s">
        <v>1931</v>
      </c>
      <c r="U645" t="s">
        <v>1516</v>
      </c>
      <c r="AC645" t="str">
        <f>VLOOKUP(A645,'[1]كل السنوات'!$A$2:$J$3366,10,0)</f>
        <v>م</v>
      </c>
    </row>
    <row r="646" spans="1:36" ht="15" customHeight="1" x14ac:dyDescent="0.25">
      <c r="A646">
        <v>526866</v>
      </c>
      <c r="B646" t="s">
        <v>3249</v>
      </c>
      <c r="C646" t="s">
        <v>670</v>
      </c>
      <c r="D646" t="s">
        <v>381</v>
      </c>
      <c r="E646" t="s">
        <v>109</v>
      </c>
      <c r="G646" t="s">
        <v>129</v>
      </c>
      <c r="H646" t="s">
        <v>556</v>
      </c>
      <c r="I646" t="s">
        <v>473</v>
      </c>
      <c r="J646" t="s">
        <v>132</v>
      </c>
      <c r="K646">
        <v>2002</v>
      </c>
      <c r="L646" t="s">
        <v>129</v>
      </c>
      <c r="R646" t="s">
        <v>3250</v>
      </c>
      <c r="S646" t="s">
        <v>3251</v>
      </c>
      <c r="T646" t="s">
        <v>1583</v>
      </c>
      <c r="U646" t="s">
        <v>1467</v>
      </c>
      <c r="AC646">
        <f>VLOOKUP(A646,'[1]كل السنوات'!$A$2:$J$3366,10,0)</f>
        <v>0</v>
      </c>
    </row>
    <row r="647" spans="1:36" ht="15" customHeight="1" x14ac:dyDescent="0.25">
      <c r="A647">
        <v>526869</v>
      </c>
      <c r="B647" t="s">
        <v>3252</v>
      </c>
      <c r="C647" t="s">
        <v>701</v>
      </c>
      <c r="D647" t="s">
        <v>424</v>
      </c>
      <c r="E647" t="s">
        <v>109</v>
      </c>
      <c r="G647" t="s">
        <v>129</v>
      </c>
      <c r="H647" t="s">
        <v>556</v>
      </c>
      <c r="I647" t="s">
        <v>473</v>
      </c>
      <c r="J647" t="s">
        <v>132</v>
      </c>
      <c r="R647" t="s">
        <v>3253</v>
      </c>
      <c r="S647" t="s">
        <v>2925</v>
      </c>
      <c r="T647" t="s">
        <v>1489</v>
      </c>
      <c r="U647" t="s">
        <v>1467</v>
      </c>
      <c r="AC647">
        <f>VLOOKUP(A647,'[1]كل السنوات'!$A$2:$J$3366,10,0)</f>
        <v>0</v>
      </c>
      <c r="AJ647" t="s">
        <v>1462</v>
      </c>
    </row>
    <row r="648" spans="1:36" ht="15" customHeight="1" x14ac:dyDescent="0.25">
      <c r="A648">
        <v>526875</v>
      </c>
      <c r="B648" t="s">
        <v>3254</v>
      </c>
      <c r="C648" t="s">
        <v>89</v>
      </c>
      <c r="D648" t="s">
        <v>1256</v>
      </c>
      <c r="E648" t="s">
        <v>109</v>
      </c>
      <c r="F648" s="254">
        <v>32470</v>
      </c>
      <c r="G648" t="s">
        <v>1704</v>
      </c>
      <c r="H648" t="s">
        <v>556</v>
      </c>
      <c r="I648" t="s">
        <v>473</v>
      </c>
      <c r="J648" t="s">
        <v>132</v>
      </c>
      <c r="K648">
        <v>2007</v>
      </c>
      <c r="R648" t="s">
        <v>3255</v>
      </c>
      <c r="S648" t="s">
        <v>2419</v>
      </c>
      <c r="T648" t="s">
        <v>1535</v>
      </c>
      <c r="U648" t="s">
        <v>1467</v>
      </c>
      <c r="AC648">
        <f>VLOOKUP(A648,'[1]كل السنوات'!$A$2:$J$3366,10,0)</f>
        <v>0</v>
      </c>
    </row>
    <row r="649" spans="1:36" ht="15" customHeight="1" x14ac:dyDescent="0.25">
      <c r="A649">
        <v>526886</v>
      </c>
      <c r="B649" t="s">
        <v>3399</v>
      </c>
      <c r="C649" t="s">
        <v>82</v>
      </c>
      <c r="D649" t="s">
        <v>516</v>
      </c>
      <c r="E649" t="s">
        <v>1480</v>
      </c>
      <c r="I649" t="s">
        <v>473</v>
      </c>
      <c r="M649">
        <v>0</v>
      </c>
      <c r="AC649">
        <f>VLOOKUP(A649,'[1]كل السنوات'!$A$2:$J$3366,10,0)</f>
        <v>0</v>
      </c>
      <c r="AJ649" t="s">
        <v>1462</v>
      </c>
    </row>
    <row r="650" spans="1:36" ht="15" customHeight="1" x14ac:dyDescent="0.25">
      <c r="A650">
        <v>526889</v>
      </c>
      <c r="B650" t="s">
        <v>3407</v>
      </c>
      <c r="C650" t="s">
        <v>762</v>
      </c>
      <c r="D650" t="s">
        <v>382</v>
      </c>
      <c r="E650" t="s">
        <v>109</v>
      </c>
      <c r="G650" t="s">
        <v>3348</v>
      </c>
      <c r="H650" t="s">
        <v>556</v>
      </c>
      <c r="I650" t="s">
        <v>473</v>
      </c>
      <c r="J650" t="s">
        <v>132</v>
      </c>
      <c r="K650">
        <v>2008</v>
      </c>
      <c r="AC650">
        <f>VLOOKUP(A650,'[1]كل السنوات'!$A$2:$J$3366,10,0)</f>
        <v>0</v>
      </c>
    </row>
    <row r="651" spans="1:36" ht="15" customHeight="1" x14ac:dyDescent="0.25">
      <c r="A651">
        <v>526894</v>
      </c>
      <c r="B651" t="s">
        <v>3256</v>
      </c>
      <c r="C651" t="s">
        <v>265</v>
      </c>
      <c r="D651" t="s">
        <v>3257</v>
      </c>
      <c r="E651" t="s">
        <v>109</v>
      </c>
      <c r="G651" t="s">
        <v>129</v>
      </c>
      <c r="H651" t="s">
        <v>556</v>
      </c>
      <c r="I651" t="s">
        <v>473</v>
      </c>
      <c r="J651" t="s">
        <v>132</v>
      </c>
      <c r="K651">
        <v>2012</v>
      </c>
      <c r="L651" t="s">
        <v>140</v>
      </c>
      <c r="R651" t="s">
        <v>3258</v>
      </c>
      <c r="S651" t="s">
        <v>2204</v>
      </c>
      <c r="T651" t="s">
        <v>3153</v>
      </c>
      <c r="U651" t="s">
        <v>1467</v>
      </c>
      <c r="AC651">
        <f>VLOOKUP(A651,'[1]كل السنوات'!$A$2:$J$3366,10,0)</f>
        <v>0</v>
      </c>
    </row>
    <row r="652" spans="1:36" ht="15" customHeight="1" x14ac:dyDescent="0.25">
      <c r="A652">
        <v>526900</v>
      </c>
      <c r="B652" t="s">
        <v>3259</v>
      </c>
      <c r="C652" t="s">
        <v>82</v>
      </c>
      <c r="D652" t="s">
        <v>518</v>
      </c>
      <c r="E652" t="s">
        <v>109</v>
      </c>
      <c r="G652" t="s">
        <v>1272</v>
      </c>
      <c r="H652" t="s">
        <v>556</v>
      </c>
      <c r="I652" t="s">
        <v>473</v>
      </c>
      <c r="J652" t="s">
        <v>132</v>
      </c>
      <c r="K652">
        <v>2012</v>
      </c>
      <c r="R652" t="s">
        <v>3260</v>
      </c>
      <c r="S652" t="s">
        <v>2674</v>
      </c>
      <c r="T652" t="s">
        <v>3261</v>
      </c>
      <c r="U652" t="s">
        <v>2105</v>
      </c>
      <c r="AC652">
        <f>VLOOKUP(A652,'[1]كل السنوات'!$A$2:$J$3366,10,0)</f>
        <v>0</v>
      </c>
    </row>
    <row r="653" spans="1:36" x14ac:dyDescent="0.25">
      <c r="A653">
        <v>526916</v>
      </c>
      <c r="B653" t="s">
        <v>3262</v>
      </c>
      <c r="C653" t="s">
        <v>228</v>
      </c>
      <c r="D653" t="s">
        <v>383</v>
      </c>
      <c r="E653" t="s">
        <v>109</v>
      </c>
      <c r="G653" t="s">
        <v>1650</v>
      </c>
      <c r="H653" t="s">
        <v>556</v>
      </c>
      <c r="I653" t="s">
        <v>473</v>
      </c>
      <c r="J653" t="s">
        <v>132</v>
      </c>
      <c r="K653">
        <v>2004</v>
      </c>
      <c r="L653" t="s">
        <v>140</v>
      </c>
      <c r="R653" t="s">
        <v>3263</v>
      </c>
      <c r="S653" t="s">
        <v>2651</v>
      </c>
      <c r="T653" t="s">
        <v>3264</v>
      </c>
      <c r="U653" t="s">
        <v>1651</v>
      </c>
      <c r="AC653">
        <f>VLOOKUP(A653,'[1]كل السنوات'!$A$2:$J$3366,10,0)</f>
        <v>0</v>
      </c>
    </row>
    <row r="654" spans="1:36" x14ac:dyDescent="0.25">
      <c r="A654">
        <v>526919</v>
      </c>
      <c r="B654" t="s">
        <v>3403</v>
      </c>
      <c r="C654" t="s">
        <v>94</v>
      </c>
      <c r="D654" t="s">
        <v>393</v>
      </c>
      <c r="E654" t="s">
        <v>109</v>
      </c>
      <c r="G654" t="s">
        <v>145</v>
      </c>
      <c r="H654" t="s">
        <v>556</v>
      </c>
      <c r="I654" t="s">
        <v>474</v>
      </c>
      <c r="J654" t="s">
        <v>130</v>
      </c>
      <c r="K654">
        <v>2020</v>
      </c>
      <c r="AC654" t="str">
        <f>VLOOKUP(A654,'[1]كل السنوات'!$A$2:$J$3366,10,0)</f>
        <v>م</v>
      </c>
    </row>
    <row r="655" spans="1:36" x14ac:dyDescent="0.25">
      <c r="A655">
        <v>526922</v>
      </c>
      <c r="B655" t="s">
        <v>3412</v>
      </c>
      <c r="C655" t="s">
        <v>492</v>
      </c>
      <c r="D655" t="s">
        <v>367</v>
      </c>
      <c r="E655" t="s">
        <v>109</v>
      </c>
      <c r="G655" t="s">
        <v>129</v>
      </c>
      <c r="H655" t="s">
        <v>556</v>
      </c>
      <c r="I655" t="s">
        <v>473</v>
      </c>
      <c r="J655" t="s">
        <v>130</v>
      </c>
      <c r="K655">
        <v>2008</v>
      </c>
      <c r="AC655">
        <f>VLOOKUP(A655,'[1]كل السنوات'!$A$2:$J$3366,10,0)</f>
        <v>0</v>
      </c>
      <c r="AJ655" t="s">
        <v>1462</v>
      </c>
    </row>
    <row r="656" spans="1:36" x14ac:dyDescent="0.25">
      <c r="A656">
        <v>526923</v>
      </c>
      <c r="B656" t="s">
        <v>3265</v>
      </c>
      <c r="C656" t="s">
        <v>333</v>
      </c>
      <c r="D656" t="s">
        <v>678</v>
      </c>
      <c r="E656" t="s">
        <v>109</v>
      </c>
      <c r="G656" t="s">
        <v>129</v>
      </c>
      <c r="H656" t="s">
        <v>556</v>
      </c>
      <c r="I656" t="s">
        <v>473</v>
      </c>
      <c r="J656" t="s">
        <v>132</v>
      </c>
      <c r="K656">
        <v>2009</v>
      </c>
      <c r="L656" t="s">
        <v>129</v>
      </c>
      <c r="R656" t="s">
        <v>3266</v>
      </c>
      <c r="S656" t="s">
        <v>3267</v>
      </c>
      <c r="T656" t="s">
        <v>2061</v>
      </c>
      <c r="U656" t="s">
        <v>1472</v>
      </c>
      <c r="AC656">
        <f>VLOOKUP(A656,'[1]كل السنوات'!$A$2:$J$3366,10,0)</f>
        <v>0</v>
      </c>
    </row>
    <row r="657" spans="1:36" x14ac:dyDescent="0.25">
      <c r="A657">
        <v>526939</v>
      </c>
      <c r="B657" t="s">
        <v>3268</v>
      </c>
      <c r="C657" t="s">
        <v>221</v>
      </c>
      <c r="D657" t="s">
        <v>3269</v>
      </c>
      <c r="E657" t="s">
        <v>109</v>
      </c>
      <c r="G657" t="s">
        <v>3274</v>
      </c>
      <c r="H657" t="s">
        <v>556</v>
      </c>
      <c r="I657" t="s">
        <v>473</v>
      </c>
      <c r="J657" t="s">
        <v>130</v>
      </c>
      <c r="R657" t="s">
        <v>3270</v>
      </c>
      <c r="S657" t="s">
        <v>3271</v>
      </c>
      <c r="T657" t="s">
        <v>1466</v>
      </c>
      <c r="U657" t="s">
        <v>3272</v>
      </c>
      <c r="AC657">
        <f>VLOOKUP(A657,'[1]كل السنوات'!$A$2:$J$3366,10,0)</f>
        <v>0</v>
      </c>
    </row>
    <row r="658" spans="1:36" x14ac:dyDescent="0.25">
      <c r="A658">
        <v>526949</v>
      </c>
      <c r="B658" t="s">
        <v>3273</v>
      </c>
      <c r="C658" t="s">
        <v>897</v>
      </c>
      <c r="D658" t="s">
        <v>521</v>
      </c>
      <c r="E658" t="s">
        <v>109</v>
      </c>
      <c r="G658" t="s">
        <v>129</v>
      </c>
      <c r="H658" t="s">
        <v>556</v>
      </c>
      <c r="I658" t="s">
        <v>474</v>
      </c>
      <c r="J658" t="s">
        <v>130</v>
      </c>
      <c r="R658" t="s">
        <v>3275</v>
      </c>
      <c r="S658" t="s">
        <v>2319</v>
      </c>
      <c r="T658" t="s">
        <v>3276</v>
      </c>
      <c r="U658" t="s">
        <v>1541</v>
      </c>
      <c r="AC658" t="str">
        <f>VLOOKUP(A658,'[1]كل السنوات'!$A$2:$J$3366,10,0)</f>
        <v>م</v>
      </c>
    </row>
    <row r="659" spans="1:36" x14ac:dyDescent="0.25">
      <c r="A659">
        <v>526950</v>
      </c>
      <c r="B659" t="s">
        <v>3393</v>
      </c>
      <c r="C659" t="s">
        <v>66</v>
      </c>
      <c r="D659" t="s">
        <v>379</v>
      </c>
      <c r="E659" t="s">
        <v>1480</v>
      </c>
      <c r="I659" t="s">
        <v>473</v>
      </c>
      <c r="M659">
        <v>0</v>
      </c>
      <c r="AC659">
        <f>VLOOKUP(A659,'[1]كل السنوات'!$A$2:$J$3366,10,0)</f>
        <v>0</v>
      </c>
      <c r="AJ659" t="s">
        <v>1462</v>
      </c>
    </row>
    <row r="660" spans="1:36" x14ac:dyDescent="0.25">
      <c r="A660">
        <v>526951</v>
      </c>
      <c r="B660" t="s">
        <v>3277</v>
      </c>
      <c r="C660" t="s">
        <v>1362</v>
      </c>
      <c r="D660" t="s">
        <v>407</v>
      </c>
      <c r="E660" t="s">
        <v>109</v>
      </c>
      <c r="G660" t="s">
        <v>129</v>
      </c>
      <c r="H660" t="s">
        <v>556</v>
      </c>
      <c r="I660" t="s">
        <v>473</v>
      </c>
      <c r="J660" t="s">
        <v>130</v>
      </c>
      <c r="R660" t="s">
        <v>3278</v>
      </c>
      <c r="S660" t="s">
        <v>3279</v>
      </c>
      <c r="T660" t="s">
        <v>1789</v>
      </c>
      <c r="U660" t="s">
        <v>1467</v>
      </c>
      <c r="AC660">
        <f>VLOOKUP(A660,'[1]كل السنوات'!$A$2:$J$3366,10,0)</f>
        <v>0</v>
      </c>
    </row>
    <row r="661" spans="1:36" x14ac:dyDescent="0.25">
      <c r="A661">
        <v>526965</v>
      </c>
      <c r="B661" t="s">
        <v>3280</v>
      </c>
      <c r="C661" t="s">
        <v>66</v>
      </c>
      <c r="D661" t="s">
        <v>544</v>
      </c>
      <c r="E661" t="s">
        <v>109</v>
      </c>
      <c r="G661" t="s">
        <v>3497</v>
      </c>
      <c r="H661" t="s">
        <v>556</v>
      </c>
      <c r="I661" t="s">
        <v>473</v>
      </c>
      <c r="J661" t="s">
        <v>132</v>
      </c>
      <c r="R661" t="s">
        <v>3281</v>
      </c>
      <c r="S661" t="s">
        <v>2820</v>
      </c>
      <c r="T661" t="s">
        <v>1561</v>
      </c>
      <c r="U661" t="s">
        <v>1579</v>
      </c>
      <c r="AC661">
        <f>VLOOKUP(A661,'[1]كل السنوات'!$A$2:$J$3366,10,0)</f>
        <v>0</v>
      </c>
    </row>
    <row r="662" spans="1:36" x14ac:dyDescent="0.25">
      <c r="A662">
        <v>526966</v>
      </c>
      <c r="B662" t="s">
        <v>3282</v>
      </c>
      <c r="C662" t="s">
        <v>1357</v>
      </c>
      <c r="D662" t="s">
        <v>390</v>
      </c>
      <c r="E662" t="s">
        <v>109</v>
      </c>
      <c r="G662" t="s">
        <v>129</v>
      </c>
      <c r="H662" t="s">
        <v>556</v>
      </c>
      <c r="I662" t="s">
        <v>473</v>
      </c>
      <c r="J662" t="s">
        <v>132</v>
      </c>
      <c r="R662" t="s">
        <v>3283</v>
      </c>
      <c r="S662" t="s">
        <v>2258</v>
      </c>
      <c r="T662" t="s">
        <v>1979</v>
      </c>
      <c r="U662" t="s">
        <v>1467</v>
      </c>
      <c r="AC662">
        <f>VLOOKUP(A662,'[1]كل السنوات'!$A$2:$J$3366,10,0)</f>
        <v>0</v>
      </c>
    </row>
    <row r="663" spans="1:36" x14ac:dyDescent="0.25">
      <c r="A663">
        <v>526968</v>
      </c>
      <c r="B663" t="s">
        <v>3376</v>
      </c>
      <c r="C663" t="s">
        <v>523</v>
      </c>
      <c r="D663" t="s">
        <v>358</v>
      </c>
      <c r="E663" t="s">
        <v>109</v>
      </c>
      <c r="F663" s="254">
        <v>35431</v>
      </c>
      <c r="G663" t="s">
        <v>1532</v>
      </c>
      <c r="H663" t="s">
        <v>556</v>
      </c>
      <c r="I663" t="s">
        <v>474</v>
      </c>
      <c r="J663" t="s">
        <v>130</v>
      </c>
      <c r="K663">
        <v>2014</v>
      </c>
      <c r="AC663" t="str">
        <f>VLOOKUP(A663,'[1]كل السنوات'!$A$2:$J$3366,10,0)</f>
        <v>م</v>
      </c>
    </row>
    <row r="664" spans="1:36" x14ac:dyDescent="0.25">
      <c r="A664">
        <v>526971</v>
      </c>
      <c r="B664" t="s">
        <v>3284</v>
      </c>
      <c r="C664" t="s">
        <v>65</v>
      </c>
      <c r="D664" t="s">
        <v>3285</v>
      </c>
      <c r="E664" t="s">
        <v>109</v>
      </c>
      <c r="G664" t="s">
        <v>140</v>
      </c>
      <c r="H664" t="s">
        <v>556</v>
      </c>
      <c r="I664" t="s">
        <v>474</v>
      </c>
      <c r="J664" t="s">
        <v>132</v>
      </c>
      <c r="K664">
        <v>2014</v>
      </c>
      <c r="L664" t="s">
        <v>131</v>
      </c>
      <c r="R664" t="s">
        <v>3286</v>
      </c>
      <c r="S664" t="s">
        <v>2404</v>
      </c>
      <c r="T664" t="s">
        <v>3098</v>
      </c>
      <c r="U664" t="s">
        <v>3287</v>
      </c>
      <c r="AC664" t="str">
        <f>VLOOKUP(A664,'[1]كل السنوات'!$A$2:$J$3366,10,0)</f>
        <v>م</v>
      </c>
    </row>
    <row r="665" spans="1:36" x14ac:dyDescent="0.25">
      <c r="A665">
        <v>526972</v>
      </c>
      <c r="B665" t="s">
        <v>3400</v>
      </c>
      <c r="C665" t="s">
        <v>98</v>
      </c>
      <c r="D665" t="s">
        <v>677</v>
      </c>
      <c r="E665" t="s">
        <v>108</v>
      </c>
      <c r="I665" t="s">
        <v>473</v>
      </c>
      <c r="M665">
        <v>0</v>
      </c>
      <c r="AC665">
        <f>VLOOKUP(A665,'[1]كل السنوات'!$A$2:$J$3366,10,0)</f>
        <v>0</v>
      </c>
      <c r="AJ665" t="s">
        <v>1462</v>
      </c>
    </row>
    <row r="666" spans="1:36" x14ac:dyDescent="0.25">
      <c r="A666">
        <v>526977</v>
      </c>
      <c r="B666" t="s">
        <v>3288</v>
      </c>
      <c r="C666" t="s">
        <v>72</v>
      </c>
      <c r="D666" t="s">
        <v>372</v>
      </c>
      <c r="E666" t="s">
        <v>109</v>
      </c>
      <c r="G666" t="s">
        <v>2090</v>
      </c>
      <c r="H666" t="s">
        <v>556</v>
      </c>
      <c r="I666" t="s">
        <v>474</v>
      </c>
      <c r="J666" t="s">
        <v>603</v>
      </c>
      <c r="R666" t="s">
        <v>3289</v>
      </c>
      <c r="S666" t="s">
        <v>2287</v>
      </c>
      <c r="T666" t="s">
        <v>3290</v>
      </c>
      <c r="U666" t="s">
        <v>1711</v>
      </c>
      <c r="AC666" t="str">
        <f>VLOOKUP(A666,'[1]كل السنوات'!$A$2:$J$3366,10,0)</f>
        <v>م</v>
      </c>
    </row>
    <row r="667" spans="1:36" x14ac:dyDescent="0.25">
      <c r="A667">
        <v>526978</v>
      </c>
      <c r="B667" t="s">
        <v>3291</v>
      </c>
      <c r="C667" t="s">
        <v>635</v>
      </c>
      <c r="D667" t="s">
        <v>377</v>
      </c>
      <c r="E667" t="s">
        <v>109</v>
      </c>
      <c r="G667" t="s">
        <v>1545</v>
      </c>
      <c r="H667" t="s">
        <v>556</v>
      </c>
      <c r="I667" t="s">
        <v>473</v>
      </c>
      <c r="J667" t="s">
        <v>130</v>
      </c>
      <c r="K667">
        <v>2021</v>
      </c>
      <c r="R667" t="s">
        <v>3292</v>
      </c>
      <c r="S667" t="s">
        <v>3293</v>
      </c>
      <c r="T667" t="s">
        <v>1981</v>
      </c>
      <c r="U667" t="s">
        <v>2021</v>
      </c>
      <c r="AC667">
        <f>VLOOKUP(A667,'[1]كل السنوات'!$A$2:$J$3366,10,0)</f>
        <v>0</v>
      </c>
    </row>
    <row r="668" spans="1:36" x14ac:dyDescent="0.25">
      <c r="A668">
        <v>526981</v>
      </c>
      <c r="B668" t="s">
        <v>3294</v>
      </c>
      <c r="C668" t="s">
        <v>73</v>
      </c>
      <c r="D668" t="s">
        <v>432</v>
      </c>
      <c r="E668" t="s">
        <v>109</v>
      </c>
      <c r="G668" t="s">
        <v>129</v>
      </c>
      <c r="H668" t="s">
        <v>556</v>
      </c>
      <c r="I668" t="s">
        <v>474</v>
      </c>
      <c r="J668" t="s">
        <v>603</v>
      </c>
      <c r="R668" t="s">
        <v>3295</v>
      </c>
      <c r="S668" t="s">
        <v>2272</v>
      </c>
      <c r="T668" t="s">
        <v>1718</v>
      </c>
      <c r="U668" t="s">
        <v>1467</v>
      </c>
      <c r="AC668" t="str">
        <f>VLOOKUP(A668,'[1]كل السنوات'!$A$2:$J$3366,10,0)</f>
        <v>م</v>
      </c>
    </row>
    <row r="669" spans="1:36" x14ac:dyDescent="0.25">
      <c r="A669">
        <v>526983</v>
      </c>
      <c r="B669" t="s">
        <v>3296</v>
      </c>
      <c r="C669" t="s">
        <v>324</v>
      </c>
      <c r="D669" t="s">
        <v>322</v>
      </c>
      <c r="E669" t="s">
        <v>109</v>
      </c>
      <c r="G669" t="s">
        <v>129</v>
      </c>
      <c r="H669" t="s">
        <v>556</v>
      </c>
      <c r="I669" t="s">
        <v>473</v>
      </c>
      <c r="J669" t="s">
        <v>132</v>
      </c>
      <c r="R669" t="s">
        <v>3297</v>
      </c>
      <c r="S669" t="s">
        <v>3298</v>
      </c>
      <c r="T669" t="s">
        <v>1628</v>
      </c>
      <c r="U669" t="s">
        <v>1523</v>
      </c>
      <c r="AC669">
        <f>VLOOKUP(A669,'[1]كل السنوات'!$A$2:$J$3366,10,0)</f>
        <v>0</v>
      </c>
    </row>
    <row r="670" spans="1:36" x14ac:dyDescent="0.25">
      <c r="A670">
        <v>526985</v>
      </c>
      <c r="B670" t="s">
        <v>3401</v>
      </c>
      <c r="C670" t="s">
        <v>3402</v>
      </c>
      <c r="D670" t="s">
        <v>652</v>
      </c>
      <c r="E670" t="s">
        <v>109</v>
      </c>
      <c r="G670" t="s">
        <v>129</v>
      </c>
      <c r="H670" t="s">
        <v>556</v>
      </c>
      <c r="I670" t="s">
        <v>473</v>
      </c>
      <c r="J670" t="s">
        <v>603</v>
      </c>
      <c r="K670">
        <v>1998</v>
      </c>
      <c r="AC670">
        <f>VLOOKUP(A670,'[1]كل السنوات'!$A$2:$J$3366,10,0)</f>
        <v>0</v>
      </c>
    </row>
    <row r="671" spans="1:36" x14ac:dyDescent="0.25">
      <c r="A671">
        <v>526989</v>
      </c>
      <c r="B671" t="s">
        <v>3494</v>
      </c>
      <c r="C671" t="s">
        <v>69</v>
      </c>
      <c r="D671" t="s">
        <v>874</v>
      </c>
      <c r="E671" t="s">
        <v>109</v>
      </c>
      <c r="G671" t="s">
        <v>3495</v>
      </c>
      <c r="H671" t="s">
        <v>556</v>
      </c>
      <c r="I671" t="s">
        <v>473</v>
      </c>
      <c r="J671" t="s">
        <v>1465</v>
      </c>
      <c r="AC671">
        <f>VLOOKUP(A671,'[1]كل السنوات'!$A$2:$J$3366,10,0)</f>
        <v>0</v>
      </c>
    </row>
    <row r="672" spans="1:36" x14ac:dyDescent="0.25">
      <c r="A672">
        <v>526996</v>
      </c>
      <c r="B672" t="s">
        <v>3299</v>
      </c>
      <c r="C672" t="s">
        <v>65</v>
      </c>
      <c r="D672" t="s">
        <v>384</v>
      </c>
      <c r="E672" t="s">
        <v>109</v>
      </c>
      <c r="G672" t="s">
        <v>129</v>
      </c>
      <c r="H672" t="s">
        <v>556</v>
      </c>
      <c r="I672" t="s">
        <v>473</v>
      </c>
      <c r="J672" t="s">
        <v>130</v>
      </c>
      <c r="R672" t="s">
        <v>3300</v>
      </c>
      <c r="S672" t="s">
        <v>2223</v>
      </c>
      <c r="T672" t="s">
        <v>1985</v>
      </c>
      <c r="U672" t="s">
        <v>1550</v>
      </c>
      <c r="AC672">
        <f>VLOOKUP(A672,'[1]كل السنوات'!$A$2:$J$3366,10,0)</f>
        <v>0</v>
      </c>
    </row>
    <row r="673" spans="1:29" x14ac:dyDescent="0.25">
      <c r="A673">
        <v>527000</v>
      </c>
      <c r="B673" t="s">
        <v>3301</v>
      </c>
      <c r="C673" t="s">
        <v>764</v>
      </c>
      <c r="D673" t="s">
        <v>358</v>
      </c>
      <c r="E673" t="s">
        <v>109</v>
      </c>
      <c r="G673" t="s">
        <v>129</v>
      </c>
      <c r="H673" t="s">
        <v>556</v>
      </c>
      <c r="I673" t="s">
        <v>473</v>
      </c>
      <c r="J673" t="s">
        <v>132</v>
      </c>
      <c r="K673">
        <v>2004</v>
      </c>
      <c r="R673" t="s">
        <v>3302</v>
      </c>
      <c r="S673" t="s">
        <v>2552</v>
      </c>
      <c r="T673" t="s">
        <v>3303</v>
      </c>
      <c r="U673" t="s">
        <v>1467</v>
      </c>
      <c r="AC673">
        <f>VLOOKUP(A673,'[1]كل السنوات'!$A$2:$J$3366,10,0)</f>
        <v>0</v>
      </c>
    </row>
    <row r="674" spans="1:29" x14ac:dyDescent="0.25">
      <c r="A674">
        <v>527002</v>
      </c>
      <c r="B674" t="s">
        <v>3304</v>
      </c>
      <c r="C674" t="s">
        <v>1281</v>
      </c>
      <c r="D674" t="s">
        <v>661</v>
      </c>
      <c r="E674" t="s">
        <v>109</v>
      </c>
      <c r="G674" t="s">
        <v>2062</v>
      </c>
      <c r="H674" t="s">
        <v>556</v>
      </c>
      <c r="I674" t="s">
        <v>473</v>
      </c>
      <c r="J674" t="s">
        <v>132</v>
      </c>
      <c r="K674">
        <v>2015</v>
      </c>
      <c r="L674" t="s">
        <v>129</v>
      </c>
      <c r="R674" t="s">
        <v>3305</v>
      </c>
      <c r="S674" t="s">
        <v>2446</v>
      </c>
      <c r="T674" t="s">
        <v>1712</v>
      </c>
      <c r="U674" t="s">
        <v>1565</v>
      </c>
      <c r="AC674">
        <f>VLOOKUP(A674,'[1]كل السنوات'!$A$2:$J$3366,10,0)</f>
        <v>0</v>
      </c>
    </row>
    <row r="675" spans="1:29" x14ac:dyDescent="0.25">
      <c r="A675">
        <v>527004</v>
      </c>
      <c r="B675" t="s">
        <v>3306</v>
      </c>
      <c r="C675" t="s">
        <v>1181</v>
      </c>
      <c r="D675" t="s">
        <v>357</v>
      </c>
      <c r="E675" t="s">
        <v>109</v>
      </c>
      <c r="G675" t="s">
        <v>3307</v>
      </c>
      <c r="H675" t="s">
        <v>558</v>
      </c>
      <c r="I675" t="s">
        <v>474</v>
      </c>
      <c r="J675" t="s">
        <v>130</v>
      </c>
      <c r="K675">
        <v>2014</v>
      </c>
      <c r="L675" t="s">
        <v>131</v>
      </c>
      <c r="R675" t="s">
        <v>3308</v>
      </c>
      <c r="S675" t="s">
        <v>2350</v>
      </c>
      <c r="T675" t="s">
        <v>1611</v>
      </c>
      <c r="U675" t="s">
        <v>1467</v>
      </c>
      <c r="AC675" t="str">
        <f>VLOOKUP(A675,'[1]كل السنوات'!$A$2:$J$3366,10,0)</f>
        <v>م</v>
      </c>
    </row>
    <row r="676" spans="1:29" x14ac:dyDescent="0.25">
      <c r="A676">
        <v>527018</v>
      </c>
      <c r="B676" t="s">
        <v>3309</v>
      </c>
      <c r="C676" t="s">
        <v>767</v>
      </c>
      <c r="D676" t="s">
        <v>416</v>
      </c>
      <c r="E676" t="s">
        <v>109</v>
      </c>
      <c r="G676" t="s">
        <v>1566</v>
      </c>
      <c r="H676" t="s">
        <v>556</v>
      </c>
      <c r="I676" t="s">
        <v>473</v>
      </c>
      <c r="J676" t="s">
        <v>603</v>
      </c>
      <c r="R676" t="s">
        <v>3310</v>
      </c>
      <c r="S676" t="s">
        <v>2420</v>
      </c>
      <c r="T676" t="s">
        <v>1812</v>
      </c>
      <c r="U676" t="s">
        <v>1569</v>
      </c>
      <c r="AC676">
        <f>VLOOKUP(A676,'[1]كل السنوات'!$A$2:$J$3366,10,0)</f>
        <v>0</v>
      </c>
    </row>
    <row r="677" spans="1:29" x14ac:dyDescent="0.25">
      <c r="A677">
        <v>527020</v>
      </c>
      <c r="B677" t="s">
        <v>3311</v>
      </c>
      <c r="C677" t="s">
        <v>3312</v>
      </c>
      <c r="D677" t="s">
        <v>385</v>
      </c>
      <c r="E677" t="s">
        <v>109</v>
      </c>
      <c r="G677" t="s">
        <v>1875</v>
      </c>
      <c r="H677" t="s">
        <v>556</v>
      </c>
      <c r="I677" t="s">
        <v>473</v>
      </c>
      <c r="J677" t="s">
        <v>132</v>
      </c>
      <c r="K677">
        <v>2008</v>
      </c>
      <c r="L677" t="s">
        <v>139</v>
      </c>
      <c r="R677" t="s">
        <v>3313</v>
      </c>
      <c r="S677" t="s">
        <v>2821</v>
      </c>
      <c r="T677" t="s">
        <v>1640</v>
      </c>
      <c r="U677" t="s">
        <v>3314</v>
      </c>
      <c r="AC677">
        <f>VLOOKUP(A677,'[1]كل السنوات'!$A$2:$J$3366,10,0)</f>
        <v>0</v>
      </c>
    </row>
    <row r="678" spans="1:29" x14ac:dyDescent="0.25">
      <c r="A678">
        <v>527038</v>
      </c>
      <c r="B678" t="s">
        <v>3315</v>
      </c>
      <c r="C678" t="s">
        <v>342</v>
      </c>
      <c r="D678" t="s">
        <v>398</v>
      </c>
      <c r="E678" t="s">
        <v>109</v>
      </c>
      <c r="G678" t="s">
        <v>1589</v>
      </c>
      <c r="H678" t="s">
        <v>556</v>
      </c>
      <c r="I678" t="s">
        <v>474</v>
      </c>
      <c r="J678" t="s">
        <v>132</v>
      </c>
      <c r="K678">
        <v>2013</v>
      </c>
      <c r="R678" t="s">
        <v>3316</v>
      </c>
      <c r="S678" t="s">
        <v>2221</v>
      </c>
      <c r="T678" t="s">
        <v>3317</v>
      </c>
      <c r="U678" t="s">
        <v>1580</v>
      </c>
      <c r="AC678" t="str">
        <f>VLOOKUP(A678,'[1]كل السنوات'!$A$2:$J$3366,10,0)</f>
        <v>م</v>
      </c>
    </row>
    <row r="679" spans="1:29" x14ac:dyDescent="0.25">
      <c r="A679">
        <v>527055</v>
      </c>
      <c r="B679" t="s">
        <v>3318</v>
      </c>
      <c r="C679" t="s">
        <v>873</v>
      </c>
      <c r="D679" t="s">
        <v>385</v>
      </c>
      <c r="E679" t="s">
        <v>109</v>
      </c>
      <c r="G679" t="s">
        <v>3231</v>
      </c>
      <c r="H679" t="s">
        <v>556</v>
      </c>
      <c r="I679" t="s">
        <v>474</v>
      </c>
      <c r="J679" t="s">
        <v>603</v>
      </c>
      <c r="K679">
        <v>2002</v>
      </c>
      <c r="R679" t="s">
        <v>3319</v>
      </c>
      <c r="S679" t="s">
        <v>2278</v>
      </c>
      <c r="T679" t="s">
        <v>3320</v>
      </c>
      <c r="U679" t="s">
        <v>1475</v>
      </c>
      <c r="AC679" t="str">
        <f>VLOOKUP(A679,'[1]كل السنوات'!$A$2:$J$3366,10,0)</f>
        <v>م</v>
      </c>
    </row>
    <row r="680" spans="1:29" x14ac:dyDescent="0.25">
      <c r="A680">
        <v>527057</v>
      </c>
      <c r="B680" t="s">
        <v>3380</v>
      </c>
      <c r="C680" t="s">
        <v>68</v>
      </c>
      <c r="D680" t="s">
        <v>441</v>
      </c>
      <c r="E680" t="s">
        <v>1480</v>
      </c>
      <c r="G680" t="s">
        <v>3502</v>
      </c>
      <c r="H680" t="s">
        <v>556</v>
      </c>
      <c r="I680" t="s">
        <v>473</v>
      </c>
      <c r="AC680">
        <f>VLOOKUP(A680,'[1]كل السنوات'!$A$2:$J$3366,10,0)</f>
        <v>0</v>
      </c>
    </row>
    <row r="681" spans="1:29" x14ac:dyDescent="0.25">
      <c r="A681">
        <v>527059</v>
      </c>
      <c r="B681" t="s">
        <v>3321</v>
      </c>
      <c r="C681" t="s">
        <v>349</v>
      </c>
      <c r="D681" t="s">
        <v>378</v>
      </c>
      <c r="E681" t="s">
        <v>109</v>
      </c>
      <c r="G681" s="254">
        <v>30637</v>
      </c>
      <c r="H681" t="s">
        <v>556</v>
      </c>
      <c r="I681" t="s">
        <v>473</v>
      </c>
      <c r="J681" t="s">
        <v>132</v>
      </c>
      <c r="R681" t="s">
        <v>3322</v>
      </c>
      <c r="S681" t="s">
        <v>2503</v>
      </c>
      <c r="T681" t="s">
        <v>3323</v>
      </c>
      <c r="U681" t="s">
        <v>1659</v>
      </c>
      <c r="AC681">
        <f>VLOOKUP(A681,'[1]كل السنوات'!$A$2:$J$3366,10,0)</f>
        <v>0</v>
      </c>
    </row>
    <row r="682" spans="1:29" x14ac:dyDescent="0.25">
      <c r="A682">
        <v>527060</v>
      </c>
      <c r="B682" t="s">
        <v>3324</v>
      </c>
      <c r="C682" t="s">
        <v>325</v>
      </c>
      <c r="D682" t="s">
        <v>548</v>
      </c>
      <c r="E682" t="s">
        <v>109</v>
      </c>
      <c r="G682" t="s">
        <v>129</v>
      </c>
      <c r="H682" t="s">
        <v>556</v>
      </c>
      <c r="I682" t="s">
        <v>473</v>
      </c>
      <c r="J682" t="s">
        <v>130</v>
      </c>
      <c r="K682">
        <v>2003</v>
      </c>
      <c r="L682" t="s">
        <v>129</v>
      </c>
      <c r="R682" t="s">
        <v>3325</v>
      </c>
      <c r="S682" t="s">
        <v>3326</v>
      </c>
      <c r="T682" t="s">
        <v>3327</v>
      </c>
      <c r="U682" t="s">
        <v>1557</v>
      </c>
      <c r="AC682">
        <f>VLOOKUP(A682,'[1]كل السنوات'!$A$2:$J$3366,10,0)</f>
        <v>0</v>
      </c>
    </row>
    <row r="683" spans="1:29" x14ac:dyDescent="0.25">
      <c r="A683">
        <v>527062</v>
      </c>
      <c r="B683" t="s">
        <v>3328</v>
      </c>
      <c r="C683" t="s">
        <v>86</v>
      </c>
      <c r="D683" t="s">
        <v>518</v>
      </c>
      <c r="E683" t="s">
        <v>109</v>
      </c>
      <c r="G683" t="s">
        <v>129</v>
      </c>
      <c r="H683" t="s">
        <v>556</v>
      </c>
      <c r="I683" t="s">
        <v>473</v>
      </c>
      <c r="J683" t="s">
        <v>132</v>
      </c>
      <c r="K683">
        <v>2006</v>
      </c>
      <c r="L683" t="s">
        <v>129</v>
      </c>
      <c r="R683" t="s">
        <v>3329</v>
      </c>
      <c r="S683" t="s">
        <v>2277</v>
      </c>
      <c r="T683" t="s">
        <v>1567</v>
      </c>
      <c r="U683" t="s">
        <v>1467</v>
      </c>
      <c r="AC683">
        <f>VLOOKUP(A683,'[1]كل السنوات'!$A$2:$J$3366,10,0)</f>
        <v>0</v>
      </c>
    </row>
    <row r="684" spans="1:29" x14ac:dyDescent="0.25">
      <c r="A684">
        <v>527063</v>
      </c>
      <c r="B684" t="s">
        <v>3408</v>
      </c>
      <c r="C684" t="s">
        <v>3409</v>
      </c>
      <c r="D684" t="s">
        <v>3410</v>
      </c>
      <c r="E684" t="s">
        <v>109</v>
      </c>
      <c r="G684" t="s">
        <v>3427</v>
      </c>
      <c r="H684" t="s">
        <v>556</v>
      </c>
      <c r="I684" t="s">
        <v>473</v>
      </c>
      <c r="J684" t="s">
        <v>132</v>
      </c>
      <c r="L684" t="s">
        <v>146</v>
      </c>
      <c r="AC684">
        <f>VLOOKUP(A684,'[1]كل السنوات'!$A$2:$J$3366,10,0)</f>
        <v>0</v>
      </c>
    </row>
    <row r="685" spans="1:29" x14ac:dyDescent="0.25">
      <c r="A685">
        <v>527070</v>
      </c>
      <c r="B685" t="s">
        <v>3330</v>
      </c>
      <c r="C685" t="s">
        <v>3331</v>
      </c>
      <c r="D685" t="s">
        <v>366</v>
      </c>
      <c r="E685" t="s">
        <v>109</v>
      </c>
      <c r="G685" t="s">
        <v>1492</v>
      </c>
      <c r="H685" t="s">
        <v>556</v>
      </c>
      <c r="I685" t="s">
        <v>473</v>
      </c>
      <c r="J685" t="s">
        <v>130</v>
      </c>
      <c r="R685" t="s">
        <v>3332</v>
      </c>
      <c r="S685" t="s">
        <v>2645</v>
      </c>
      <c r="T685" t="s">
        <v>3333</v>
      </c>
      <c r="U685" t="s">
        <v>2157</v>
      </c>
      <c r="AC685">
        <f>VLOOKUP(A685,'[1]كل السنوات'!$A$2:$J$3366,10,0)</f>
        <v>0</v>
      </c>
    </row>
    <row r="686" spans="1:29" x14ac:dyDescent="0.25">
      <c r="A686">
        <v>527071</v>
      </c>
      <c r="B686" t="s">
        <v>3334</v>
      </c>
      <c r="C686" t="s">
        <v>236</v>
      </c>
      <c r="D686" t="s">
        <v>817</v>
      </c>
      <c r="E686" t="s">
        <v>109</v>
      </c>
      <c r="G686" t="s">
        <v>129</v>
      </c>
      <c r="H686" t="s">
        <v>556</v>
      </c>
      <c r="I686" t="s">
        <v>473</v>
      </c>
      <c r="J686" t="s">
        <v>130</v>
      </c>
      <c r="K686">
        <v>2008</v>
      </c>
      <c r="R686" t="s">
        <v>3335</v>
      </c>
      <c r="S686" t="s">
        <v>3336</v>
      </c>
      <c r="T686" t="s">
        <v>1970</v>
      </c>
      <c r="U686" t="s">
        <v>3043</v>
      </c>
      <c r="AC686">
        <f>VLOOKUP(A686,'[1]كل السنوات'!$A$2:$J$3366,10,0)</f>
        <v>0</v>
      </c>
    </row>
    <row r="687" spans="1:29" x14ac:dyDescent="0.25">
      <c r="A687">
        <v>527076</v>
      </c>
      <c r="B687" t="s">
        <v>3394</v>
      </c>
      <c r="C687" t="s">
        <v>66</v>
      </c>
      <c r="D687" t="s">
        <v>429</v>
      </c>
      <c r="E687" t="s">
        <v>109</v>
      </c>
      <c r="G687" t="s">
        <v>3477</v>
      </c>
      <c r="H687" t="s">
        <v>556</v>
      </c>
      <c r="I687" t="s">
        <v>473</v>
      </c>
      <c r="J687" t="s">
        <v>132</v>
      </c>
      <c r="L687" t="s">
        <v>140</v>
      </c>
      <c r="AC687">
        <f>VLOOKUP(A687,'[1]كل السنوات'!$A$2:$J$3366,10,0)</f>
        <v>0</v>
      </c>
    </row>
    <row r="688" spans="1:29" x14ac:dyDescent="0.25">
      <c r="A688">
        <v>527082</v>
      </c>
      <c r="B688" t="s">
        <v>3428</v>
      </c>
      <c r="C688" t="s">
        <v>65</v>
      </c>
      <c r="D688" t="s">
        <v>411</v>
      </c>
      <c r="E688" t="s">
        <v>109</v>
      </c>
      <c r="G688" t="s">
        <v>138</v>
      </c>
      <c r="H688" t="s">
        <v>556</v>
      </c>
      <c r="I688" t="s">
        <v>473</v>
      </c>
      <c r="J688" t="s">
        <v>132</v>
      </c>
      <c r="AC688">
        <f>VLOOKUP(A688,'[1]كل السنوات'!$A$2:$J$3366,10,0)</f>
        <v>0</v>
      </c>
    </row>
    <row r="689" spans="1:29" x14ac:dyDescent="0.25">
      <c r="A689">
        <v>527083</v>
      </c>
      <c r="B689" t="s">
        <v>3337</v>
      </c>
      <c r="C689" t="s">
        <v>229</v>
      </c>
      <c r="D689" t="s">
        <v>2923</v>
      </c>
      <c r="E689" t="s">
        <v>109</v>
      </c>
      <c r="G689" t="s">
        <v>1653</v>
      </c>
      <c r="H689" t="s">
        <v>556</v>
      </c>
      <c r="I689" t="s">
        <v>473</v>
      </c>
      <c r="J689" t="s">
        <v>130</v>
      </c>
      <c r="K689">
        <v>2020</v>
      </c>
      <c r="L689" t="s">
        <v>144</v>
      </c>
      <c r="R689" t="s">
        <v>3338</v>
      </c>
      <c r="S689" t="s">
        <v>3339</v>
      </c>
      <c r="T689" t="s">
        <v>3340</v>
      </c>
      <c r="U689" t="s">
        <v>3341</v>
      </c>
      <c r="AC689">
        <f>VLOOKUP(A689,'[1]كل السنوات'!$A$2:$J$3366,10,0)</f>
        <v>0</v>
      </c>
    </row>
    <row r="690" spans="1:29" x14ac:dyDescent="0.25">
      <c r="A690">
        <v>527089</v>
      </c>
      <c r="B690" t="s">
        <v>3342</v>
      </c>
      <c r="C690" t="s">
        <v>62</v>
      </c>
      <c r="D690" t="s">
        <v>428</v>
      </c>
      <c r="E690" t="s">
        <v>109</v>
      </c>
      <c r="G690" t="s">
        <v>129</v>
      </c>
      <c r="H690" t="s">
        <v>556</v>
      </c>
      <c r="I690" t="s">
        <v>473</v>
      </c>
      <c r="J690" t="s">
        <v>130</v>
      </c>
      <c r="L690" t="s">
        <v>144</v>
      </c>
      <c r="R690" t="s">
        <v>3343</v>
      </c>
      <c r="S690" t="s">
        <v>2147</v>
      </c>
      <c r="T690" t="s">
        <v>1789</v>
      </c>
      <c r="U690" t="s">
        <v>1467</v>
      </c>
      <c r="AC690">
        <f>VLOOKUP(A690,'[1]كل السنوات'!$A$2:$J$3366,10,0)</f>
        <v>0</v>
      </c>
    </row>
    <row r="691" spans="1:29" x14ac:dyDescent="0.25">
      <c r="A691">
        <v>527092</v>
      </c>
      <c r="B691" t="s">
        <v>3395</v>
      </c>
      <c r="C691" t="s">
        <v>76</v>
      </c>
      <c r="D691" t="s">
        <v>429</v>
      </c>
      <c r="E691" t="s">
        <v>109</v>
      </c>
      <c r="I691" t="s">
        <v>473</v>
      </c>
      <c r="M691">
        <v>0</v>
      </c>
      <c r="AC691">
        <f>VLOOKUP(A691,'[1]كل السنوات'!$A$2:$J$3366,10,0)</f>
        <v>0</v>
      </c>
    </row>
    <row r="692" spans="1:29" x14ac:dyDescent="0.25">
      <c r="A692">
        <v>527094</v>
      </c>
      <c r="B692" t="s">
        <v>3344</v>
      </c>
      <c r="C692" t="s">
        <v>701</v>
      </c>
      <c r="D692" t="s">
        <v>457</v>
      </c>
      <c r="E692" t="s">
        <v>109</v>
      </c>
      <c r="G692" t="s">
        <v>1643</v>
      </c>
      <c r="H692" t="s">
        <v>556</v>
      </c>
      <c r="I692" t="s">
        <v>473</v>
      </c>
      <c r="J692" t="s">
        <v>130</v>
      </c>
      <c r="R692" t="s">
        <v>3345</v>
      </c>
      <c r="S692" t="s">
        <v>3346</v>
      </c>
      <c r="T692" t="s">
        <v>3347</v>
      </c>
      <c r="U692" t="s">
        <v>1505</v>
      </c>
      <c r="AC692">
        <f>VLOOKUP(A692,'[1]كل السنوات'!$A$2:$J$3366,10,0)</f>
        <v>0</v>
      </c>
    </row>
    <row r="693" spans="1:29" x14ac:dyDescent="0.25">
      <c r="A693">
        <v>527099</v>
      </c>
      <c r="B693" t="s">
        <v>3349</v>
      </c>
      <c r="C693" t="s">
        <v>62</v>
      </c>
      <c r="D693" t="s">
        <v>820</v>
      </c>
      <c r="E693" t="s">
        <v>109</v>
      </c>
      <c r="G693" t="s">
        <v>1709</v>
      </c>
      <c r="H693" t="s">
        <v>556</v>
      </c>
      <c r="I693" t="s">
        <v>473</v>
      </c>
      <c r="J693" t="s">
        <v>130</v>
      </c>
      <c r="L693" t="s">
        <v>144</v>
      </c>
      <c r="R693" t="s">
        <v>3350</v>
      </c>
      <c r="S693" t="s">
        <v>2212</v>
      </c>
      <c r="T693" t="s">
        <v>3351</v>
      </c>
      <c r="U693" t="s">
        <v>1472</v>
      </c>
      <c r="AC693">
        <f>VLOOKUP(A693,'[1]كل السنوات'!$A$2:$J$3366,10,0)</f>
        <v>0</v>
      </c>
    </row>
    <row r="694" spans="1:29" x14ac:dyDescent="0.25">
      <c r="A694">
        <v>527103</v>
      </c>
      <c r="B694" t="s">
        <v>3352</v>
      </c>
      <c r="C694" t="s">
        <v>305</v>
      </c>
      <c r="D694" t="s">
        <v>411</v>
      </c>
      <c r="E694" t="s">
        <v>109</v>
      </c>
      <c r="G694" t="s">
        <v>1488</v>
      </c>
      <c r="H694" t="s">
        <v>556</v>
      </c>
      <c r="I694" t="s">
        <v>473</v>
      </c>
      <c r="J694" t="s">
        <v>132</v>
      </c>
      <c r="K694">
        <v>2020</v>
      </c>
      <c r="N694">
        <v>643</v>
      </c>
      <c r="O694" s="254">
        <v>45713</v>
      </c>
      <c r="P694">
        <v>50000</v>
      </c>
      <c r="R694" t="s">
        <v>3353</v>
      </c>
      <c r="S694" t="s">
        <v>2287</v>
      </c>
      <c r="T694" t="s">
        <v>1817</v>
      </c>
      <c r="U694" t="s">
        <v>3354</v>
      </c>
      <c r="AC694">
        <f>VLOOKUP(A694,'[1]كل السنوات'!$A$2:$J$3366,10,0)</f>
        <v>0</v>
      </c>
    </row>
    <row r="695" spans="1:29" x14ac:dyDescent="0.25">
      <c r="A695">
        <v>527105</v>
      </c>
      <c r="B695" t="s">
        <v>3355</v>
      </c>
      <c r="C695" t="s">
        <v>1280</v>
      </c>
      <c r="D695" t="s">
        <v>460</v>
      </c>
      <c r="E695" t="s">
        <v>109</v>
      </c>
      <c r="G695" t="s">
        <v>1566</v>
      </c>
      <c r="H695" t="s">
        <v>556</v>
      </c>
      <c r="I695" t="s">
        <v>474</v>
      </c>
      <c r="J695" t="s">
        <v>603</v>
      </c>
      <c r="K695">
        <v>1999</v>
      </c>
      <c r="L695" t="s">
        <v>144</v>
      </c>
      <c r="R695" t="s">
        <v>3356</v>
      </c>
      <c r="S695" t="s">
        <v>2204</v>
      </c>
      <c r="T695" t="s">
        <v>3357</v>
      </c>
      <c r="U695" t="s">
        <v>1467</v>
      </c>
      <c r="AC695" t="str">
        <f>VLOOKUP(A695,'[1]كل السنوات'!$A$2:$J$3366,10,0)</f>
        <v>م</v>
      </c>
    </row>
    <row r="696" spans="1:29" x14ac:dyDescent="0.25">
      <c r="A696">
        <v>527114</v>
      </c>
      <c r="B696" t="s">
        <v>3396</v>
      </c>
      <c r="C696" t="s">
        <v>3397</v>
      </c>
      <c r="D696" t="s">
        <v>316</v>
      </c>
      <c r="E696" t="s">
        <v>109</v>
      </c>
      <c r="I696" t="s">
        <v>473</v>
      </c>
      <c r="M696">
        <v>0</v>
      </c>
      <c r="AC696">
        <f>VLOOKUP(A696,'[1]كل السنوات'!$A$2:$J$3366,10,0)</f>
        <v>0</v>
      </c>
    </row>
    <row r="697" spans="1:29" x14ac:dyDescent="0.25">
      <c r="A697">
        <v>527120</v>
      </c>
      <c r="B697" t="s">
        <v>3358</v>
      </c>
      <c r="C697" t="s">
        <v>97</v>
      </c>
      <c r="D697" t="s">
        <v>460</v>
      </c>
      <c r="E697" t="s">
        <v>109</v>
      </c>
      <c r="G697" t="s">
        <v>3359</v>
      </c>
      <c r="H697" t="s">
        <v>556</v>
      </c>
      <c r="I697" t="s">
        <v>473</v>
      </c>
      <c r="J697" t="s">
        <v>130</v>
      </c>
      <c r="R697" t="s">
        <v>3360</v>
      </c>
      <c r="S697" t="s">
        <v>2247</v>
      </c>
      <c r="T697" t="s">
        <v>1476</v>
      </c>
      <c r="U697" t="s">
        <v>1569</v>
      </c>
      <c r="AC697">
        <f>VLOOKUP(A697,'[1]كل السنوات'!$A$2:$J$3366,10,0)</f>
        <v>0</v>
      </c>
    </row>
    <row r="698" spans="1:29" x14ac:dyDescent="0.25">
      <c r="A698">
        <v>527123</v>
      </c>
      <c r="B698" t="s">
        <v>3361</v>
      </c>
      <c r="C698" t="s">
        <v>1283</v>
      </c>
      <c r="D698" t="s">
        <v>541</v>
      </c>
      <c r="E698" t="s">
        <v>109</v>
      </c>
      <c r="F698" s="254">
        <v>33467</v>
      </c>
      <c r="G698" t="s">
        <v>1532</v>
      </c>
      <c r="H698" t="s">
        <v>556</v>
      </c>
      <c r="I698" t="s">
        <v>474</v>
      </c>
      <c r="J698" t="s">
        <v>1465</v>
      </c>
      <c r="K698">
        <v>2009</v>
      </c>
      <c r="R698" t="s">
        <v>3362</v>
      </c>
      <c r="S698" t="s">
        <v>2278</v>
      </c>
      <c r="T698" t="s">
        <v>3363</v>
      </c>
      <c r="U698" t="s">
        <v>3364</v>
      </c>
      <c r="AC698" t="str">
        <f>VLOOKUP(A698,'[1]كل السنوات'!$A$2:$J$3366,10,0)</f>
        <v>م</v>
      </c>
    </row>
    <row r="699" spans="1:29" x14ac:dyDescent="0.25">
      <c r="A699">
        <v>527131</v>
      </c>
      <c r="B699" t="s">
        <v>3365</v>
      </c>
      <c r="C699" t="s">
        <v>3366</v>
      </c>
      <c r="D699" t="s">
        <v>1275</v>
      </c>
      <c r="E699" t="s">
        <v>109</v>
      </c>
      <c r="G699" t="s">
        <v>3439</v>
      </c>
      <c r="H699" t="s">
        <v>556</v>
      </c>
      <c r="I699" t="s">
        <v>473</v>
      </c>
      <c r="J699" t="s">
        <v>132</v>
      </c>
      <c r="K699">
        <v>2014</v>
      </c>
      <c r="L699" t="s">
        <v>145</v>
      </c>
      <c r="N699">
        <v>890</v>
      </c>
      <c r="O699" s="254">
        <v>45722</v>
      </c>
      <c r="P699">
        <v>70000</v>
      </c>
      <c r="R699" t="s">
        <v>3367</v>
      </c>
      <c r="S699" t="s">
        <v>3368</v>
      </c>
      <c r="T699" t="s">
        <v>1816</v>
      </c>
      <c r="U699" t="s">
        <v>3369</v>
      </c>
      <c r="AC699">
        <f>VLOOKUP(A699,'[1]كل السنوات'!$A$2:$J$3366,10,0)</f>
        <v>0</v>
      </c>
    </row>
    <row r="700" spans="1:29" x14ac:dyDescent="0.25">
      <c r="A700">
        <v>527140</v>
      </c>
      <c r="B700" t="s">
        <v>3466</v>
      </c>
      <c r="C700" t="s">
        <v>219</v>
      </c>
      <c r="D700" t="s">
        <v>3467</v>
      </c>
      <c r="E700" t="s">
        <v>109</v>
      </c>
      <c r="G700" t="s">
        <v>1683</v>
      </c>
      <c r="H700" t="s">
        <v>556</v>
      </c>
      <c r="I700" t="s">
        <v>474</v>
      </c>
      <c r="J700" t="s">
        <v>132</v>
      </c>
      <c r="L700" t="s">
        <v>143</v>
      </c>
      <c r="AC700" t="str">
        <f>VLOOKUP(A700,'[1]كل السنوات'!$A$2:$J$3366,10,0)</f>
        <v>م</v>
      </c>
    </row>
    <row r="701" spans="1:29" x14ac:dyDescent="0.25">
      <c r="A701">
        <v>527150</v>
      </c>
      <c r="B701" t="s">
        <v>3371</v>
      </c>
      <c r="C701" t="s">
        <v>3372</v>
      </c>
      <c r="D701" t="s">
        <v>1292</v>
      </c>
      <c r="E701" t="s">
        <v>109</v>
      </c>
      <c r="G701" t="s">
        <v>129</v>
      </c>
      <c r="H701" t="s">
        <v>556</v>
      </c>
      <c r="I701" t="s">
        <v>473</v>
      </c>
      <c r="J701" t="s">
        <v>130</v>
      </c>
      <c r="R701" t="s">
        <v>3373</v>
      </c>
      <c r="S701" t="s">
        <v>3374</v>
      </c>
      <c r="T701" t="s">
        <v>3375</v>
      </c>
      <c r="U701" t="s">
        <v>1562</v>
      </c>
      <c r="AC701">
        <f>VLOOKUP(A701,'[1]كل السنوات'!$A$2:$J$3366,10,0)</f>
        <v>0</v>
      </c>
    </row>
    <row r="702" spans="1:29" x14ac:dyDescent="0.25">
      <c r="A702">
        <v>527167</v>
      </c>
      <c r="B702" t="s">
        <v>356</v>
      </c>
      <c r="C702" t="s">
        <v>68</v>
      </c>
      <c r="D702" t="s">
        <v>3377</v>
      </c>
      <c r="E702" t="s">
        <v>109</v>
      </c>
      <c r="G702" t="s">
        <v>129</v>
      </c>
      <c r="H702" t="s">
        <v>556</v>
      </c>
      <c r="I702" t="s">
        <v>474</v>
      </c>
      <c r="J702" t="s">
        <v>130</v>
      </c>
      <c r="K702">
        <v>2006</v>
      </c>
      <c r="R702" t="s">
        <v>2875</v>
      </c>
      <c r="S702" t="s">
        <v>3378</v>
      </c>
      <c r="T702" t="s">
        <v>1549</v>
      </c>
      <c r="U702" t="s">
        <v>1467</v>
      </c>
      <c r="AC702" t="str">
        <f>VLOOKUP(A702,'[1]كل السنوات'!$A$2:$J$3366,10,0)</f>
        <v>م</v>
      </c>
    </row>
    <row r="703" spans="1:29" x14ac:dyDescent="0.25">
      <c r="A703">
        <v>527169</v>
      </c>
      <c r="B703" t="s">
        <v>1289</v>
      </c>
      <c r="C703" t="s">
        <v>3057</v>
      </c>
      <c r="D703" t="s">
        <v>448</v>
      </c>
      <c r="E703" t="s">
        <v>109</v>
      </c>
      <c r="G703" t="s">
        <v>129</v>
      </c>
      <c r="H703" t="s">
        <v>556</v>
      </c>
      <c r="I703" t="s">
        <v>473</v>
      </c>
      <c r="J703" t="s">
        <v>132</v>
      </c>
      <c r="N703">
        <v>921</v>
      </c>
      <c r="O703" s="254">
        <v>45722</v>
      </c>
      <c r="P703">
        <v>150000</v>
      </c>
      <c r="R703" t="s">
        <v>3379</v>
      </c>
      <c r="S703" t="s">
        <v>2412</v>
      </c>
      <c r="T703" t="s">
        <v>1789</v>
      </c>
      <c r="U703" t="s">
        <v>1467</v>
      </c>
      <c r="AC703">
        <f>VLOOKUP(A703,'[1]كل السنوات'!$A$2:$J$3366,10,0)</f>
        <v>0</v>
      </c>
    </row>
    <row r="704" spans="1:29" x14ac:dyDescent="0.25">
      <c r="A704">
        <v>527173</v>
      </c>
      <c r="B704" t="s">
        <v>3381</v>
      </c>
      <c r="C704" t="s">
        <v>261</v>
      </c>
      <c r="D704" t="s">
        <v>3382</v>
      </c>
      <c r="E704" t="s">
        <v>109</v>
      </c>
      <c r="G704" t="s">
        <v>129</v>
      </c>
      <c r="H704" t="s">
        <v>556</v>
      </c>
      <c r="I704" t="s">
        <v>473</v>
      </c>
      <c r="J704" t="s">
        <v>603</v>
      </c>
      <c r="K704">
        <v>2003</v>
      </c>
      <c r="L704" t="s">
        <v>131</v>
      </c>
      <c r="R704" t="s">
        <v>3383</v>
      </c>
      <c r="S704" t="s">
        <v>1702</v>
      </c>
      <c r="T704" t="s">
        <v>1833</v>
      </c>
      <c r="U704" t="s">
        <v>1467</v>
      </c>
      <c r="AC704">
        <f>VLOOKUP(A704,'[1]كل السنوات'!$A$2:$J$3366,10,0)</f>
        <v>0</v>
      </c>
    </row>
    <row r="705" spans="1:36" x14ac:dyDescent="0.25">
      <c r="A705">
        <v>527184</v>
      </c>
      <c r="B705" t="s">
        <v>3384</v>
      </c>
      <c r="C705" t="s">
        <v>80</v>
      </c>
      <c r="D705" t="s">
        <v>3385</v>
      </c>
      <c r="E705" t="s">
        <v>109</v>
      </c>
      <c r="G705" t="s">
        <v>3386</v>
      </c>
      <c r="H705" t="s">
        <v>556</v>
      </c>
      <c r="I705" t="s">
        <v>474</v>
      </c>
      <c r="J705" t="s">
        <v>132</v>
      </c>
      <c r="R705" t="s">
        <v>3387</v>
      </c>
      <c r="S705" t="s">
        <v>2554</v>
      </c>
      <c r="T705" t="s">
        <v>1662</v>
      </c>
      <c r="U705" t="s">
        <v>1467</v>
      </c>
      <c r="AC705" t="str">
        <f>VLOOKUP(A705,'[1]كل السنوات'!$A$2:$J$3366,10,0)</f>
        <v>م</v>
      </c>
    </row>
    <row r="706" spans="1:36" x14ac:dyDescent="0.25">
      <c r="A706">
        <v>527190</v>
      </c>
      <c r="B706" t="s">
        <v>3437</v>
      </c>
      <c r="C706" t="s">
        <v>299</v>
      </c>
      <c r="D706" t="s">
        <v>322</v>
      </c>
      <c r="E706" t="s">
        <v>1480</v>
      </c>
      <c r="G706" t="s">
        <v>1545</v>
      </c>
      <c r="H706" t="s">
        <v>556</v>
      </c>
      <c r="I706" t="s">
        <v>474</v>
      </c>
      <c r="J706" t="s">
        <v>130</v>
      </c>
      <c r="K706">
        <v>2015</v>
      </c>
      <c r="L706" t="s">
        <v>131</v>
      </c>
      <c r="AC706" t="str">
        <f>VLOOKUP(A706,'[1]كل السنوات'!$A$2:$J$3366,10,0)</f>
        <v>م</v>
      </c>
    </row>
    <row r="707" spans="1:36" x14ac:dyDescent="0.25">
      <c r="A707">
        <v>527195</v>
      </c>
      <c r="B707" t="s">
        <v>3453</v>
      </c>
      <c r="C707" t="s">
        <v>74</v>
      </c>
      <c r="D707" t="s">
        <v>376</v>
      </c>
      <c r="E707" t="s">
        <v>1480</v>
      </c>
      <c r="G707" t="s">
        <v>129</v>
      </c>
      <c r="H707" t="s">
        <v>556</v>
      </c>
      <c r="I707" t="s">
        <v>473</v>
      </c>
      <c r="J707" t="s">
        <v>1465</v>
      </c>
      <c r="K707">
        <v>2008</v>
      </c>
      <c r="AC707">
        <f>VLOOKUP(A707,'[1]كل السنوات'!$A$2:$J$3366,10,0)</f>
        <v>0</v>
      </c>
    </row>
    <row r="708" spans="1:36" x14ac:dyDescent="0.25">
      <c r="A708">
        <v>527197</v>
      </c>
      <c r="B708" t="s">
        <v>3462</v>
      </c>
      <c r="C708" t="s">
        <v>65</v>
      </c>
      <c r="D708" t="s">
        <v>407</v>
      </c>
      <c r="E708" t="s">
        <v>109</v>
      </c>
      <c r="G708" t="s">
        <v>3463</v>
      </c>
      <c r="H708" t="s">
        <v>556</v>
      </c>
      <c r="I708" t="s">
        <v>473</v>
      </c>
      <c r="J708" t="s">
        <v>1465</v>
      </c>
      <c r="K708">
        <v>2002</v>
      </c>
      <c r="AC708">
        <f>VLOOKUP(A708,'[1]كل السنوات'!$A$2:$J$3366,10,0)</f>
        <v>0</v>
      </c>
    </row>
    <row r="709" spans="1:36" x14ac:dyDescent="0.25">
      <c r="A709" s="282">
        <v>527210</v>
      </c>
      <c r="B709" s="282" t="s">
        <v>3448</v>
      </c>
      <c r="C709" s="282" t="s">
        <v>96</v>
      </c>
      <c r="D709" s="282" t="s">
        <v>3449</v>
      </c>
      <c r="E709" t="s">
        <v>109</v>
      </c>
      <c r="F709" s="254">
        <v>33790</v>
      </c>
      <c r="G709" t="s">
        <v>3450</v>
      </c>
      <c r="H709" t="s">
        <v>556</v>
      </c>
      <c r="I709" s="282" t="s">
        <v>474</v>
      </c>
      <c r="J709" t="s">
        <v>1465</v>
      </c>
      <c r="K709">
        <v>2010</v>
      </c>
      <c r="AC709" t="str">
        <f>VLOOKUP(A709,'[1]كل السنوات'!$A$2:$J$3366,10,0)</f>
        <v>م</v>
      </c>
    </row>
    <row r="710" spans="1:36" x14ac:dyDescent="0.25">
      <c r="A710" s="282">
        <v>527219</v>
      </c>
      <c r="B710" s="282" t="s">
        <v>3430</v>
      </c>
      <c r="C710" s="282" t="s">
        <v>71</v>
      </c>
      <c r="D710" s="282" t="s">
        <v>417</v>
      </c>
      <c r="E710" t="s">
        <v>1480</v>
      </c>
      <c r="G710" t="s">
        <v>129</v>
      </c>
      <c r="H710" t="s">
        <v>556</v>
      </c>
      <c r="I710" s="282" t="s">
        <v>473</v>
      </c>
      <c r="J710" t="s">
        <v>132</v>
      </c>
      <c r="K710">
        <v>2018</v>
      </c>
      <c r="L710" t="s">
        <v>131</v>
      </c>
      <c r="AC710">
        <f>VLOOKUP(A710,'[1]كل السنوات'!$A$2:$J$3366,10,0)</f>
        <v>0</v>
      </c>
      <c r="AJ710" t="s">
        <v>1462</v>
      </c>
    </row>
    <row r="711" spans="1:36" x14ac:dyDescent="0.25">
      <c r="A711" s="282">
        <v>527221</v>
      </c>
      <c r="B711" s="282" t="s">
        <v>3429</v>
      </c>
      <c r="C711" s="282" t="s">
        <v>63</v>
      </c>
      <c r="D711" s="282" t="s">
        <v>321</v>
      </c>
      <c r="E711" t="s">
        <v>109</v>
      </c>
      <c r="G711" t="s">
        <v>1658</v>
      </c>
      <c r="H711" t="s">
        <v>556</v>
      </c>
      <c r="I711" s="282" t="s">
        <v>473</v>
      </c>
      <c r="J711" t="s">
        <v>130</v>
      </c>
      <c r="AC711">
        <f>VLOOKUP(A711,'[1]كل السنوات'!$A$2:$J$3366,10,0)</f>
        <v>0</v>
      </c>
    </row>
    <row r="712" spans="1:36" x14ac:dyDescent="0.25">
      <c r="A712" s="282">
        <v>527222</v>
      </c>
      <c r="B712" s="282" t="s">
        <v>3498</v>
      </c>
      <c r="C712" s="282" t="s">
        <v>69</v>
      </c>
      <c r="D712" s="282" t="s">
        <v>372</v>
      </c>
      <c r="E712" t="s">
        <v>109</v>
      </c>
      <c r="G712" t="s">
        <v>1958</v>
      </c>
      <c r="H712" t="s">
        <v>556</v>
      </c>
      <c r="I712" s="282" t="s">
        <v>473</v>
      </c>
      <c r="J712" t="s">
        <v>130</v>
      </c>
      <c r="N712">
        <v>989</v>
      </c>
      <c r="O712" s="254">
        <v>45722</v>
      </c>
      <c r="P712">
        <v>100000</v>
      </c>
      <c r="AC712">
        <f>VLOOKUP(A712,'[1]كل السنوات'!$A$2:$J$3366,10,0)</f>
        <v>0</v>
      </c>
    </row>
    <row r="713" spans="1:36" x14ac:dyDescent="0.25">
      <c r="A713" s="282">
        <v>527236</v>
      </c>
      <c r="B713" s="282" t="s">
        <v>3444</v>
      </c>
      <c r="C713" s="282" t="s">
        <v>82</v>
      </c>
      <c r="D713" s="282" t="s">
        <v>380</v>
      </c>
      <c r="E713" t="s">
        <v>1480</v>
      </c>
      <c r="G713" t="s">
        <v>137</v>
      </c>
      <c r="H713" t="s">
        <v>556</v>
      </c>
      <c r="I713" s="282" t="s">
        <v>473</v>
      </c>
      <c r="J713" t="s">
        <v>130</v>
      </c>
      <c r="K713">
        <v>2011</v>
      </c>
      <c r="L713" t="s">
        <v>137</v>
      </c>
      <c r="AC713">
        <f>VLOOKUP(A713,'[1]كل السنوات'!$A$2:$J$3366,10,0)</f>
        <v>0</v>
      </c>
    </row>
    <row r="714" spans="1:36" x14ac:dyDescent="0.25">
      <c r="A714" s="282">
        <v>527238</v>
      </c>
      <c r="B714" s="282" t="s">
        <v>3451</v>
      </c>
      <c r="C714" s="282" t="s">
        <v>71</v>
      </c>
      <c r="D714" s="282" t="s">
        <v>424</v>
      </c>
      <c r="E714" t="s">
        <v>1480</v>
      </c>
      <c r="G714" t="s">
        <v>1743</v>
      </c>
      <c r="H714" t="s">
        <v>556</v>
      </c>
      <c r="I714" s="282" t="s">
        <v>474</v>
      </c>
      <c r="J714" t="s">
        <v>1465</v>
      </c>
      <c r="K714">
        <v>2010</v>
      </c>
      <c r="AC714" t="str">
        <f>VLOOKUP(A714,'[1]كل السنوات'!$A$2:$J$3366,10,0)</f>
        <v>م</v>
      </c>
    </row>
    <row r="715" spans="1:36" x14ac:dyDescent="0.25">
      <c r="A715" s="282">
        <v>527244</v>
      </c>
      <c r="B715" s="282" t="s">
        <v>3472</v>
      </c>
      <c r="C715" s="282" t="s">
        <v>101</v>
      </c>
      <c r="D715" s="282" t="s">
        <v>676</v>
      </c>
      <c r="E715" t="s">
        <v>109</v>
      </c>
      <c r="G715" t="s">
        <v>143</v>
      </c>
      <c r="H715" t="s">
        <v>556</v>
      </c>
      <c r="I715" s="282" t="s">
        <v>473</v>
      </c>
      <c r="J715" t="s">
        <v>603</v>
      </c>
      <c r="L715" t="s">
        <v>143</v>
      </c>
      <c r="AC715">
        <f>VLOOKUP(A715,'[1]كل السنوات'!$A$2:$J$3366,10,0)</f>
        <v>0</v>
      </c>
    </row>
    <row r="716" spans="1:36" ht="15" customHeight="1" x14ac:dyDescent="0.65">
      <c r="A716" s="290">
        <v>527877</v>
      </c>
      <c r="B716" s="290" t="s">
        <v>3535</v>
      </c>
      <c r="C716" s="290" t="s">
        <v>66</v>
      </c>
      <c r="D716" s="290" t="s">
        <v>623</v>
      </c>
      <c r="I716" s="290" t="s">
        <v>473</v>
      </c>
      <c r="AC716">
        <f>VLOOKUP(A716,'[1]كل السنوات'!$A$2:$J$3366,10,0)</f>
        <v>0</v>
      </c>
    </row>
    <row r="717" spans="1:36" ht="15" customHeight="1" x14ac:dyDescent="0.3">
      <c r="A717" s="261"/>
      <c r="B717" s="262"/>
      <c r="C717" s="262"/>
      <c r="D717" s="262"/>
      <c r="E717" s="262"/>
      <c r="F717" s="262"/>
      <c r="G717" s="263"/>
      <c r="H717" s="262"/>
      <c r="I717" s="258"/>
      <c r="J717" s="262"/>
      <c r="K717" s="250"/>
      <c r="L717" s="262"/>
      <c r="N717" s="250"/>
      <c r="O717" s="260"/>
      <c r="P717" s="257"/>
      <c r="Q717" s="262"/>
      <c r="R717" s="262"/>
      <c r="S717" s="262"/>
      <c r="T717" s="262"/>
      <c r="U717" s="262"/>
      <c r="V717" s="262"/>
      <c r="W717" s="262"/>
      <c r="X717" s="262"/>
      <c r="Y717" s="262"/>
      <c r="Z717" s="262"/>
      <c r="AA717" s="262"/>
      <c r="AB717" s="262"/>
      <c r="AC717" s="262"/>
      <c r="AD717" s="262"/>
      <c r="AE717" s="246"/>
      <c r="AF717" s="262"/>
      <c r="AG717" s="262"/>
      <c r="AH717" s="262"/>
      <c r="AI717" s="262"/>
    </row>
    <row r="718" spans="1:36" ht="15" customHeight="1" x14ac:dyDescent="0.3">
      <c r="A718" s="261"/>
      <c r="B718" s="262"/>
      <c r="C718" s="262"/>
      <c r="D718" s="262"/>
      <c r="E718" s="262"/>
      <c r="F718" s="262"/>
      <c r="G718" s="263"/>
      <c r="H718" s="262"/>
      <c r="I718" s="258"/>
      <c r="J718" s="262"/>
      <c r="K718" s="262"/>
      <c r="L718" s="262"/>
      <c r="N718" s="250"/>
      <c r="O718" s="260"/>
      <c r="P718" s="257"/>
      <c r="Q718" s="262"/>
      <c r="R718" s="262"/>
      <c r="S718" s="262"/>
      <c r="T718" s="262"/>
      <c r="U718" s="262"/>
      <c r="V718" s="262"/>
      <c r="W718" s="262"/>
      <c r="X718" s="262"/>
      <c r="Y718" s="262"/>
      <c r="Z718" s="262"/>
      <c r="AA718" s="262"/>
      <c r="AB718" s="262"/>
      <c r="AC718" s="262"/>
      <c r="AD718" s="262"/>
      <c r="AE718" s="246"/>
      <c r="AF718" s="262"/>
      <c r="AG718" s="262"/>
      <c r="AH718" s="262"/>
      <c r="AI718" s="262"/>
    </row>
    <row r="719" spans="1:36" ht="15" customHeight="1" x14ac:dyDescent="0.3">
      <c r="A719" s="261"/>
      <c r="B719" s="262"/>
      <c r="C719" s="262"/>
      <c r="D719" s="262"/>
      <c r="E719" s="262"/>
      <c r="F719" s="262"/>
      <c r="G719" s="263"/>
      <c r="H719" s="262"/>
      <c r="I719" s="258"/>
      <c r="J719" s="262"/>
      <c r="K719" s="250"/>
      <c r="L719" s="262"/>
      <c r="N719" s="250"/>
      <c r="O719" s="260"/>
      <c r="P719" s="257"/>
      <c r="Q719" s="262"/>
      <c r="R719" s="262"/>
      <c r="S719" s="262"/>
      <c r="T719" s="262"/>
      <c r="U719" s="262"/>
      <c r="V719" s="262"/>
      <c r="W719" s="262"/>
      <c r="X719" s="262"/>
      <c r="Y719" s="262"/>
      <c r="Z719" s="262"/>
      <c r="AA719" s="262"/>
      <c r="AB719" s="262"/>
      <c r="AC719" s="262"/>
      <c r="AD719" s="262"/>
      <c r="AE719" s="247"/>
      <c r="AF719" s="262"/>
      <c r="AG719" s="262"/>
      <c r="AH719" s="262"/>
      <c r="AI719" s="262"/>
    </row>
    <row r="720" spans="1:36" ht="15" customHeight="1" x14ac:dyDescent="0.3">
      <c r="A720" s="261"/>
      <c r="B720" s="262"/>
      <c r="C720" s="262"/>
      <c r="D720" s="262"/>
      <c r="E720" s="262"/>
      <c r="F720" s="262"/>
      <c r="G720" s="263"/>
      <c r="H720" s="262"/>
      <c r="I720" s="258"/>
      <c r="J720" s="262"/>
      <c r="K720" s="262"/>
      <c r="L720" s="250"/>
      <c r="N720" s="250"/>
      <c r="O720" s="260"/>
      <c r="P720" s="257"/>
      <c r="Q720" s="262"/>
      <c r="R720" s="257"/>
      <c r="S720" s="262"/>
      <c r="T720" s="262"/>
      <c r="U720" s="262"/>
      <c r="V720" s="262"/>
      <c r="W720" s="262"/>
      <c r="X720" s="262"/>
      <c r="Y720" s="262"/>
      <c r="Z720" s="262"/>
      <c r="AA720" s="262"/>
      <c r="AB720" s="262"/>
      <c r="AC720" s="262"/>
      <c r="AD720" s="262"/>
      <c r="AE720" s="246"/>
      <c r="AF720" s="262"/>
      <c r="AG720" s="262"/>
      <c r="AH720" s="262"/>
      <c r="AI720" s="262"/>
    </row>
    <row r="721" spans="1:35" ht="15" customHeight="1" x14ac:dyDescent="0.3">
      <c r="A721" s="256"/>
      <c r="B721" s="257"/>
      <c r="C721" s="257"/>
      <c r="D721" s="257"/>
      <c r="E721" s="257"/>
      <c r="F721" s="257"/>
      <c r="G721" s="257"/>
      <c r="H721" s="257"/>
      <c r="I721" s="258"/>
      <c r="J721" s="257"/>
      <c r="K721" s="257"/>
      <c r="L721" s="257"/>
      <c r="N721" s="250"/>
      <c r="O721" s="260"/>
      <c r="P721" s="257"/>
      <c r="Q721" s="257"/>
      <c r="R721" s="262"/>
      <c r="S721" s="257"/>
      <c r="T721" s="257"/>
      <c r="U721" s="257"/>
      <c r="V721" s="257"/>
      <c r="W721" s="257"/>
      <c r="X721" s="257"/>
      <c r="Y721" s="257"/>
      <c r="Z721" s="257"/>
      <c r="AA721" s="257"/>
      <c r="AB721" s="257"/>
      <c r="AC721" s="257"/>
      <c r="AD721" s="257"/>
      <c r="AE721" s="246"/>
      <c r="AF721" s="257"/>
      <c r="AG721" s="257"/>
      <c r="AH721" s="257"/>
      <c r="AI721" s="257"/>
    </row>
    <row r="722" spans="1:35" ht="15" customHeight="1" x14ac:dyDescent="0.3">
      <c r="A722" s="261"/>
      <c r="B722" s="262"/>
      <c r="C722" s="262"/>
      <c r="D722" s="262"/>
      <c r="E722" s="262"/>
      <c r="F722" s="262"/>
      <c r="G722" s="263"/>
      <c r="H722" s="262"/>
      <c r="I722" s="258"/>
      <c r="J722" s="261"/>
      <c r="K722" s="262"/>
      <c r="L722" s="250"/>
      <c r="N722" s="250"/>
      <c r="O722" s="260"/>
      <c r="P722" s="257"/>
      <c r="Q722" s="262"/>
      <c r="R722" s="257"/>
      <c r="S722" s="262"/>
      <c r="T722" s="262"/>
      <c r="U722" s="262"/>
      <c r="V722" s="262"/>
      <c r="W722" s="262"/>
      <c r="X722" s="262"/>
      <c r="Y722" s="262"/>
      <c r="Z722" s="262"/>
      <c r="AA722" s="262"/>
      <c r="AB722" s="262"/>
      <c r="AC722" s="262"/>
      <c r="AD722" s="262"/>
      <c r="AE722" s="246"/>
      <c r="AF722" s="262"/>
      <c r="AG722" s="262"/>
      <c r="AH722" s="262"/>
      <c r="AI722" s="262"/>
    </row>
    <row r="723" spans="1:35" ht="15" customHeight="1" x14ac:dyDescent="0.3">
      <c r="A723" s="256"/>
      <c r="B723" s="257"/>
      <c r="C723" s="257"/>
      <c r="D723" s="257"/>
      <c r="E723" s="257"/>
      <c r="F723" s="257"/>
      <c r="G723" s="257"/>
      <c r="H723" s="257"/>
      <c r="I723" s="258"/>
      <c r="J723" s="250"/>
      <c r="K723" s="257"/>
      <c r="L723" s="257"/>
      <c r="N723" s="250"/>
      <c r="O723" s="260"/>
      <c r="P723" s="257"/>
      <c r="Q723" s="257"/>
      <c r="R723" s="250"/>
      <c r="S723" s="257"/>
      <c r="T723" s="257"/>
      <c r="U723" s="257"/>
      <c r="V723" s="257"/>
      <c r="W723" s="257"/>
      <c r="X723" s="257"/>
      <c r="Y723" s="257"/>
      <c r="Z723" s="257"/>
      <c r="AA723" s="257"/>
      <c r="AB723" s="257"/>
      <c r="AC723" s="257"/>
      <c r="AD723" s="257"/>
      <c r="AE723" s="246"/>
      <c r="AF723" s="257"/>
      <c r="AG723" s="257"/>
      <c r="AH723" s="257"/>
      <c r="AI723" s="257"/>
    </row>
    <row r="724" spans="1:35" ht="15" customHeight="1" x14ac:dyDescent="0.3">
      <c r="A724" s="261"/>
      <c r="B724" s="262"/>
      <c r="C724" s="262"/>
      <c r="D724" s="262"/>
      <c r="E724" s="262"/>
      <c r="F724" s="262"/>
      <c r="G724" s="263"/>
      <c r="H724" s="262"/>
      <c r="I724" s="258"/>
      <c r="J724" s="261"/>
      <c r="K724" s="250"/>
      <c r="L724" s="262"/>
      <c r="N724" s="250"/>
      <c r="O724" s="260"/>
      <c r="P724" s="257"/>
      <c r="Q724" s="250"/>
      <c r="R724" s="262"/>
      <c r="S724" s="250"/>
      <c r="T724" s="250"/>
      <c r="U724" s="250"/>
      <c r="V724" s="250"/>
      <c r="W724" s="250"/>
      <c r="X724" s="250"/>
      <c r="Y724" s="250"/>
      <c r="Z724" s="250"/>
      <c r="AA724" s="250"/>
      <c r="AB724" s="250"/>
      <c r="AC724" s="250"/>
      <c r="AD724" s="250"/>
      <c r="AE724" s="247"/>
      <c r="AF724" s="250"/>
      <c r="AG724" s="250"/>
      <c r="AH724" s="250"/>
      <c r="AI724" s="250"/>
    </row>
    <row r="725" spans="1:35" ht="15" customHeight="1" x14ac:dyDescent="0.3">
      <c r="A725" s="261"/>
      <c r="B725" s="262"/>
      <c r="C725" s="262"/>
      <c r="D725" s="262"/>
      <c r="E725" s="262"/>
      <c r="F725" s="262"/>
      <c r="G725" s="263"/>
      <c r="H725" s="262"/>
      <c r="I725" s="258"/>
      <c r="J725" s="261"/>
      <c r="K725" s="250"/>
      <c r="L725" s="262"/>
      <c r="N725" s="250"/>
      <c r="O725" s="260"/>
      <c r="P725" s="257"/>
      <c r="Q725" s="262"/>
      <c r="R725" s="262"/>
      <c r="S725" s="262"/>
      <c r="T725" s="262"/>
      <c r="U725" s="262"/>
      <c r="V725" s="262"/>
      <c r="W725" s="262"/>
      <c r="X725" s="262"/>
      <c r="Y725" s="262"/>
      <c r="Z725" s="262"/>
      <c r="AA725" s="262"/>
      <c r="AB725" s="262"/>
      <c r="AC725" s="262"/>
      <c r="AD725" s="262"/>
      <c r="AE725" s="246"/>
      <c r="AF725" s="262"/>
      <c r="AG725" s="262"/>
      <c r="AH725" s="262"/>
      <c r="AI725" s="262"/>
    </row>
    <row r="726" spans="1:35" ht="15" customHeight="1" x14ac:dyDescent="0.3">
      <c r="A726" s="261"/>
      <c r="B726" s="262"/>
      <c r="C726" s="262"/>
      <c r="D726" s="262"/>
      <c r="E726" s="262"/>
      <c r="F726" s="262"/>
      <c r="G726" s="263"/>
      <c r="H726" s="262"/>
      <c r="I726" s="258"/>
      <c r="J726" s="250"/>
      <c r="K726" s="262"/>
      <c r="L726" s="262"/>
      <c r="N726" s="250"/>
      <c r="O726" s="260"/>
      <c r="P726" s="257"/>
      <c r="Q726" s="262"/>
      <c r="R726" s="262"/>
      <c r="S726" s="262"/>
      <c r="T726" s="262"/>
      <c r="U726" s="262"/>
      <c r="V726" s="262"/>
      <c r="W726" s="262"/>
      <c r="X726" s="262"/>
      <c r="Y726" s="262"/>
      <c r="Z726" s="262"/>
      <c r="AA726" s="262"/>
      <c r="AB726" s="262"/>
      <c r="AC726" s="262"/>
      <c r="AD726" s="262"/>
      <c r="AE726" s="247"/>
      <c r="AF726" s="262"/>
      <c r="AG726" s="262"/>
      <c r="AH726" s="262"/>
      <c r="AI726" s="262"/>
    </row>
    <row r="727" spans="1:35" ht="15" customHeight="1" x14ac:dyDescent="0.3">
      <c r="A727" s="261"/>
      <c r="B727" s="262"/>
      <c r="C727" s="262"/>
      <c r="D727" s="262"/>
      <c r="E727" s="262"/>
      <c r="F727" s="262"/>
      <c r="G727" s="263"/>
      <c r="H727" s="262"/>
      <c r="I727" s="258"/>
      <c r="J727" s="262"/>
      <c r="K727" s="250"/>
      <c r="L727" s="262"/>
      <c r="N727" s="250"/>
      <c r="O727" s="260"/>
      <c r="P727" s="257"/>
      <c r="Q727" s="262"/>
      <c r="R727" s="250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2"/>
      <c r="AC727" s="262"/>
      <c r="AD727" s="262"/>
      <c r="AE727" s="246"/>
      <c r="AF727" s="262"/>
      <c r="AG727" s="262"/>
      <c r="AH727" s="262"/>
      <c r="AI727" s="262"/>
    </row>
    <row r="728" spans="1:35" ht="15" customHeight="1" x14ac:dyDescent="0.3">
      <c r="A728" s="261"/>
      <c r="B728" s="262"/>
      <c r="C728" s="262"/>
      <c r="D728" s="262"/>
      <c r="E728" s="262"/>
      <c r="F728" s="262"/>
      <c r="G728" s="263"/>
      <c r="H728" s="262"/>
      <c r="I728" s="258"/>
      <c r="J728" s="262"/>
      <c r="K728" s="250"/>
      <c r="L728" s="262"/>
      <c r="N728" s="250"/>
      <c r="O728" s="260"/>
      <c r="P728" s="257"/>
      <c r="Q728" s="250"/>
      <c r="R728" s="257"/>
      <c r="S728" s="250"/>
      <c r="T728" s="250"/>
      <c r="U728" s="250"/>
      <c r="V728" s="250"/>
      <c r="W728" s="250"/>
      <c r="X728" s="250"/>
      <c r="Y728" s="250"/>
      <c r="Z728" s="250"/>
      <c r="AA728" s="250"/>
      <c r="AB728" s="250"/>
      <c r="AC728" s="250"/>
      <c r="AD728" s="250"/>
      <c r="AE728" s="246"/>
      <c r="AF728" s="250"/>
      <c r="AG728" s="250"/>
      <c r="AH728" s="250"/>
      <c r="AI728" s="250"/>
    </row>
    <row r="729" spans="1:35" ht="15" customHeight="1" x14ac:dyDescent="0.3">
      <c r="A729" s="256"/>
      <c r="B729" s="257"/>
      <c r="C729" s="257"/>
      <c r="D729" s="257"/>
      <c r="E729" s="257"/>
      <c r="F729" s="257"/>
      <c r="G729" s="257"/>
      <c r="H729" s="257"/>
      <c r="I729" s="258"/>
      <c r="J729" s="257"/>
      <c r="K729" s="257"/>
      <c r="L729" s="257"/>
      <c r="N729" s="250"/>
      <c r="O729" s="260"/>
      <c r="P729" s="257"/>
      <c r="Q729" s="257"/>
      <c r="R729" s="257"/>
      <c r="S729" s="257"/>
      <c r="T729" s="257"/>
      <c r="U729" s="257"/>
      <c r="V729" s="257"/>
      <c r="W729" s="257"/>
      <c r="X729" s="257"/>
      <c r="Y729" s="257"/>
      <c r="Z729" s="257"/>
      <c r="AA729" s="257"/>
      <c r="AB729" s="257"/>
      <c r="AC729" s="257"/>
      <c r="AD729" s="257"/>
      <c r="AE729" s="246"/>
      <c r="AF729" s="257"/>
      <c r="AG729" s="257"/>
      <c r="AH729" s="257"/>
      <c r="AI729" s="257"/>
    </row>
    <row r="730" spans="1:35" ht="15" customHeight="1" x14ac:dyDescent="0.3">
      <c r="A730" s="256"/>
      <c r="B730" s="257"/>
      <c r="C730" s="257"/>
      <c r="D730" s="257"/>
      <c r="E730" s="257"/>
      <c r="F730" s="257"/>
      <c r="G730" s="257"/>
      <c r="H730" s="257"/>
      <c r="I730" s="258"/>
      <c r="J730" s="257"/>
      <c r="K730" s="257"/>
      <c r="L730" s="250"/>
      <c r="N730" s="250"/>
      <c r="O730" s="260"/>
      <c r="P730" s="257"/>
      <c r="Q730" s="257"/>
      <c r="R730" s="262"/>
      <c r="S730" s="257"/>
      <c r="T730" s="257"/>
      <c r="U730" s="257"/>
      <c r="V730" s="257"/>
      <c r="W730" s="257"/>
      <c r="X730" s="257"/>
      <c r="Y730" s="257"/>
      <c r="Z730" s="257"/>
      <c r="AA730" s="257"/>
      <c r="AB730" s="257"/>
      <c r="AC730" s="257"/>
      <c r="AD730" s="257"/>
      <c r="AE730" s="246"/>
      <c r="AF730" s="257"/>
      <c r="AG730" s="257"/>
      <c r="AH730" s="257"/>
      <c r="AI730" s="257"/>
    </row>
    <row r="731" spans="1:35" ht="15" customHeight="1" x14ac:dyDescent="0.3">
      <c r="A731" s="261"/>
      <c r="B731" s="262"/>
      <c r="C731" s="262"/>
      <c r="D731" s="262"/>
      <c r="E731" s="262"/>
      <c r="F731" s="262"/>
      <c r="G731" s="263"/>
      <c r="H731" s="262"/>
      <c r="I731" s="258"/>
      <c r="J731" s="261"/>
      <c r="K731" s="262"/>
      <c r="L731" s="250"/>
      <c r="N731" s="250"/>
      <c r="O731" s="260"/>
      <c r="P731" s="257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2"/>
      <c r="AC731" s="262"/>
      <c r="AD731" s="262"/>
      <c r="AE731" s="247"/>
      <c r="AF731" s="262"/>
      <c r="AG731" s="262"/>
      <c r="AH731" s="262"/>
      <c r="AI731" s="262"/>
    </row>
    <row r="732" spans="1:35" ht="15" customHeight="1" x14ac:dyDescent="0.3">
      <c r="A732" s="261"/>
      <c r="B732" s="262"/>
      <c r="C732" s="262"/>
      <c r="D732" s="262"/>
      <c r="E732" s="262"/>
      <c r="F732" s="262"/>
      <c r="G732" s="263"/>
      <c r="H732" s="262"/>
      <c r="I732" s="258"/>
      <c r="J732" s="262"/>
      <c r="K732" s="250"/>
      <c r="L732" s="262"/>
      <c r="N732" s="250"/>
      <c r="O732" s="260"/>
      <c r="P732" s="257"/>
      <c r="Q732" s="262"/>
      <c r="R732" s="262"/>
      <c r="S732" s="262"/>
      <c r="T732" s="262"/>
      <c r="U732" s="262"/>
      <c r="V732" s="262"/>
      <c r="W732" s="262"/>
      <c r="X732" s="262"/>
      <c r="Y732" s="262"/>
      <c r="Z732" s="262"/>
      <c r="AA732" s="262"/>
      <c r="AB732" s="262"/>
      <c r="AC732" s="262"/>
      <c r="AD732" s="262"/>
      <c r="AE732" s="246"/>
      <c r="AF732" s="262"/>
      <c r="AG732" s="262"/>
      <c r="AH732" s="262"/>
      <c r="AI732" s="262"/>
    </row>
    <row r="733" spans="1:35" ht="15" customHeight="1" x14ac:dyDescent="0.3">
      <c r="A733" s="261"/>
      <c r="B733" s="262"/>
      <c r="C733" s="262"/>
      <c r="D733" s="262"/>
      <c r="E733" s="262"/>
      <c r="F733" s="262"/>
      <c r="G733" s="263"/>
      <c r="H733" s="262"/>
      <c r="I733" s="258"/>
      <c r="J733" s="261"/>
      <c r="K733" s="250"/>
      <c r="L733" s="262"/>
      <c r="N733" s="250"/>
      <c r="O733" s="260"/>
      <c r="P733" s="257"/>
      <c r="Q733" s="262"/>
      <c r="R733" s="250"/>
      <c r="S733" s="262"/>
      <c r="T733" s="262"/>
      <c r="U733" s="262"/>
      <c r="V733" s="262"/>
      <c r="W733" s="262"/>
      <c r="X733" s="262"/>
      <c r="Y733" s="262"/>
      <c r="Z733" s="262"/>
      <c r="AA733" s="262"/>
      <c r="AB733" s="262"/>
      <c r="AC733" s="262"/>
      <c r="AD733" s="262"/>
      <c r="AE733" s="246"/>
      <c r="AF733" s="262"/>
      <c r="AG733" s="262"/>
      <c r="AH733" s="262"/>
      <c r="AI733" s="262"/>
    </row>
    <row r="734" spans="1:35" ht="15" customHeight="1" x14ac:dyDescent="0.3">
      <c r="A734" s="261"/>
      <c r="B734" s="262"/>
      <c r="C734" s="262"/>
      <c r="D734" s="262"/>
      <c r="E734" s="262"/>
      <c r="F734" s="262"/>
      <c r="G734" s="263"/>
      <c r="H734" s="262"/>
      <c r="I734" s="258"/>
      <c r="J734" s="261"/>
      <c r="K734" s="250"/>
      <c r="L734" s="262"/>
      <c r="N734" s="250"/>
      <c r="O734" s="260"/>
      <c r="P734" s="257"/>
      <c r="Q734" s="250"/>
      <c r="R734" s="250"/>
      <c r="S734" s="250"/>
      <c r="T734" s="250"/>
      <c r="U734" s="250"/>
      <c r="V734" s="250"/>
      <c r="W734" s="250"/>
      <c r="X734" s="250"/>
      <c r="Y734" s="250"/>
      <c r="Z734" s="250"/>
      <c r="AA734" s="250"/>
      <c r="AB734" s="250"/>
      <c r="AC734" s="250"/>
      <c r="AD734" s="250"/>
      <c r="AE734" s="246"/>
      <c r="AF734" s="250"/>
      <c r="AG734" s="250"/>
      <c r="AH734" s="250"/>
      <c r="AI734" s="250"/>
    </row>
    <row r="735" spans="1:35" ht="15" customHeight="1" x14ac:dyDescent="0.3">
      <c r="A735" s="261"/>
      <c r="B735" s="262"/>
      <c r="C735" s="262"/>
      <c r="D735" s="262"/>
      <c r="E735" s="262"/>
      <c r="F735" s="262"/>
      <c r="G735" s="263"/>
      <c r="H735" s="262"/>
      <c r="I735" s="258"/>
      <c r="J735" s="262"/>
      <c r="K735" s="250"/>
      <c r="L735" s="262"/>
      <c r="N735" s="250"/>
      <c r="O735" s="260"/>
      <c r="P735" s="257"/>
      <c r="Q735" s="250"/>
      <c r="R735" s="257"/>
      <c r="S735" s="250"/>
      <c r="T735" s="250"/>
      <c r="U735" s="250"/>
      <c r="V735" s="250"/>
      <c r="W735" s="250"/>
      <c r="X735" s="250"/>
      <c r="Y735" s="250"/>
      <c r="Z735" s="250"/>
      <c r="AA735" s="250"/>
      <c r="AB735" s="250"/>
      <c r="AC735" s="250"/>
      <c r="AD735" s="250"/>
      <c r="AE735" s="246"/>
      <c r="AF735" s="250"/>
      <c r="AG735" s="250"/>
      <c r="AH735" s="250"/>
      <c r="AI735" s="250"/>
    </row>
    <row r="736" spans="1:35" ht="15" customHeight="1" x14ac:dyDescent="0.3">
      <c r="A736" s="256"/>
      <c r="B736" s="257"/>
      <c r="C736" s="257"/>
      <c r="D736" s="257"/>
      <c r="E736" s="257"/>
      <c r="F736" s="257"/>
      <c r="G736" s="257"/>
      <c r="H736" s="257"/>
      <c r="I736" s="258"/>
      <c r="J736" s="257"/>
      <c r="K736" s="257"/>
      <c r="L736" s="250"/>
      <c r="N736" s="250"/>
      <c r="O736" s="260"/>
      <c r="P736" s="257"/>
      <c r="Q736" s="257"/>
      <c r="R736" s="250"/>
      <c r="S736" s="257"/>
      <c r="T736" s="257"/>
      <c r="U736" s="257"/>
      <c r="V736" s="257"/>
      <c r="W736" s="257"/>
      <c r="X736" s="257"/>
      <c r="Y736" s="257"/>
      <c r="Z736" s="257"/>
      <c r="AA736" s="257"/>
      <c r="AB736" s="257"/>
      <c r="AC736" s="257"/>
      <c r="AD736" s="257"/>
      <c r="AE736" s="246"/>
      <c r="AF736" s="257"/>
      <c r="AG736" s="257"/>
      <c r="AH736" s="257"/>
      <c r="AI736" s="257"/>
    </row>
    <row r="737" spans="1:35" ht="15" customHeight="1" x14ac:dyDescent="0.3">
      <c r="A737" s="261"/>
      <c r="B737" s="262"/>
      <c r="C737" s="262"/>
      <c r="D737" s="262"/>
      <c r="E737" s="262"/>
      <c r="F737" s="262"/>
      <c r="G737" s="263"/>
      <c r="H737" s="262"/>
      <c r="I737" s="258"/>
      <c r="J737" s="262"/>
      <c r="K737" s="262"/>
      <c r="L737" s="262"/>
      <c r="N737" s="250"/>
      <c r="O737" s="260"/>
      <c r="P737" s="257"/>
      <c r="Q737" s="250"/>
      <c r="R737" s="250"/>
      <c r="S737" s="250"/>
      <c r="T737" s="250"/>
      <c r="U737" s="250"/>
      <c r="V737" s="250"/>
      <c r="W737" s="250"/>
      <c r="X737" s="250"/>
      <c r="Y737" s="250"/>
      <c r="Z737" s="250"/>
      <c r="AA737" s="250"/>
      <c r="AB737" s="250"/>
      <c r="AC737" s="250"/>
      <c r="AD737" s="250"/>
      <c r="AE737" s="247"/>
      <c r="AF737" s="250"/>
      <c r="AG737" s="250"/>
      <c r="AH737" s="250"/>
      <c r="AI737" s="250"/>
    </row>
    <row r="738" spans="1:35" ht="15" customHeight="1" x14ac:dyDescent="0.3">
      <c r="A738" s="261"/>
      <c r="B738" s="262"/>
      <c r="C738" s="262"/>
      <c r="D738" s="262"/>
      <c r="E738" s="262"/>
      <c r="F738" s="262"/>
      <c r="G738" s="263"/>
      <c r="H738" s="262"/>
      <c r="I738" s="258"/>
      <c r="J738" s="261"/>
      <c r="K738" s="250"/>
      <c r="L738" s="262"/>
      <c r="N738" s="250"/>
      <c r="O738" s="260"/>
      <c r="P738" s="257"/>
      <c r="Q738" s="250"/>
      <c r="R738" s="262"/>
      <c r="S738" s="250"/>
      <c r="T738" s="250"/>
      <c r="U738" s="250"/>
      <c r="V738" s="250"/>
      <c r="W738" s="250"/>
      <c r="X738" s="250"/>
      <c r="Y738" s="250"/>
      <c r="Z738" s="250"/>
      <c r="AA738" s="250"/>
      <c r="AB738" s="250"/>
      <c r="AC738" s="250"/>
      <c r="AD738" s="250"/>
      <c r="AE738" s="246"/>
      <c r="AF738" s="250"/>
      <c r="AG738" s="250"/>
      <c r="AH738" s="250"/>
      <c r="AI738" s="250"/>
    </row>
    <row r="739" spans="1:35" ht="15" customHeight="1" x14ac:dyDescent="0.3">
      <c r="A739" s="261"/>
      <c r="B739" s="262"/>
      <c r="C739" s="262"/>
      <c r="D739" s="262"/>
      <c r="E739" s="262"/>
      <c r="F739" s="262"/>
      <c r="G739" s="263"/>
      <c r="H739" s="262"/>
      <c r="I739" s="258"/>
      <c r="J739" s="262"/>
      <c r="K739" s="250"/>
      <c r="L739" s="262"/>
      <c r="N739" s="250"/>
      <c r="O739" s="260"/>
      <c r="P739" s="257"/>
      <c r="Q739" s="262"/>
      <c r="R739" s="257"/>
      <c r="S739" s="262"/>
      <c r="T739" s="262"/>
      <c r="U739" s="262"/>
      <c r="V739" s="262"/>
      <c r="W739" s="262"/>
      <c r="X739" s="262"/>
      <c r="Y739" s="262"/>
      <c r="Z739" s="262"/>
      <c r="AA739" s="262"/>
      <c r="AB739" s="262"/>
      <c r="AC739" s="262"/>
      <c r="AD739" s="262"/>
      <c r="AE739" s="246"/>
      <c r="AF739" s="262"/>
      <c r="AG739" s="262"/>
      <c r="AH739" s="262"/>
      <c r="AI739" s="262"/>
    </row>
    <row r="740" spans="1:35" ht="15" customHeight="1" x14ac:dyDescent="0.3">
      <c r="A740" s="256"/>
      <c r="B740" s="257"/>
      <c r="C740" s="257"/>
      <c r="D740" s="257"/>
      <c r="E740" s="257"/>
      <c r="F740" s="257"/>
      <c r="G740" s="257"/>
      <c r="H740" s="257"/>
      <c r="I740" s="258"/>
      <c r="J740" s="257"/>
      <c r="K740" s="257"/>
      <c r="L740" s="250"/>
      <c r="N740" s="250"/>
      <c r="O740" s="260"/>
      <c r="P740" s="257"/>
      <c r="Q740" s="257"/>
      <c r="R740" s="262"/>
      <c r="S740" s="257"/>
      <c r="T740" s="257"/>
      <c r="U740" s="257"/>
      <c r="V740" s="257"/>
      <c r="W740" s="257"/>
      <c r="X740" s="257"/>
      <c r="Y740" s="257"/>
      <c r="Z740" s="257"/>
      <c r="AA740" s="257"/>
      <c r="AB740" s="257"/>
      <c r="AC740" s="257"/>
      <c r="AD740" s="257"/>
      <c r="AE740" s="246"/>
      <c r="AF740" s="257"/>
      <c r="AG740" s="257"/>
      <c r="AH740" s="257"/>
      <c r="AI740" s="257"/>
    </row>
    <row r="741" spans="1:35" ht="15" customHeight="1" x14ac:dyDescent="0.3">
      <c r="A741" s="261"/>
      <c r="B741" s="262"/>
      <c r="C741" s="262"/>
      <c r="D741" s="262"/>
      <c r="E741" s="262"/>
      <c r="F741" s="262"/>
      <c r="G741" s="263"/>
      <c r="H741" s="262"/>
      <c r="I741" s="258"/>
      <c r="J741" s="262"/>
      <c r="K741" s="250"/>
      <c r="L741" s="262"/>
      <c r="N741" s="250"/>
      <c r="O741" s="260"/>
      <c r="P741" s="257"/>
      <c r="Q741" s="262"/>
      <c r="R741" s="262"/>
      <c r="S741" s="262"/>
      <c r="T741" s="262"/>
      <c r="U741" s="262"/>
      <c r="V741" s="262"/>
      <c r="W741" s="262"/>
      <c r="X741" s="262"/>
      <c r="Y741" s="262"/>
      <c r="Z741" s="262"/>
      <c r="AA741" s="262"/>
      <c r="AB741" s="262"/>
      <c r="AC741" s="262"/>
      <c r="AD741" s="262"/>
      <c r="AE741" s="246"/>
      <c r="AF741" s="262"/>
      <c r="AG741" s="262"/>
      <c r="AH741" s="262"/>
      <c r="AI741" s="262"/>
    </row>
    <row r="742" spans="1:35" ht="15" customHeight="1" x14ac:dyDescent="0.3">
      <c r="A742" s="261"/>
      <c r="B742" s="262"/>
      <c r="C742" s="262"/>
      <c r="D742" s="262"/>
      <c r="E742" s="262"/>
      <c r="F742" s="262"/>
      <c r="G742" s="263"/>
      <c r="H742" s="262"/>
      <c r="I742" s="258"/>
      <c r="J742" s="261"/>
      <c r="K742" s="262"/>
      <c r="L742" s="250"/>
      <c r="N742" s="250"/>
      <c r="O742" s="260"/>
      <c r="P742" s="257"/>
      <c r="Q742" s="262"/>
      <c r="R742" s="250"/>
      <c r="S742" s="262"/>
      <c r="T742" s="262"/>
      <c r="U742" s="262"/>
      <c r="V742" s="262"/>
      <c r="W742" s="262"/>
      <c r="X742" s="262"/>
      <c r="Y742" s="262"/>
      <c r="Z742" s="262"/>
      <c r="AA742" s="262"/>
      <c r="AB742" s="262"/>
      <c r="AC742" s="262"/>
      <c r="AD742" s="262"/>
      <c r="AE742" s="246"/>
      <c r="AF742" s="262"/>
      <c r="AG742" s="262"/>
      <c r="AH742" s="262"/>
      <c r="AI742" s="262"/>
    </row>
    <row r="743" spans="1:35" ht="15" customHeight="1" x14ac:dyDescent="0.3">
      <c r="A743" s="261"/>
      <c r="B743" s="262"/>
      <c r="C743" s="262"/>
      <c r="D743" s="262"/>
      <c r="E743" s="262"/>
      <c r="F743" s="262"/>
      <c r="G743" s="263"/>
      <c r="H743" s="262"/>
      <c r="I743" s="258"/>
      <c r="J743" s="262"/>
      <c r="K743" s="250"/>
      <c r="L743" s="262"/>
      <c r="N743" s="250"/>
      <c r="O743" s="260"/>
      <c r="P743" s="257"/>
      <c r="Q743" s="250"/>
      <c r="R743" s="262"/>
      <c r="S743" s="250"/>
      <c r="T743" s="250"/>
      <c r="U743" s="250"/>
      <c r="V743" s="250"/>
      <c r="W743" s="250"/>
      <c r="X743" s="250"/>
      <c r="Y743" s="250"/>
      <c r="Z743" s="250"/>
      <c r="AA743" s="250"/>
      <c r="AB743" s="250"/>
      <c r="AC743" s="250"/>
      <c r="AD743" s="250"/>
      <c r="AE743" s="247"/>
      <c r="AF743" s="250"/>
      <c r="AG743" s="250"/>
      <c r="AH743" s="250"/>
      <c r="AI743" s="250"/>
    </row>
    <row r="744" spans="1:35" ht="15" customHeight="1" x14ac:dyDescent="0.3">
      <c r="A744" s="261"/>
      <c r="B744" s="262"/>
      <c r="C744" s="262"/>
      <c r="D744" s="262"/>
      <c r="E744" s="262"/>
      <c r="F744" s="262"/>
      <c r="G744" s="263"/>
      <c r="H744" s="262"/>
      <c r="I744" s="258"/>
      <c r="J744" s="262"/>
      <c r="K744" s="250"/>
      <c r="L744" s="262"/>
      <c r="N744" s="250"/>
      <c r="O744" s="260"/>
      <c r="P744" s="257"/>
      <c r="Q744" s="262"/>
      <c r="R744" s="262"/>
      <c r="S744" s="262"/>
      <c r="T744" s="262"/>
      <c r="U744" s="262"/>
      <c r="V744" s="262"/>
      <c r="W744" s="262"/>
      <c r="X744" s="262"/>
      <c r="Y744" s="262"/>
      <c r="Z744" s="262"/>
      <c r="AA744" s="262"/>
      <c r="AB744" s="262"/>
      <c r="AC744" s="262"/>
      <c r="AD744" s="262"/>
      <c r="AE744" s="246"/>
      <c r="AF744" s="262"/>
      <c r="AG744" s="262"/>
      <c r="AH744" s="262"/>
      <c r="AI744" s="262"/>
    </row>
    <row r="745" spans="1:35" ht="15" customHeight="1" x14ac:dyDescent="0.3">
      <c r="A745" s="261"/>
      <c r="B745" s="262"/>
      <c r="C745" s="262"/>
      <c r="D745" s="262"/>
      <c r="E745" s="262"/>
      <c r="F745" s="262"/>
      <c r="G745" s="263"/>
      <c r="H745" s="262"/>
      <c r="I745" s="258"/>
      <c r="J745" s="262"/>
      <c r="K745" s="250"/>
      <c r="L745" s="262"/>
      <c r="N745" s="250"/>
      <c r="O745" s="260"/>
      <c r="P745" s="257"/>
      <c r="Q745" s="262"/>
      <c r="R745" s="262"/>
      <c r="S745" s="262"/>
      <c r="T745" s="262"/>
      <c r="U745" s="262"/>
      <c r="V745" s="262"/>
      <c r="W745" s="262"/>
      <c r="X745" s="262"/>
      <c r="Y745" s="262"/>
      <c r="Z745" s="262"/>
      <c r="AA745" s="262"/>
      <c r="AB745" s="262"/>
      <c r="AC745" s="262"/>
      <c r="AD745" s="262"/>
      <c r="AE745" s="246"/>
      <c r="AF745" s="262"/>
      <c r="AG745" s="262"/>
      <c r="AH745" s="262"/>
      <c r="AI745" s="262"/>
    </row>
    <row r="746" spans="1:35" ht="15" customHeight="1" x14ac:dyDescent="0.3">
      <c r="A746" s="261"/>
      <c r="B746" s="262"/>
      <c r="C746" s="262"/>
      <c r="D746" s="262"/>
      <c r="E746" s="262"/>
      <c r="F746" s="262"/>
      <c r="G746" s="263"/>
      <c r="H746" s="262"/>
      <c r="I746" s="258"/>
      <c r="J746" s="261"/>
      <c r="K746" s="262"/>
      <c r="L746" s="250"/>
      <c r="N746" s="250"/>
      <c r="O746" s="260"/>
      <c r="P746" s="257"/>
      <c r="Q746" s="262"/>
      <c r="R746" s="262"/>
      <c r="S746" s="262"/>
      <c r="T746" s="262"/>
      <c r="U746" s="262"/>
      <c r="V746" s="262"/>
      <c r="W746" s="262"/>
      <c r="X746" s="262"/>
      <c r="Y746" s="262"/>
      <c r="Z746" s="262"/>
      <c r="AA746" s="262"/>
      <c r="AB746" s="262"/>
      <c r="AC746" s="262"/>
      <c r="AD746" s="262"/>
      <c r="AE746" s="247"/>
      <c r="AF746" s="262"/>
      <c r="AG746" s="262"/>
      <c r="AH746" s="262"/>
      <c r="AI746" s="262"/>
    </row>
    <row r="747" spans="1:35" ht="15" customHeight="1" x14ac:dyDescent="0.3">
      <c r="A747" s="261"/>
      <c r="B747" s="262"/>
      <c r="C747" s="262"/>
      <c r="D747" s="262"/>
      <c r="E747" s="262"/>
      <c r="F747" s="262"/>
      <c r="G747" s="263"/>
      <c r="H747" s="262"/>
      <c r="I747" s="258"/>
      <c r="J747" s="261"/>
      <c r="K747" s="250"/>
      <c r="L747" s="262"/>
      <c r="N747" s="250"/>
      <c r="O747" s="260"/>
      <c r="P747" s="257"/>
      <c r="Q747" s="262"/>
      <c r="R747" s="257"/>
      <c r="S747" s="262"/>
      <c r="T747" s="262"/>
      <c r="U747" s="262"/>
      <c r="V747" s="262"/>
      <c r="W747" s="262"/>
      <c r="X747" s="262"/>
      <c r="Y747" s="262"/>
      <c r="Z747" s="262"/>
      <c r="AA747" s="262"/>
      <c r="AB747" s="262"/>
      <c r="AC747" s="262"/>
      <c r="AD747" s="262"/>
      <c r="AE747" s="246"/>
      <c r="AF747" s="262"/>
      <c r="AG747" s="262"/>
      <c r="AH747" s="262"/>
      <c r="AI747" s="262"/>
    </row>
    <row r="748" spans="1:35" ht="15" customHeight="1" x14ac:dyDescent="0.3">
      <c r="A748" s="256"/>
      <c r="B748" s="257"/>
      <c r="C748" s="257"/>
      <c r="D748" s="257"/>
      <c r="E748" s="257"/>
      <c r="F748" s="257"/>
      <c r="G748" s="257"/>
      <c r="H748" s="257"/>
      <c r="I748" s="258"/>
      <c r="J748" s="257"/>
      <c r="K748" s="257"/>
      <c r="L748" s="250"/>
      <c r="N748" s="250"/>
      <c r="O748" s="260"/>
      <c r="P748" s="257"/>
      <c r="Q748" s="257"/>
      <c r="R748" s="257"/>
      <c r="S748" s="257"/>
      <c r="T748" s="257"/>
      <c r="U748" s="257"/>
      <c r="V748" s="257"/>
      <c r="W748" s="257"/>
      <c r="X748" s="257"/>
      <c r="Y748" s="257"/>
      <c r="Z748" s="257"/>
      <c r="AA748" s="257"/>
      <c r="AB748" s="257"/>
      <c r="AC748" s="257"/>
      <c r="AD748" s="257"/>
      <c r="AE748" s="246"/>
      <c r="AF748" s="257"/>
      <c r="AG748" s="257"/>
      <c r="AH748" s="257"/>
      <c r="AI748" s="257"/>
    </row>
    <row r="749" spans="1:35" ht="15" customHeight="1" x14ac:dyDescent="0.3">
      <c r="A749" s="256"/>
      <c r="B749" s="257"/>
      <c r="C749" s="257"/>
      <c r="D749" s="257"/>
      <c r="E749" s="257"/>
      <c r="F749" s="257"/>
      <c r="G749" s="257"/>
      <c r="H749" s="257"/>
      <c r="I749" s="258"/>
      <c r="J749" s="257"/>
      <c r="K749" s="250"/>
      <c r="L749" s="257"/>
      <c r="N749" s="250"/>
      <c r="O749" s="260"/>
      <c r="P749" s="257"/>
      <c r="Q749" s="257"/>
      <c r="R749" s="257"/>
      <c r="S749" s="257"/>
      <c r="T749" s="257"/>
      <c r="U749" s="257"/>
      <c r="V749" s="257"/>
      <c r="W749" s="257"/>
      <c r="X749" s="257"/>
      <c r="Y749" s="257"/>
      <c r="Z749" s="257"/>
      <c r="AA749" s="257"/>
      <c r="AB749" s="257"/>
      <c r="AC749" s="257"/>
      <c r="AD749" s="257"/>
      <c r="AE749" s="247"/>
      <c r="AF749" s="257"/>
      <c r="AG749" s="257"/>
      <c r="AH749" s="257"/>
      <c r="AI749" s="257"/>
    </row>
    <row r="750" spans="1:35" ht="15" customHeight="1" x14ac:dyDescent="0.3">
      <c r="A750" s="256"/>
      <c r="B750" s="257"/>
      <c r="C750" s="257"/>
      <c r="D750" s="257"/>
      <c r="E750" s="257"/>
      <c r="F750" s="257"/>
      <c r="G750" s="257"/>
      <c r="H750" s="257"/>
      <c r="I750" s="258"/>
      <c r="J750" s="257"/>
      <c r="K750" s="257"/>
      <c r="L750" s="257"/>
      <c r="N750" s="250"/>
      <c r="O750" s="260"/>
      <c r="P750" s="257"/>
      <c r="Q750" s="257"/>
      <c r="R750" s="262"/>
      <c r="S750" s="257"/>
      <c r="T750" s="257"/>
      <c r="U750" s="257"/>
      <c r="V750" s="257"/>
      <c r="W750" s="257"/>
      <c r="X750" s="257"/>
      <c r="Y750" s="257"/>
      <c r="Z750" s="257"/>
      <c r="AA750" s="257"/>
      <c r="AB750" s="257"/>
      <c r="AC750" s="257"/>
      <c r="AD750" s="257"/>
      <c r="AE750" s="246"/>
      <c r="AF750" s="257"/>
      <c r="AG750" s="257"/>
      <c r="AH750" s="257"/>
      <c r="AI750" s="257"/>
    </row>
    <row r="751" spans="1:35" ht="15" customHeight="1" x14ac:dyDescent="0.3">
      <c r="A751" s="261"/>
      <c r="B751" s="262"/>
      <c r="C751" s="262"/>
      <c r="D751" s="262"/>
      <c r="E751" s="262"/>
      <c r="F751" s="262"/>
      <c r="G751" s="263"/>
      <c r="H751" s="262"/>
      <c r="I751" s="258"/>
      <c r="J751" s="262"/>
      <c r="K751" s="250"/>
      <c r="L751" s="262"/>
      <c r="N751" s="250"/>
      <c r="O751" s="260"/>
      <c r="P751" s="257"/>
      <c r="Q751" s="262"/>
      <c r="R751" s="262"/>
      <c r="S751" s="262"/>
      <c r="T751" s="262"/>
      <c r="U751" s="262"/>
      <c r="V751" s="262"/>
      <c r="W751" s="262"/>
      <c r="X751" s="262"/>
      <c r="Y751" s="262"/>
      <c r="Z751" s="262"/>
      <c r="AA751" s="262"/>
      <c r="AB751" s="262"/>
      <c r="AC751" s="262"/>
      <c r="AD751" s="262"/>
      <c r="AE751" s="247"/>
      <c r="AF751" s="262"/>
      <c r="AG751" s="262"/>
      <c r="AH751" s="262"/>
      <c r="AI751" s="262"/>
    </row>
    <row r="752" spans="1:35" ht="15" customHeight="1" x14ac:dyDescent="0.3">
      <c r="A752" s="261"/>
      <c r="B752" s="262"/>
      <c r="C752" s="262"/>
      <c r="D752" s="262"/>
      <c r="E752" s="262"/>
      <c r="F752" s="262"/>
      <c r="G752" s="263"/>
      <c r="H752" s="262"/>
      <c r="I752" s="258"/>
      <c r="J752" s="261"/>
      <c r="K752" s="262"/>
      <c r="L752" s="250"/>
      <c r="N752" s="250"/>
      <c r="O752" s="260"/>
      <c r="P752" s="257"/>
      <c r="Q752" s="262"/>
      <c r="R752" s="250"/>
      <c r="S752" s="262"/>
      <c r="T752" s="262"/>
      <c r="U752" s="262"/>
      <c r="V752" s="262"/>
      <c r="W752" s="262"/>
      <c r="X752" s="262"/>
      <c r="Y752" s="262"/>
      <c r="Z752" s="262"/>
      <c r="AA752" s="262"/>
      <c r="AB752" s="262"/>
      <c r="AC752" s="262"/>
      <c r="AD752" s="262"/>
      <c r="AE752" s="246"/>
      <c r="AF752" s="262"/>
      <c r="AG752" s="262"/>
      <c r="AH752" s="262"/>
      <c r="AI752" s="262"/>
    </row>
    <row r="753" spans="1:35" ht="15" customHeight="1" x14ac:dyDescent="0.3">
      <c r="A753" s="261"/>
      <c r="B753" s="262"/>
      <c r="C753" s="262"/>
      <c r="D753" s="262"/>
      <c r="E753" s="262"/>
      <c r="F753" s="262"/>
      <c r="G753" s="263"/>
      <c r="H753" s="262"/>
      <c r="I753" s="258"/>
      <c r="J753" s="261"/>
      <c r="K753" s="250"/>
      <c r="L753" s="262"/>
      <c r="N753" s="250"/>
      <c r="O753" s="260"/>
      <c r="P753" s="257"/>
      <c r="Q753" s="250"/>
      <c r="R753" s="250"/>
      <c r="S753" s="250"/>
      <c r="T753" s="250"/>
      <c r="U753" s="250"/>
      <c r="V753" s="250"/>
      <c r="W753" s="250"/>
      <c r="X753" s="250"/>
      <c r="Y753" s="250"/>
      <c r="Z753" s="250"/>
      <c r="AA753" s="250"/>
      <c r="AB753" s="250"/>
      <c r="AC753" s="250"/>
      <c r="AD753" s="250"/>
      <c r="AE753" s="246"/>
      <c r="AF753" s="250"/>
      <c r="AG753" s="250"/>
      <c r="AH753" s="250"/>
      <c r="AI753" s="250"/>
    </row>
    <row r="754" spans="1:35" ht="15" customHeight="1" x14ac:dyDescent="0.3">
      <c r="A754" s="261"/>
      <c r="B754" s="262"/>
      <c r="C754" s="262"/>
      <c r="D754" s="262"/>
      <c r="E754" s="262"/>
      <c r="F754" s="262"/>
      <c r="G754" s="263"/>
      <c r="H754" s="262"/>
      <c r="I754" s="258"/>
      <c r="J754" s="262"/>
      <c r="K754" s="250"/>
      <c r="L754" s="262"/>
      <c r="N754" s="250"/>
      <c r="O754" s="260"/>
      <c r="P754" s="257"/>
      <c r="Q754" s="250"/>
      <c r="R754" s="257"/>
      <c r="S754" s="250"/>
      <c r="T754" s="250"/>
      <c r="U754" s="250"/>
      <c r="V754" s="250"/>
      <c r="W754" s="250"/>
      <c r="X754" s="250"/>
      <c r="Y754" s="250"/>
      <c r="Z754" s="250"/>
      <c r="AA754" s="250"/>
      <c r="AB754" s="250"/>
      <c r="AC754" s="250"/>
      <c r="AD754" s="250"/>
      <c r="AE754" s="246"/>
      <c r="AF754" s="250"/>
      <c r="AG754" s="250"/>
      <c r="AH754" s="250"/>
      <c r="AI754" s="250"/>
    </row>
    <row r="755" spans="1:35" ht="15" customHeight="1" x14ac:dyDescent="0.3">
      <c r="A755" s="256"/>
      <c r="B755" s="257"/>
      <c r="C755" s="257"/>
      <c r="D755" s="257"/>
      <c r="E755" s="257"/>
      <c r="F755" s="257"/>
      <c r="G755" s="257"/>
      <c r="H755" s="257"/>
      <c r="I755" s="258"/>
      <c r="J755" s="257"/>
      <c r="K755" s="257"/>
      <c r="L755" s="257"/>
      <c r="N755" s="250"/>
      <c r="O755" s="260"/>
      <c r="P755" s="257"/>
      <c r="Q755" s="257"/>
      <c r="R755" s="257"/>
      <c r="S755" s="257"/>
      <c r="T755" s="257"/>
      <c r="U755" s="257"/>
      <c r="V755" s="257"/>
      <c r="W755" s="257"/>
      <c r="X755" s="257"/>
      <c r="Y755" s="257"/>
      <c r="Z755" s="257"/>
      <c r="AA755" s="257"/>
      <c r="AB755" s="257"/>
      <c r="AC755" s="257"/>
      <c r="AD755" s="257"/>
      <c r="AE755" s="246"/>
      <c r="AF755" s="257"/>
      <c r="AG755" s="257"/>
      <c r="AH755" s="257"/>
      <c r="AI755" s="257"/>
    </row>
    <row r="756" spans="1:35" ht="15" customHeight="1" x14ac:dyDescent="0.3">
      <c r="A756" s="256"/>
      <c r="B756" s="257"/>
      <c r="C756" s="257"/>
      <c r="D756" s="257"/>
      <c r="E756" s="257"/>
      <c r="F756" s="257"/>
      <c r="G756" s="257"/>
      <c r="H756" s="257"/>
      <c r="I756" s="258"/>
      <c r="J756" s="257"/>
      <c r="K756" s="257"/>
      <c r="L756" s="250"/>
      <c r="N756" s="250"/>
      <c r="O756" s="260"/>
      <c r="P756" s="257"/>
      <c r="Q756" s="257"/>
      <c r="R756" s="257"/>
      <c r="S756" s="257"/>
      <c r="T756" s="257"/>
      <c r="U756" s="257"/>
      <c r="V756" s="257"/>
      <c r="W756" s="257"/>
      <c r="X756" s="257"/>
      <c r="Y756" s="257"/>
      <c r="Z756" s="257"/>
      <c r="AA756" s="257"/>
      <c r="AB756" s="257"/>
      <c r="AC756" s="257"/>
      <c r="AD756" s="257"/>
      <c r="AE756" s="246"/>
      <c r="AF756" s="257"/>
      <c r="AG756" s="257"/>
      <c r="AH756" s="257"/>
      <c r="AI756" s="257"/>
    </row>
    <row r="757" spans="1:35" ht="15" customHeight="1" x14ac:dyDescent="0.3">
      <c r="A757" s="256"/>
      <c r="B757" s="257"/>
      <c r="C757" s="257"/>
      <c r="D757" s="257"/>
      <c r="E757" s="257"/>
      <c r="F757" s="257"/>
      <c r="G757" s="257"/>
      <c r="H757" s="257"/>
      <c r="I757" s="258"/>
      <c r="J757" s="257"/>
      <c r="K757" s="257"/>
      <c r="L757" s="257"/>
      <c r="N757" s="250"/>
      <c r="O757" s="260"/>
      <c r="P757" s="257"/>
      <c r="Q757" s="257"/>
      <c r="R757" s="262"/>
      <c r="S757" s="257"/>
      <c r="T757" s="257"/>
      <c r="U757" s="257"/>
      <c r="V757" s="257"/>
      <c r="W757" s="257"/>
      <c r="X757" s="257"/>
      <c r="Y757" s="257"/>
      <c r="Z757" s="257"/>
      <c r="AA757" s="257"/>
      <c r="AB757" s="257"/>
      <c r="AC757" s="257"/>
      <c r="AD757" s="257"/>
      <c r="AE757" s="247"/>
      <c r="AF757" s="257"/>
      <c r="AG757" s="257"/>
      <c r="AH757" s="257"/>
      <c r="AI757" s="257"/>
    </row>
    <row r="758" spans="1:35" ht="15" customHeight="1" x14ac:dyDescent="0.3">
      <c r="A758" s="261"/>
      <c r="B758" s="262"/>
      <c r="C758" s="262"/>
      <c r="D758" s="262"/>
      <c r="E758" s="262"/>
      <c r="F758" s="262"/>
      <c r="G758" s="263"/>
      <c r="H758" s="262"/>
      <c r="I758" s="258"/>
      <c r="J758" s="261"/>
      <c r="K758" s="250"/>
      <c r="L758" s="262"/>
      <c r="N758" s="250"/>
      <c r="O758" s="260"/>
      <c r="P758" s="257"/>
      <c r="Q758" s="262"/>
      <c r="R758" s="262"/>
      <c r="S758" s="262"/>
      <c r="T758" s="262"/>
      <c r="U758" s="262"/>
      <c r="V758" s="262"/>
      <c r="W758" s="262"/>
      <c r="X758" s="262"/>
      <c r="Y758" s="262"/>
      <c r="Z758" s="262"/>
      <c r="AA758" s="262"/>
      <c r="AB758" s="262"/>
      <c r="AC758" s="262"/>
      <c r="AD758" s="262"/>
      <c r="AE758" s="246"/>
      <c r="AF758" s="262"/>
      <c r="AG758" s="262"/>
      <c r="AH758" s="262"/>
      <c r="AI758" s="262"/>
    </row>
    <row r="759" spans="1:35" ht="15" customHeight="1" x14ac:dyDescent="0.3">
      <c r="A759" s="261"/>
      <c r="B759" s="262"/>
      <c r="C759" s="262"/>
      <c r="D759" s="262"/>
      <c r="E759" s="262"/>
      <c r="F759" s="262"/>
      <c r="G759" s="263"/>
      <c r="H759" s="262"/>
      <c r="I759" s="258"/>
      <c r="J759" s="262"/>
      <c r="K759" s="262"/>
      <c r="L759" s="262"/>
      <c r="N759" s="250"/>
      <c r="O759" s="260"/>
      <c r="P759" s="257"/>
      <c r="Q759" s="262"/>
      <c r="R759" s="257"/>
      <c r="S759" s="262"/>
      <c r="T759" s="262"/>
      <c r="U759" s="262"/>
      <c r="V759" s="262"/>
      <c r="W759" s="262"/>
      <c r="X759" s="262"/>
      <c r="Y759" s="262"/>
      <c r="Z759" s="262"/>
      <c r="AA759" s="262"/>
      <c r="AB759" s="262"/>
      <c r="AC759" s="262"/>
      <c r="AD759" s="262"/>
      <c r="AE759" s="246"/>
      <c r="AF759" s="262"/>
      <c r="AG759" s="262"/>
      <c r="AH759" s="262"/>
      <c r="AI759" s="262"/>
    </row>
    <row r="760" spans="1:35" ht="15" customHeight="1" x14ac:dyDescent="0.3">
      <c r="A760" s="256"/>
      <c r="B760" s="257"/>
      <c r="C760" s="257"/>
      <c r="D760" s="257"/>
      <c r="E760" s="257"/>
      <c r="F760" s="257"/>
      <c r="G760" s="257"/>
      <c r="H760" s="257"/>
      <c r="I760" s="258"/>
      <c r="J760" s="257"/>
      <c r="K760" s="250"/>
      <c r="L760" s="257"/>
      <c r="N760" s="250"/>
      <c r="O760" s="260"/>
      <c r="P760" s="257"/>
      <c r="Q760" s="257"/>
      <c r="R760" s="262"/>
      <c r="S760" s="257"/>
      <c r="T760" s="257"/>
      <c r="U760" s="257"/>
      <c r="V760" s="257"/>
      <c r="W760" s="257"/>
      <c r="X760" s="257"/>
      <c r="Y760" s="257"/>
      <c r="Z760" s="257"/>
      <c r="AA760" s="257"/>
      <c r="AB760" s="257"/>
      <c r="AC760" s="257"/>
      <c r="AD760" s="257"/>
      <c r="AE760" s="247"/>
      <c r="AF760" s="257"/>
      <c r="AG760" s="257"/>
      <c r="AH760" s="257"/>
      <c r="AI760" s="257"/>
    </row>
    <row r="761" spans="1:35" ht="15" customHeight="1" x14ac:dyDescent="0.3">
      <c r="A761" s="261"/>
      <c r="B761" s="262"/>
      <c r="C761" s="262"/>
      <c r="D761" s="262"/>
      <c r="E761" s="262"/>
      <c r="F761" s="262"/>
      <c r="G761" s="263"/>
      <c r="H761" s="262"/>
      <c r="I761" s="258"/>
      <c r="J761" s="261"/>
      <c r="K761" s="262"/>
      <c r="L761" s="250"/>
      <c r="N761" s="250"/>
      <c r="O761" s="260"/>
      <c r="P761" s="257"/>
      <c r="Q761" s="262"/>
      <c r="R761" s="262"/>
      <c r="S761" s="262"/>
      <c r="T761" s="262"/>
      <c r="U761" s="262"/>
      <c r="V761" s="262"/>
      <c r="W761" s="262"/>
      <c r="X761" s="262"/>
      <c r="Y761" s="262"/>
      <c r="Z761" s="262"/>
      <c r="AA761" s="262"/>
      <c r="AB761" s="262"/>
      <c r="AC761" s="262"/>
      <c r="AD761" s="262"/>
      <c r="AE761" s="247"/>
      <c r="AF761" s="262"/>
      <c r="AG761" s="262"/>
      <c r="AH761" s="262"/>
      <c r="AI761" s="262"/>
    </row>
    <row r="762" spans="1:35" ht="15" customHeight="1" x14ac:dyDescent="0.3">
      <c r="A762" s="261"/>
      <c r="B762" s="262"/>
      <c r="C762" s="262"/>
      <c r="D762" s="262"/>
      <c r="E762" s="262"/>
      <c r="F762" s="262"/>
      <c r="G762" s="263"/>
      <c r="H762" s="262"/>
      <c r="I762" s="258"/>
      <c r="J762" s="261"/>
      <c r="K762" s="262"/>
      <c r="L762" s="250"/>
      <c r="N762" s="250"/>
      <c r="O762" s="260"/>
      <c r="P762" s="257"/>
      <c r="Q762" s="262"/>
      <c r="R762" s="262"/>
      <c r="S762" s="262"/>
      <c r="T762" s="262"/>
      <c r="U762" s="262"/>
      <c r="V762" s="262"/>
      <c r="W762" s="262"/>
      <c r="X762" s="262"/>
      <c r="Y762" s="262"/>
      <c r="Z762" s="262"/>
      <c r="AA762" s="262"/>
      <c r="AB762" s="262"/>
      <c r="AC762" s="262"/>
      <c r="AD762" s="262"/>
      <c r="AE762" s="246"/>
      <c r="AF762" s="262"/>
      <c r="AG762" s="262"/>
      <c r="AH762" s="262"/>
      <c r="AI762" s="262"/>
    </row>
    <row r="763" spans="1:35" ht="15" customHeight="1" x14ac:dyDescent="0.3">
      <c r="A763" s="261"/>
      <c r="B763" s="262"/>
      <c r="C763" s="262"/>
      <c r="D763" s="262"/>
      <c r="E763" s="262"/>
      <c r="F763" s="262"/>
      <c r="G763" s="263"/>
      <c r="H763" s="262"/>
      <c r="I763" s="258"/>
      <c r="J763" s="250"/>
      <c r="K763" s="262"/>
      <c r="L763" s="262"/>
      <c r="N763" s="250"/>
      <c r="O763" s="260"/>
      <c r="P763" s="257"/>
      <c r="Q763" s="262"/>
      <c r="R763" s="250"/>
      <c r="S763" s="262"/>
      <c r="T763" s="262"/>
      <c r="U763" s="262"/>
      <c r="V763" s="262"/>
      <c r="W763" s="262"/>
      <c r="X763" s="262"/>
      <c r="Y763" s="262"/>
      <c r="Z763" s="262"/>
      <c r="AA763" s="262"/>
      <c r="AB763" s="262"/>
      <c r="AC763" s="262"/>
      <c r="AD763" s="262"/>
      <c r="AE763" s="246"/>
      <c r="AF763" s="262"/>
      <c r="AG763" s="262"/>
      <c r="AH763" s="262"/>
      <c r="AI763" s="262"/>
    </row>
    <row r="764" spans="1:35" ht="15" customHeight="1" x14ac:dyDescent="0.3">
      <c r="A764" s="261"/>
      <c r="B764" s="262"/>
      <c r="C764" s="262"/>
      <c r="D764" s="262"/>
      <c r="E764" s="262"/>
      <c r="F764" s="262"/>
      <c r="G764" s="263"/>
      <c r="H764" s="262"/>
      <c r="I764" s="258"/>
      <c r="J764" s="261"/>
      <c r="K764" s="250"/>
      <c r="L764" s="262"/>
      <c r="N764" s="250"/>
      <c r="O764" s="260"/>
      <c r="P764" s="257"/>
      <c r="Q764" s="250"/>
      <c r="R764" s="262"/>
      <c r="S764" s="250"/>
      <c r="T764" s="250"/>
      <c r="U764" s="250"/>
      <c r="V764" s="250"/>
      <c r="W764" s="250"/>
      <c r="X764" s="250"/>
      <c r="Y764" s="250"/>
      <c r="Z764" s="250"/>
      <c r="AA764" s="250"/>
      <c r="AB764" s="250"/>
      <c r="AC764" s="250"/>
      <c r="AD764" s="250"/>
      <c r="AE764" s="247"/>
      <c r="AF764" s="250"/>
      <c r="AG764" s="250"/>
      <c r="AH764" s="250"/>
      <c r="AI764" s="250"/>
    </row>
    <row r="765" spans="1:35" ht="15" customHeight="1" x14ac:dyDescent="0.3">
      <c r="A765" s="261"/>
      <c r="B765" s="262"/>
      <c r="C765" s="262"/>
      <c r="D765" s="262"/>
      <c r="E765" s="262"/>
      <c r="F765" s="262"/>
      <c r="G765" s="263"/>
      <c r="H765" s="262"/>
      <c r="I765" s="258"/>
      <c r="J765" s="262"/>
      <c r="K765" s="262"/>
      <c r="L765" s="262"/>
      <c r="N765" s="250"/>
      <c r="O765" s="260"/>
      <c r="P765" s="257"/>
      <c r="Q765" s="262"/>
      <c r="R765" s="262"/>
      <c r="S765" s="262"/>
      <c r="T765" s="262"/>
      <c r="U765" s="262"/>
      <c r="V765" s="262"/>
      <c r="W765" s="262"/>
      <c r="X765" s="262"/>
      <c r="Y765" s="262"/>
      <c r="Z765" s="262"/>
      <c r="AA765" s="262"/>
      <c r="AB765" s="262"/>
      <c r="AC765" s="262"/>
      <c r="AD765" s="262"/>
      <c r="AE765" s="246"/>
      <c r="AF765" s="262"/>
      <c r="AG765" s="262"/>
      <c r="AH765" s="262"/>
      <c r="AI765" s="262"/>
    </row>
    <row r="766" spans="1:35" ht="15" customHeight="1" x14ac:dyDescent="0.3">
      <c r="A766" s="261"/>
      <c r="B766" s="262"/>
      <c r="C766" s="262"/>
      <c r="D766" s="262"/>
      <c r="E766" s="262"/>
      <c r="F766" s="262"/>
      <c r="G766" s="263"/>
      <c r="H766" s="262"/>
      <c r="I766" s="258"/>
      <c r="J766" s="261"/>
      <c r="K766" s="262"/>
      <c r="L766" s="250"/>
      <c r="N766" s="250"/>
      <c r="O766" s="260"/>
      <c r="P766" s="257"/>
      <c r="Q766" s="262"/>
      <c r="R766" s="250"/>
      <c r="S766" s="262"/>
      <c r="T766" s="262"/>
      <c r="U766" s="262"/>
      <c r="V766" s="262"/>
      <c r="W766" s="262"/>
      <c r="X766" s="262"/>
      <c r="Y766" s="262"/>
      <c r="Z766" s="262"/>
      <c r="AA766" s="262"/>
      <c r="AB766" s="262"/>
      <c r="AC766" s="262"/>
      <c r="AD766" s="262"/>
      <c r="AE766" s="246"/>
      <c r="AF766" s="262"/>
      <c r="AG766" s="262"/>
      <c r="AH766" s="262"/>
      <c r="AI766" s="262"/>
    </row>
    <row r="767" spans="1:35" ht="15" customHeight="1" x14ac:dyDescent="0.3">
      <c r="A767" s="261"/>
      <c r="B767" s="262"/>
      <c r="C767" s="262"/>
      <c r="D767" s="262"/>
      <c r="E767" s="262"/>
      <c r="F767" s="262"/>
      <c r="G767" s="263"/>
      <c r="H767" s="262"/>
      <c r="I767" s="258"/>
      <c r="J767" s="261"/>
      <c r="K767" s="250"/>
      <c r="L767" s="262"/>
      <c r="N767" s="250"/>
      <c r="O767" s="260"/>
      <c r="P767" s="257"/>
      <c r="Q767" s="250"/>
      <c r="R767" s="262"/>
      <c r="S767" s="250"/>
      <c r="T767" s="250"/>
      <c r="U767" s="250"/>
      <c r="V767" s="250"/>
      <c r="W767" s="250"/>
      <c r="X767" s="250"/>
      <c r="Y767" s="250"/>
      <c r="Z767" s="250"/>
      <c r="AA767" s="250"/>
      <c r="AB767" s="250"/>
      <c r="AC767" s="250"/>
      <c r="AD767" s="250"/>
      <c r="AE767" s="246"/>
      <c r="AF767" s="250"/>
      <c r="AG767" s="250"/>
      <c r="AH767" s="250"/>
      <c r="AI767" s="250"/>
    </row>
    <row r="768" spans="1:35" ht="15" customHeight="1" x14ac:dyDescent="0.3">
      <c r="A768" s="261"/>
      <c r="B768" s="262"/>
      <c r="C768" s="262"/>
      <c r="D768" s="262"/>
      <c r="E768" s="262"/>
      <c r="F768" s="262"/>
      <c r="G768" s="263"/>
      <c r="H768" s="262"/>
      <c r="I768" s="258"/>
      <c r="J768" s="261"/>
      <c r="K768" s="262"/>
      <c r="L768" s="250"/>
      <c r="N768" s="250"/>
      <c r="O768" s="260"/>
      <c r="P768" s="257"/>
      <c r="Q768" s="262"/>
      <c r="R768" s="262"/>
      <c r="S768" s="262"/>
      <c r="T768" s="262"/>
      <c r="U768" s="262"/>
      <c r="V768" s="262"/>
      <c r="W768" s="262"/>
      <c r="X768" s="262"/>
      <c r="Y768" s="262"/>
      <c r="Z768" s="262"/>
      <c r="AA768" s="262"/>
      <c r="AB768" s="262"/>
      <c r="AC768" s="262"/>
      <c r="AD768" s="262"/>
      <c r="AE768" s="247"/>
      <c r="AF768" s="262"/>
      <c r="AG768" s="262"/>
      <c r="AH768" s="262"/>
      <c r="AI768" s="262"/>
    </row>
    <row r="769" spans="1:35" ht="15" customHeight="1" x14ac:dyDescent="0.3">
      <c r="A769" s="261"/>
      <c r="B769" s="262"/>
      <c r="C769" s="262"/>
      <c r="D769" s="262"/>
      <c r="E769" s="262"/>
      <c r="F769" s="262"/>
      <c r="G769" s="263"/>
      <c r="H769" s="262"/>
      <c r="I769" s="258"/>
      <c r="J769" s="261"/>
      <c r="K769" s="262"/>
      <c r="L769" s="250"/>
      <c r="N769" s="250"/>
      <c r="O769" s="260"/>
      <c r="P769" s="257"/>
      <c r="Q769" s="262"/>
      <c r="R769" s="257"/>
      <c r="S769" s="262"/>
      <c r="T769" s="262"/>
      <c r="U769" s="262"/>
      <c r="V769" s="262"/>
      <c r="W769" s="262"/>
      <c r="X769" s="262"/>
      <c r="Y769" s="262"/>
      <c r="Z769" s="262"/>
      <c r="AA769" s="262"/>
      <c r="AB769" s="262"/>
      <c r="AC769" s="262"/>
      <c r="AD769" s="262"/>
      <c r="AE769" s="246"/>
      <c r="AF769" s="262"/>
      <c r="AG769" s="262"/>
      <c r="AH769" s="262"/>
      <c r="AI769" s="262"/>
    </row>
    <row r="770" spans="1:35" ht="15" customHeight="1" x14ac:dyDescent="0.3">
      <c r="A770" s="256"/>
      <c r="B770" s="257"/>
      <c r="C770" s="257"/>
      <c r="D770" s="257"/>
      <c r="E770" s="257"/>
      <c r="F770" s="257"/>
      <c r="G770" s="257"/>
      <c r="H770" s="257"/>
      <c r="I770" s="258"/>
      <c r="J770" s="257"/>
      <c r="K770" s="257"/>
      <c r="L770" s="257"/>
      <c r="N770" s="250"/>
      <c r="O770" s="260"/>
      <c r="P770" s="257"/>
      <c r="Q770" s="257"/>
      <c r="R770" s="262"/>
      <c r="S770" s="257"/>
      <c r="T770" s="257"/>
      <c r="U770" s="257"/>
      <c r="V770" s="257"/>
      <c r="W770" s="257"/>
      <c r="X770" s="257"/>
      <c r="Y770" s="257"/>
      <c r="Z770" s="257"/>
      <c r="AA770" s="257"/>
      <c r="AB770" s="257"/>
      <c r="AC770" s="257"/>
      <c r="AD770" s="257"/>
      <c r="AE770" s="247"/>
      <c r="AF770" s="257"/>
      <c r="AG770" s="257"/>
      <c r="AH770" s="257"/>
      <c r="AI770" s="257"/>
    </row>
    <row r="771" spans="1:35" ht="15" customHeight="1" x14ac:dyDescent="0.3">
      <c r="A771" s="261"/>
      <c r="B771" s="262"/>
      <c r="C771" s="262"/>
      <c r="D771" s="262"/>
      <c r="E771" s="262"/>
      <c r="F771" s="262"/>
      <c r="G771" s="263"/>
      <c r="H771" s="262"/>
      <c r="I771" s="258"/>
      <c r="J771" s="261"/>
      <c r="K771" s="266"/>
      <c r="L771" s="250"/>
      <c r="N771" s="250"/>
      <c r="O771" s="260"/>
      <c r="P771" s="257"/>
      <c r="Q771" s="262"/>
      <c r="R771" s="262"/>
      <c r="S771" s="262"/>
      <c r="T771" s="262"/>
      <c r="U771" s="262"/>
      <c r="V771" s="262"/>
      <c r="W771" s="262"/>
      <c r="X771" s="262"/>
      <c r="Y771" s="262"/>
      <c r="Z771" s="262"/>
      <c r="AA771" s="262"/>
      <c r="AB771" s="262"/>
      <c r="AC771" s="262"/>
      <c r="AD771" s="262"/>
      <c r="AE771" s="246"/>
      <c r="AF771" s="262"/>
      <c r="AG771" s="262"/>
      <c r="AH771" s="262"/>
      <c r="AI771" s="262"/>
    </row>
    <row r="772" spans="1:35" ht="15" customHeight="1" x14ac:dyDescent="0.3">
      <c r="A772" s="261"/>
      <c r="B772" s="262"/>
      <c r="C772" s="262"/>
      <c r="D772" s="262"/>
      <c r="E772" s="262"/>
      <c r="F772" s="262"/>
      <c r="G772" s="263"/>
      <c r="H772" s="262"/>
      <c r="I772" s="258"/>
      <c r="J772" s="262"/>
      <c r="K772" s="250"/>
      <c r="L772" s="262"/>
      <c r="N772" s="250"/>
      <c r="O772" s="260"/>
      <c r="P772" s="257"/>
      <c r="Q772" s="262"/>
      <c r="R772" s="257"/>
      <c r="S772" s="262"/>
      <c r="T772" s="262"/>
      <c r="U772" s="262"/>
      <c r="V772" s="262"/>
      <c r="W772" s="262"/>
      <c r="X772" s="262"/>
      <c r="Y772" s="262"/>
      <c r="Z772" s="262"/>
      <c r="AA772" s="262"/>
      <c r="AB772" s="262"/>
      <c r="AC772" s="262"/>
      <c r="AD772" s="262"/>
      <c r="AE772" s="246"/>
      <c r="AF772" s="262"/>
      <c r="AG772" s="262"/>
      <c r="AH772" s="262"/>
      <c r="AI772" s="262"/>
    </row>
    <row r="773" spans="1:35" ht="15" customHeight="1" x14ac:dyDescent="0.3">
      <c r="A773" s="256"/>
      <c r="B773" s="257"/>
      <c r="C773" s="257"/>
      <c r="D773" s="257"/>
      <c r="E773" s="257"/>
      <c r="F773" s="257"/>
      <c r="G773" s="257"/>
      <c r="H773" s="257"/>
      <c r="I773" s="258"/>
      <c r="J773" s="257"/>
      <c r="K773" s="257"/>
      <c r="L773" s="250"/>
      <c r="N773" s="250"/>
      <c r="O773" s="260"/>
      <c r="P773" s="257"/>
      <c r="Q773" s="257"/>
      <c r="R773" s="257"/>
      <c r="S773" s="257"/>
      <c r="T773" s="257"/>
      <c r="U773" s="257"/>
      <c r="V773" s="257"/>
      <c r="W773" s="257"/>
      <c r="X773" s="257"/>
      <c r="Y773" s="257"/>
      <c r="Z773" s="257"/>
      <c r="AA773" s="257"/>
      <c r="AB773" s="257"/>
      <c r="AC773" s="257"/>
      <c r="AD773" s="257"/>
      <c r="AE773" s="246"/>
      <c r="AF773" s="257"/>
      <c r="AG773" s="257"/>
      <c r="AH773" s="257"/>
      <c r="AI773" s="257"/>
    </row>
    <row r="774" spans="1:35" ht="15" customHeight="1" x14ac:dyDescent="0.3">
      <c r="A774" s="256"/>
      <c r="B774" s="257"/>
      <c r="C774" s="257"/>
      <c r="D774" s="257"/>
      <c r="E774" s="257"/>
      <c r="F774" s="257"/>
      <c r="G774" s="257"/>
      <c r="H774" s="257"/>
      <c r="I774" s="258"/>
      <c r="J774" s="257"/>
      <c r="K774" s="257"/>
      <c r="L774" s="250"/>
      <c r="N774" s="250"/>
      <c r="O774" s="260"/>
      <c r="P774" s="257"/>
      <c r="Q774" s="257"/>
      <c r="R774" s="262"/>
      <c r="S774" s="257"/>
      <c r="T774" s="257"/>
      <c r="U774" s="257"/>
      <c r="V774" s="257"/>
      <c r="W774" s="257"/>
      <c r="X774" s="257"/>
      <c r="Y774" s="257"/>
      <c r="Z774" s="257"/>
      <c r="AA774" s="257"/>
      <c r="AB774" s="257"/>
      <c r="AC774" s="257"/>
      <c r="AD774" s="257"/>
      <c r="AE774" s="246"/>
      <c r="AF774" s="257"/>
      <c r="AG774" s="257"/>
      <c r="AH774" s="257"/>
      <c r="AI774" s="257"/>
    </row>
    <row r="775" spans="1:35" ht="15" customHeight="1" x14ac:dyDescent="0.3">
      <c r="A775" s="261"/>
      <c r="B775" s="262"/>
      <c r="C775" s="262"/>
      <c r="D775" s="262"/>
      <c r="E775" s="262"/>
      <c r="F775" s="262"/>
      <c r="G775" s="263"/>
      <c r="H775" s="262"/>
      <c r="I775" s="258"/>
      <c r="J775" s="261"/>
      <c r="K775" s="262"/>
      <c r="L775" s="250"/>
      <c r="N775" s="250"/>
      <c r="O775" s="260"/>
      <c r="P775" s="257"/>
      <c r="Q775" s="262"/>
      <c r="R775" s="262"/>
      <c r="S775" s="262"/>
      <c r="T775" s="262"/>
      <c r="U775" s="262"/>
      <c r="V775" s="262"/>
      <c r="W775" s="262"/>
      <c r="X775" s="262"/>
      <c r="Y775" s="262"/>
      <c r="Z775" s="262"/>
      <c r="AA775" s="262"/>
      <c r="AB775" s="262"/>
      <c r="AC775" s="262"/>
      <c r="AD775" s="262"/>
      <c r="AE775" s="246"/>
      <c r="AF775" s="262"/>
      <c r="AG775" s="262"/>
      <c r="AH775" s="262"/>
      <c r="AI775" s="262"/>
    </row>
    <row r="776" spans="1:35" ht="15" customHeight="1" x14ac:dyDescent="0.3">
      <c r="A776" s="261"/>
      <c r="B776" s="262"/>
      <c r="C776" s="262"/>
      <c r="D776" s="262"/>
      <c r="E776" s="262"/>
      <c r="F776" s="262"/>
      <c r="G776" s="263"/>
      <c r="H776" s="262"/>
      <c r="I776" s="258"/>
      <c r="J776" s="261"/>
      <c r="K776" s="262"/>
      <c r="L776" s="250"/>
      <c r="N776" s="250"/>
      <c r="O776" s="260"/>
      <c r="P776" s="257"/>
      <c r="Q776" s="262"/>
      <c r="R776" s="257"/>
      <c r="S776" s="262"/>
      <c r="T776" s="262"/>
      <c r="U776" s="262"/>
      <c r="V776" s="262"/>
      <c r="W776" s="262"/>
      <c r="X776" s="262"/>
      <c r="Y776" s="262"/>
      <c r="Z776" s="262"/>
      <c r="AA776" s="262"/>
      <c r="AB776" s="262"/>
      <c r="AC776" s="262"/>
      <c r="AD776" s="262"/>
      <c r="AE776" s="246"/>
      <c r="AF776" s="262"/>
      <c r="AG776" s="262"/>
      <c r="AH776" s="262"/>
      <c r="AI776" s="262"/>
    </row>
    <row r="777" spans="1:35" ht="15" customHeight="1" x14ac:dyDescent="0.3">
      <c r="A777" s="256"/>
      <c r="B777" s="257"/>
      <c r="C777" s="257"/>
      <c r="D777" s="257"/>
      <c r="E777" s="257"/>
      <c r="F777" s="257"/>
      <c r="G777" s="257"/>
      <c r="H777" s="257"/>
      <c r="I777" s="258"/>
      <c r="J777" s="257"/>
      <c r="K777" s="257"/>
      <c r="L777" s="250"/>
      <c r="N777" s="250"/>
      <c r="O777" s="260"/>
      <c r="P777" s="257"/>
      <c r="Q777" s="257"/>
      <c r="R777" s="257"/>
      <c r="S777" s="257"/>
      <c r="T777" s="257"/>
      <c r="U777" s="257"/>
      <c r="V777" s="257"/>
      <c r="W777" s="257"/>
      <c r="X777" s="257"/>
      <c r="Y777" s="257"/>
      <c r="Z777" s="257"/>
      <c r="AA777" s="257"/>
      <c r="AB777" s="257"/>
      <c r="AC777" s="257"/>
      <c r="AD777" s="257"/>
      <c r="AE777" s="246"/>
      <c r="AF777" s="257"/>
      <c r="AG777" s="257"/>
      <c r="AH777" s="257"/>
      <c r="AI777" s="257"/>
    </row>
    <row r="778" spans="1:35" ht="15" customHeight="1" x14ac:dyDescent="0.3">
      <c r="A778" s="256"/>
      <c r="B778" s="257"/>
      <c r="C778" s="257"/>
      <c r="D778" s="257"/>
      <c r="E778" s="257"/>
      <c r="F778" s="257"/>
      <c r="G778" s="257"/>
      <c r="H778" s="257"/>
      <c r="I778" s="258"/>
      <c r="J778" s="257"/>
      <c r="K778" s="257"/>
      <c r="L778" s="250"/>
      <c r="N778" s="250"/>
      <c r="O778" s="260"/>
      <c r="P778" s="257"/>
      <c r="Q778" s="257"/>
      <c r="R778" s="257"/>
      <c r="S778" s="257"/>
      <c r="T778" s="257"/>
      <c r="U778" s="257"/>
      <c r="V778" s="257"/>
      <c r="W778" s="257"/>
      <c r="X778" s="257"/>
      <c r="Y778" s="257"/>
      <c r="Z778" s="257"/>
      <c r="AA778" s="257"/>
      <c r="AB778" s="257"/>
      <c r="AC778" s="257"/>
      <c r="AD778" s="257"/>
      <c r="AE778" s="246"/>
      <c r="AF778" s="257"/>
      <c r="AG778" s="257"/>
      <c r="AH778" s="257"/>
      <c r="AI778" s="257"/>
    </row>
    <row r="779" spans="1:35" ht="15" customHeight="1" x14ac:dyDescent="0.3">
      <c r="A779" s="256"/>
      <c r="B779" s="257"/>
      <c r="C779" s="257"/>
      <c r="D779" s="257"/>
      <c r="E779" s="257"/>
      <c r="F779" s="257"/>
      <c r="G779" s="257"/>
      <c r="H779" s="257"/>
      <c r="I779" s="258"/>
      <c r="J779" s="257"/>
      <c r="K779" s="250"/>
      <c r="L779" s="257"/>
      <c r="N779" s="250"/>
      <c r="O779" s="260"/>
      <c r="P779" s="257"/>
      <c r="Q779" s="257"/>
      <c r="R779" s="257"/>
      <c r="S779" s="257"/>
      <c r="T779" s="257"/>
      <c r="U779" s="257"/>
      <c r="V779" s="257"/>
      <c r="W779" s="257"/>
      <c r="X779" s="257"/>
      <c r="Y779" s="257"/>
      <c r="Z779" s="257"/>
      <c r="AA779" s="257"/>
      <c r="AB779" s="257"/>
      <c r="AC779" s="257"/>
      <c r="AD779" s="257"/>
      <c r="AE779" s="247"/>
      <c r="AF779" s="257"/>
      <c r="AG779" s="257"/>
      <c r="AH779" s="257"/>
      <c r="AI779" s="257"/>
    </row>
    <row r="780" spans="1:35" ht="15" customHeight="1" x14ac:dyDescent="0.3">
      <c r="A780" s="256"/>
      <c r="B780" s="257"/>
      <c r="C780" s="257"/>
      <c r="D780" s="257"/>
      <c r="E780" s="257"/>
      <c r="F780" s="257"/>
      <c r="G780" s="257"/>
      <c r="H780" s="257"/>
      <c r="I780" s="258"/>
      <c r="J780" s="257"/>
      <c r="K780" s="250"/>
      <c r="L780" s="257"/>
      <c r="N780" s="250"/>
      <c r="O780" s="260"/>
      <c r="P780" s="257"/>
      <c r="Q780" s="257"/>
      <c r="R780" s="262"/>
      <c r="S780" s="257"/>
      <c r="T780" s="257"/>
      <c r="U780" s="257"/>
      <c r="V780" s="257"/>
      <c r="W780" s="257"/>
      <c r="X780" s="257"/>
      <c r="Y780" s="257"/>
      <c r="Z780" s="257"/>
      <c r="AA780" s="257"/>
      <c r="AB780" s="257"/>
      <c r="AC780" s="257"/>
      <c r="AD780" s="257"/>
      <c r="AE780" s="246"/>
      <c r="AF780" s="257"/>
      <c r="AG780" s="257"/>
      <c r="AH780" s="257"/>
      <c r="AI780" s="257"/>
    </row>
    <row r="781" spans="1:35" ht="15" customHeight="1" x14ac:dyDescent="0.3">
      <c r="A781" s="261"/>
      <c r="B781" s="262"/>
      <c r="C781" s="262"/>
      <c r="D781" s="262"/>
      <c r="E781" s="262"/>
      <c r="F781" s="262"/>
      <c r="G781" s="263"/>
      <c r="H781" s="262"/>
      <c r="I781" s="258"/>
      <c r="J781" s="261"/>
      <c r="K781" s="262"/>
      <c r="L781" s="250"/>
      <c r="N781" s="250"/>
      <c r="O781" s="260"/>
      <c r="P781" s="257"/>
      <c r="Q781" s="262"/>
      <c r="R781" s="250"/>
      <c r="S781" s="262"/>
      <c r="T781" s="262"/>
      <c r="U781" s="262"/>
      <c r="V781" s="262"/>
      <c r="W781" s="262"/>
      <c r="X781" s="262"/>
      <c r="Y781" s="262"/>
      <c r="Z781" s="262"/>
      <c r="AA781" s="262"/>
      <c r="AB781" s="262"/>
      <c r="AC781" s="262"/>
      <c r="AD781" s="262"/>
      <c r="AE781" s="247"/>
      <c r="AF781" s="262"/>
      <c r="AG781" s="262"/>
      <c r="AH781" s="262"/>
      <c r="AI781" s="262"/>
    </row>
    <row r="782" spans="1:35" ht="15" customHeight="1" x14ac:dyDescent="0.3">
      <c r="A782" s="261"/>
      <c r="B782" s="262"/>
      <c r="C782" s="262"/>
      <c r="D782" s="262"/>
      <c r="E782" s="262"/>
      <c r="F782" s="262"/>
      <c r="G782" s="263"/>
      <c r="H782" s="262"/>
      <c r="I782" s="258"/>
      <c r="J782" s="261"/>
      <c r="K782" s="257"/>
      <c r="L782" s="262"/>
      <c r="N782" s="250"/>
      <c r="O782" s="260"/>
      <c r="P782" s="257"/>
      <c r="Q782" s="250"/>
      <c r="R782" s="262"/>
      <c r="S782" s="250"/>
      <c r="T782" s="250"/>
      <c r="U782" s="250"/>
      <c r="V782" s="250"/>
      <c r="W782" s="250"/>
      <c r="X782" s="250"/>
      <c r="Y782" s="250"/>
      <c r="Z782" s="250"/>
      <c r="AA782" s="250"/>
      <c r="AB782" s="250"/>
      <c r="AC782" s="250"/>
      <c r="AD782" s="250"/>
      <c r="AE782" s="246"/>
      <c r="AF782" s="250"/>
      <c r="AG782" s="250"/>
      <c r="AH782" s="250"/>
      <c r="AI782" s="250"/>
    </row>
    <row r="783" spans="1:35" ht="15" customHeight="1" x14ac:dyDescent="0.3">
      <c r="A783" s="261"/>
      <c r="B783" s="262"/>
      <c r="C783" s="262"/>
      <c r="D783" s="262"/>
      <c r="E783" s="262"/>
      <c r="F783" s="262"/>
      <c r="G783" s="263"/>
      <c r="H783" s="262"/>
      <c r="I783" s="258"/>
      <c r="J783" s="262"/>
      <c r="K783" s="250"/>
      <c r="L783" s="262"/>
      <c r="N783" s="250"/>
      <c r="O783" s="260"/>
      <c r="P783" s="257"/>
      <c r="Q783" s="262"/>
      <c r="R783" s="257"/>
      <c r="S783" s="262"/>
      <c r="T783" s="262"/>
      <c r="U783" s="262"/>
      <c r="V783" s="262"/>
      <c r="W783" s="262"/>
      <c r="X783" s="262"/>
      <c r="Y783" s="262"/>
      <c r="Z783" s="262"/>
      <c r="AA783" s="262"/>
      <c r="AB783" s="262"/>
      <c r="AC783" s="262"/>
      <c r="AD783" s="262"/>
      <c r="AE783" s="246"/>
      <c r="AF783" s="262"/>
      <c r="AG783" s="262"/>
      <c r="AH783" s="262"/>
      <c r="AI783" s="262"/>
    </row>
    <row r="784" spans="1:35" ht="15" customHeight="1" x14ac:dyDescent="0.3">
      <c r="A784" s="256"/>
      <c r="B784" s="257"/>
      <c r="C784" s="257"/>
      <c r="D784" s="257"/>
      <c r="E784" s="257"/>
      <c r="F784" s="257"/>
      <c r="G784" s="257"/>
      <c r="H784" s="257"/>
      <c r="I784" s="258"/>
      <c r="J784" s="257"/>
      <c r="K784" s="257"/>
      <c r="L784" s="257"/>
      <c r="N784" s="250"/>
      <c r="O784" s="260"/>
      <c r="P784" s="257"/>
      <c r="Q784" s="257"/>
      <c r="R784" s="250"/>
      <c r="S784" s="257"/>
      <c r="T784" s="257"/>
      <c r="U784" s="257"/>
      <c r="V784" s="257"/>
      <c r="W784" s="257"/>
      <c r="X784" s="257"/>
      <c r="Y784" s="257"/>
      <c r="Z784" s="257"/>
      <c r="AA784" s="257"/>
      <c r="AB784" s="257"/>
      <c r="AC784" s="257"/>
      <c r="AD784" s="257"/>
      <c r="AE784" s="246"/>
      <c r="AF784" s="257"/>
      <c r="AG784" s="257"/>
      <c r="AH784" s="257"/>
      <c r="AI784" s="257"/>
    </row>
    <row r="785" spans="1:35" ht="15" customHeight="1" x14ac:dyDescent="0.3">
      <c r="A785" s="261"/>
      <c r="B785" s="262"/>
      <c r="C785" s="262"/>
      <c r="D785" s="262"/>
      <c r="E785" s="262"/>
      <c r="F785" s="262"/>
      <c r="G785" s="263"/>
      <c r="H785" s="262"/>
      <c r="I785" s="258"/>
      <c r="J785" s="262"/>
      <c r="K785" s="250"/>
      <c r="L785" s="262"/>
      <c r="N785" s="250"/>
      <c r="O785" s="260"/>
      <c r="P785" s="257"/>
      <c r="Q785" s="250"/>
      <c r="R785" s="250"/>
      <c r="S785" s="250"/>
      <c r="T785" s="250"/>
      <c r="U785" s="250"/>
      <c r="V785" s="250"/>
      <c r="W785" s="250"/>
      <c r="X785" s="250"/>
      <c r="Y785" s="250"/>
      <c r="Z785" s="250"/>
      <c r="AA785" s="250"/>
      <c r="AB785" s="250"/>
      <c r="AC785" s="250"/>
      <c r="AD785" s="250"/>
      <c r="AE785" s="246"/>
      <c r="AF785" s="250"/>
      <c r="AG785" s="250"/>
      <c r="AH785" s="250"/>
      <c r="AI785" s="250"/>
    </row>
    <row r="786" spans="1:35" ht="15" customHeight="1" x14ac:dyDescent="0.3">
      <c r="A786" s="261"/>
      <c r="B786" s="262"/>
      <c r="C786" s="262"/>
      <c r="D786" s="262"/>
      <c r="E786" s="262"/>
      <c r="F786" s="262"/>
      <c r="G786" s="263"/>
      <c r="H786" s="262"/>
      <c r="I786" s="258"/>
      <c r="J786" s="262"/>
      <c r="K786" s="250"/>
      <c r="L786" s="262"/>
      <c r="N786" s="250"/>
      <c r="O786" s="260"/>
      <c r="P786" s="257"/>
      <c r="Q786" s="250"/>
      <c r="R786" s="262"/>
      <c r="S786" s="250"/>
      <c r="T786" s="250"/>
      <c r="U786" s="250"/>
      <c r="V786" s="250"/>
      <c r="W786" s="250"/>
      <c r="X786" s="250"/>
      <c r="Y786" s="250"/>
      <c r="Z786" s="250"/>
      <c r="AA786" s="250"/>
      <c r="AB786" s="250"/>
      <c r="AC786" s="250"/>
      <c r="AD786" s="250"/>
      <c r="AE786" s="246"/>
      <c r="AF786" s="250"/>
      <c r="AG786" s="250"/>
      <c r="AH786" s="250"/>
      <c r="AI786" s="250"/>
    </row>
    <row r="787" spans="1:35" ht="15" customHeight="1" x14ac:dyDescent="0.3">
      <c r="A787" s="261"/>
      <c r="B787" s="262"/>
      <c r="C787" s="262"/>
      <c r="D787" s="262"/>
      <c r="E787" s="262"/>
      <c r="F787" s="262"/>
      <c r="G787" s="263"/>
      <c r="H787" s="262"/>
      <c r="I787" s="258"/>
      <c r="J787" s="262"/>
      <c r="K787" s="250"/>
      <c r="L787" s="262"/>
      <c r="N787" s="250"/>
      <c r="O787" s="260"/>
      <c r="P787" s="257"/>
      <c r="Q787" s="262"/>
      <c r="R787" s="257"/>
      <c r="S787" s="262"/>
      <c r="T787" s="262"/>
      <c r="U787" s="262"/>
      <c r="V787" s="262"/>
      <c r="W787" s="262"/>
      <c r="X787" s="262"/>
      <c r="Y787" s="262"/>
      <c r="Z787" s="262"/>
      <c r="AA787" s="262"/>
      <c r="AB787" s="262"/>
      <c r="AC787" s="262"/>
      <c r="AD787" s="262"/>
      <c r="AE787" s="247"/>
      <c r="AF787" s="262"/>
      <c r="AG787" s="262"/>
      <c r="AH787" s="262"/>
      <c r="AI787" s="262"/>
    </row>
    <row r="788" spans="1:35" ht="15" customHeight="1" x14ac:dyDescent="0.3">
      <c r="A788" s="256"/>
      <c r="B788" s="257"/>
      <c r="C788" s="257"/>
      <c r="D788" s="257"/>
      <c r="E788" s="257"/>
      <c r="F788" s="257"/>
      <c r="G788" s="257"/>
      <c r="H788" s="257"/>
      <c r="I788" s="258"/>
      <c r="J788" s="257"/>
      <c r="K788" s="262"/>
      <c r="L788" s="257"/>
      <c r="N788" s="250"/>
      <c r="O788" s="260"/>
      <c r="P788" s="257"/>
      <c r="Q788" s="257"/>
      <c r="R788" s="257"/>
      <c r="S788" s="257"/>
      <c r="T788" s="257"/>
      <c r="U788" s="257"/>
      <c r="V788" s="257"/>
      <c r="W788" s="257"/>
      <c r="X788" s="257"/>
      <c r="Y788" s="257"/>
      <c r="Z788" s="257"/>
      <c r="AA788" s="257"/>
      <c r="AB788" s="257"/>
      <c r="AC788" s="257"/>
      <c r="AD788" s="257"/>
      <c r="AE788" s="246"/>
      <c r="AF788" s="257"/>
      <c r="AG788" s="257"/>
      <c r="AH788" s="257"/>
      <c r="AI788" s="257"/>
    </row>
    <row r="789" spans="1:35" ht="15" customHeight="1" x14ac:dyDescent="0.3">
      <c r="A789" s="256"/>
      <c r="B789" s="257"/>
      <c r="C789" s="257"/>
      <c r="D789" s="257"/>
      <c r="E789" s="257"/>
      <c r="F789" s="257"/>
      <c r="G789" s="257"/>
      <c r="H789" s="257"/>
      <c r="I789" s="258"/>
      <c r="J789" s="250"/>
      <c r="K789" s="257"/>
      <c r="L789" s="257"/>
      <c r="N789" s="250"/>
      <c r="O789" s="260"/>
      <c r="P789" s="257"/>
      <c r="Q789" s="257"/>
      <c r="R789" s="262"/>
      <c r="S789" s="257"/>
      <c r="T789" s="257"/>
      <c r="U789" s="257"/>
      <c r="V789" s="257"/>
      <c r="W789" s="257"/>
      <c r="X789" s="257"/>
      <c r="Y789" s="257"/>
      <c r="Z789" s="257"/>
      <c r="AA789" s="257"/>
      <c r="AB789" s="257"/>
      <c r="AC789" s="257"/>
      <c r="AD789" s="257"/>
      <c r="AE789" s="246"/>
      <c r="AF789" s="257"/>
      <c r="AG789" s="257"/>
      <c r="AH789" s="257"/>
      <c r="AI789" s="257"/>
    </row>
    <row r="790" spans="1:35" ht="15" customHeight="1" x14ac:dyDescent="0.3">
      <c r="A790" s="261"/>
      <c r="B790" s="262"/>
      <c r="C790" s="262"/>
      <c r="D790" s="262"/>
      <c r="E790" s="262"/>
      <c r="F790" s="262"/>
      <c r="G790" s="263"/>
      <c r="H790" s="262"/>
      <c r="I790" s="258"/>
      <c r="J790" s="262"/>
      <c r="K790" s="250"/>
      <c r="L790" s="262"/>
      <c r="N790" s="250"/>
      <c r="O790" s="260"/>
      <c r="P790" s="257"/>
      <c r="Q790" s="262"/>
      <c r="R790" s="250"/>
      <c r="S790" s="262"/>
      <c r="T790" s="262"/>
      <c r="U790" s="262"/>
      <c r="V790" s="262"/>
      <c r="W790" s="262"/>
      <c r="X790" s="262"/>
      <c r="Y790" s="262"/>
      <c r="Z790" s="262"/>
      <c r="AA790" s="262"/>
      <c r="AB790" s="262"/>
      <c r="AC790" s="262"/>
      <c r="AD790" s="262"/>
      <c r="AE790" s="247"/>
      <c r="AF790" s="262"/>
      <c r="AG790" s="262"/>
      <c r="AH790" s="262"/>
      <c r="AI790" s="262"/>
    </row>
    <row r="791" spans="1:35" ht="15" customHeight="1" x14ac:dyDescent="0.3">
      <c r="A791" s="261"/>
      <c r="B791" s="262"/>
      <c r="C791" s="262"/>
      <c r="D791" s="262"/>
      <c r="E791" s="262"/>
      <c r="F791" s="262"/>
      <c r="G791" s="263"/>
      <c r="H791" s="262"/>
      <c r="I791" s="258"/>
      <c r="J791" s="262"/>
      <c r="K791" s="250"/>
      <c r="L791" s="262"/>
      <c r="N791" s="250"/>
      <c r="O791" s="260"/>
      <c r="P791" s="257"/>
      <c r="Q791" s="250"/>
      <c r="R791" s="262"/>
      <c r="S791" s="250"/>
      <c r="T791" s="250"/>
      <c r="U791" s="250"/>
      <c r="V791" s="250"/>
      <c r="W791" s="250"/>
      <c r="X791" s="250"/>
      <c r="Y791" s="250"/>
      <c r="Z791" s="250"/>
      <c r="AA791" s="250"/>
      <c r="AB791" s="250"/>
      <c r="AC791" s="250"/>
      <c r="AD791" s="250"/>
      <c r="AE791" s="246"/>
      <c r="AF791" s="250"/>
      <c r="AG791" s="250"/>
      <c r="AH791" s="250"/>
      <c r="AI791" s="250"/>
    </row>
    <row r="792" spans="1:35" ht="15" customHeight="1" x14ac:dyDescent="0.3">
      <c r="A792" s="261"/>
      <c r="B792" s="262"/>
      <c r="C792" s="262"/>
      <c r="D792" s="262"/>
      <c r="E792" s="262"/>
      <c r="F792" s="262"/>
      <c r="G792" s="263"/>
      <c r="H792" s="262"/>
      <c r="I792" s="258"/>
      <c r="J792" s="262"/>
      <c r="K792" s="262"/>
      <c r="L792" s="262"/>
      <c r="N792" s="250"/>
      <c r="O792" s="260"/>
      <c r="P792" s="257"/>
      <c r="Q792" s="262"/>
      <c r="R792" s="262"/>
      <c r="S792" s="262"/>
      <c r="T792" s="262"/>
      <c r="U792" s="262"/>
      <c r="V792" s="262"/>
      <c r="W792" s="262"/>
      <c r="X792" s="262"/>
      <c r="Y792" s="262"/>
      <c r="Z792" s="262"/>
      <c r="AA792" s="262"/>
      <c r="AB792" s="262"/>
      <c r="AC792" s="262"/>
      <c r="AD792" s="262"/>
      <c r="AE792" s="246"/>
      <c r="AF792" s="262"/>
      <c r="AG792" s="262"/>
      <c r="AH792" s="262"/>
      <c r="AI792" s="262"/>
    </row>
    <row r="793" spans="1:35" ht="15" customHeight="1" x14ac:dyDescent="0.3">
      <c r="A793" s="261"/>
      <c r="B793" s="262"/>
      <c r="C793" s="262"/>
      <c r="D793" s="262"/>
      <c r="E793" s="262"/>
      <c r="F793" s="262"/>
      <c r="G793" s="263"/>
      <c r="H793" s="262"/>
      <c r="I793" s="258"/>
      <c r="J793" s="262"/>
      <c r="K793" s="257"/>
      <c r="L793" s="262"/>
      <c r="N793" s="250"/>
      <c r="O793" s="260"/>
      <c r="P793" s="257"/>
      <c r="Q793" s="262"/>
      <c r="R793" s="257"/>
      <c r="S793" s="262"/>
      <c r="T793" s="262"/>
      <c r="U793" s="262"/>
      <c r="V793" s="262"/>
      <c r="W793" s="262"/>
      <c r="X793" s="262"/>
      <c r="Y793" s="262"/>
      <c r="Z793" s="262"/>
      <c r="AA793" s="262"/>
      <c r="AB793" s="262"/>
      <c r="AC793" s="262"/>
      <c r="AD793" s="262"/>
      <c r="AE793" s="246"/>
      <c r="AF793" s="262"/>
      <c r="AG793" s="262"/>
      <c r="AH793" s="262"/>
      <c r="AI793" s="262"/>
    </row>
    <row r="794" spans="1:35" ht="15" customHeight="1" x14ac:dyDescent="0.3">
      <c r="A794" s="256"/>
      <c r="B794" s="257"/>
      <c r="C794" s="257"/>
      <c r="D794" s="257"/>
      <c r="E794" s="257"/>
      <c r="F794" s="257"/>
      <c r="G794" s="257"/>
      <c r="H794" s="257"/>
      <c r="I794" s="258"/>
      <c r="J794" s="250"/>
      <c r="K794" s="257"/>
      <c r="L794" s="257"/>
      <c r="N794" s="250"/>
      <c r="O794" s="260"/>
      <c r="P794" s="257"/>
      <c r="Q794" s="257"/>
      <c r="R794" s="257"/>
      <c r="S794" s="257"/>
      <c r="T794" s="257"/>
      <c r="U794" s="257"/>
      <c r="V794" s="257"/>
      <c r="W794" s="257"/>
      <c r="X794" s="257"/>
      <c r="Y794" s="257"/>
      <c r="Z794" s="257"/>
      <c r="AA794" s="257"/>
      <c r="AB794" s="257"/>
      <c r="AC794" s="257"/>
      <c r="AD794" s="257"/>
      <c r="AE794" s="246"/>
      <c r="AF794" s="257"/>
      <c r="AG794" s="257"/>
      <c r="AH794" s="257"/>
      <c r="AI794" s="257"/>
    </row>
    <row r="795" spans="1:35" ht="15" customHeight="1" x14ac:dyDescent="0.3">
      <c r="A795" s="256"/>
      <c r="B795" s="257"/>
      <c r="C795" s="257"/>
      <c r="D795" s="257"/>
      <c r="E795" s="257"/>
      <c r="F795" s="257"/>
      <c r="G795" s="257"/>
      <c r="H795" s="257"/>
      <c r="I795" s="258"/>
      <c r="J795" s="250"/>
      <c r="K795" s="257"/>
      <c r="L795" s="257"/>
      <c r="N795" s="250"/>
      <c r="O795" s="260"/>
      <c r="P795" s="257"/>
      <c r="Q795" s="257"/>
      <c r="R795" s="262"/>
      <c r="S795" s="257"/>
      <c r="T795" s="257"/>
      <c r="U795" s="257"/>
      <c r="V795" s="257"/>
      <c r="W795" s="257"/>
      <c r="X795" s="257"/>
      <c r="Y795" s="257"/>
      <c r="Z795" s="257"/>
      <c r="AA795" s="257"/>
      <c r="AB795" s="257"/>
      <c r="AC795" s="257"/>
      <c r="AD795" s="257"/>
      <c r="AE795" s="246"/>
      <c r="AF795" s="257"/>
      <c r="AG795" s="257"/>
      <c r="AH795" s="257"/>
      <c r="AI795" s="257"/>
    </row>
    <row r="796" spans="1:35" ht="15" customHeight="1" x14ac:dyDescent="0.3">
      <c r="A796" s="261"/>
      <c r="B796" s="262"/>
      <c r="C796" s="262"/>
      <c r="D796" s="262"/>
      <c r="E796" s="262"/>
      <c r="F796" s="262"/>
      <c r="G796" s="263"/>
      <c r="H796" s="262"/>
      <c r="I796" s="258"/>
      <c r="J796" s="262"/>
      <c r="K796" s="250"/>
      <c r="L796" s="262"/>
      <c r="N796" s="250"/>
      <c r="O796" s="260"/>
      <c r="P796" s="257"/>
      <c r="Q796" s="262"/>
      <c r="R796" s="257"/>
      <c r="S796" s="262"/>
      <c r="T796" s="262"/>
      <c r="U796" s="262"/>
      <c r="V796" s="262"/>
      <c r="W796" s="262"/>
      <c r="X796" s="262"/>
      <c r="Y796" s="262"/>
      <c r="Z796" s="262"/>
      <c r="AA796" s="262"/>
      <c r="AB796" s="262"/>
      <c r="AC796" s="262"/>
      <c r="AD796" s="262"/>
      <c r="AE796" s="247"/>
      <c r="AF796" s="262"/>
      <c r="AG796" s="262"/>
      <c r="AH796" s="262"/>
      <c r="AI796" s="262"/>
    </row>
    <row r="797" spans="1:35" ht="15" customHeight="1" x14ac:dyDescent="0.3">
      <c r="A797" s="256"/>
      <c r="B797" s="257"/>
      <c r="C797" s="257"/>
      <c r="D797" s="257"/>
      <c r="E797" s="257"/>
      <c r="F797" s="257"/>
      <c r="G797" s="257"/>
      <c r="H797" s="257"/>
      <c r="I797" s="258"/>
      <c r="J797" s="257"/>
      <c r="K797" s="257"/>
      <c r="L797" s="257"/>
      <c r="N797" s="250"/>
      <c r="O797" s="260"/>
      <c r="P797" s="257"/>
      <c r="Q797" s="257"/>
      <c r="R797" s="262"/>
      <c r="S797" s="257"/>
      <c r="T797" s="257"/>
      <c r="U797" s="257"/>
      <c r="V797" s="257"/>
      <c r="W797" s="257"/>
      <c r="X797" s="257"/>
      <c r="Y797" s="257"/>
      <c r="Z797" s="257"/>
      <c r="AA797" s="257"/>
      <c r="AB797" s="257"/>
      <c r="AC797" s="257"/>
      <c r="AD797" s="257"/>
      <c r="AE797" s="246"/>
      <c r="AF797" s="257"/>
      <c r="AG797" s="257"/>
      <c r="AH797" s="257"/>
      <c r="AI797" s="257"/>
    </row>
    <row r="798" spans="1:35" ht="15" customHeight="1" x14ac:dyDescent="0.3">
      <c r="A798" s="261"/>
      <c r="B798" s="262"/>
      <c r="C798" s="262"/>
      <c r="D798" s="262"/>
      <c r="E798" s="262"/>
      <c r="F798" s="262"/>
      <c r="G798" s="263"/>
      <c r="H798" s="262"/>
      <c r="I798" s="258"/>
      <c r="J798" s="262"/>
      <c r="K798" s="250"/>
      <c r="L798" s="262"/>
      <c r="N798" s="250"/>
      <c r="O798" s="260"/>
      <c r="P798" s="257"/>
      <c r="Q798" s="262"/>
      <c r="R798" s="262"/>
      <c r="S798" s="262"/>
      <c r="T798" s="262"/>
      <c r="U798" s="262"/>
      <c r="V798" s="262"/>
      <c r="W798" s="262"/>
      <c r="X798" s="262"/>
      <c r="Y798" s="262"/>
      <c r="Z798" s="262"/>
      <c r="AA798" s="262"/>
      <c r="AB798" s="262"/>
      <c r="AC798" s="262"/>
      <c r="AD798" s="262"/>
      <c r="AE798" s="246"/>
      <c r="AF798" s="262"/>
      <c r="AG798" s="262"/>
      <c r="AH798" s="262"/>
      <c r="AI798" s="262"/>
    </row>
    <row r="799" spans="1:35" ht="15" customHeight="1" x14ac:dyDescent="0.3">
      <c r="A799" s="261"/>
      <c r="B799" s="262"/>
      <c r="C799" s="262"/>
      <c r="D799" s="262"/>
      <c r="E799" s="262"/>
      <c r="F799" s="262"/>
      <c r="G799" s="263"/>
      <c r="H799" s="262"/>
      <c r="I799" s="258"/>
      <c r="J799" s="261"/>
      <c r="K799" s="250"/>
      <c r="L799" s="262"/>
      <c r="N799" s="250"/>
      <c r="O799" s="260"/>
      <c r="P799" s="257"/>
      <c r="Q799" s="262"/>
      <c r="R799" s="262"/>
      <c r="S799" s="262"/>
      <c r="T799" s="262"/>
      <c r="U799" s="262"/>
      <c r="V799" s="262"/>
      <c r="W799" s="262"/>
      <c r="X799" s="262"/>
      <c r="Y799" s="262"/>
      <c r="Z799" s="262"/>
      <c r="AA799" s="262"/>
      <c r="AB799" s="262"/>
      <c r="AC799" s="262"/>
      <c r="AD799" s="262"/>
      <c r="AE799" s="246"/>
      <c r="AF799" s="262"/>
      <c r="AG799" s="262"/>
      <c r="AH799" s="262"/>
      <c r="AI799" s="262"/>
    </row>
    <row r="800" spans="1:35" ht="15" customHeight="1" x14ac:dyDescent="0.3">
      <c r="A800" s="261"/>
      <c r="B800" s="262"/>
      <c r="C800" s="262"/>
      <c r="D800" s="262"/>
      <c r="E800" s="262"/>
      <c r="F800" s="262"/>
      <c r="G800" s="263"/>
      <c r="H800" s="262"/>
      <c r="I800" s="258"/>
      <c r="J800" s="262"/>
      <c r="K800" s="262"/>
      <c r="L800" s="262"/>
      <c r="N800" s="250"/>
      <c r="O800" s="260"/>
      <c r="P800" s="257"/>
      <c r="Q800" s="262"/>
      <c r="R800" s="262"/>
      <c r="S800" s="262"/>
      <c r="T800" s="262"/>
      <c r="U800" s="262"/>
      <c r="V800" s="262"/>
      <c r="W800" s="262"/>
      <c r="X800" s="262"/>
      <c r="Y800" s="262"/>
      <c r="Z800" s="262"/>
      <c r="AA800" s="262"/>
      <c r="AB800" s="262"/>
      <c r="AC800" s="262"/>
      <c r="AD800" s="262"/>
      <c r="AE800" s="247"/>
      <c r="AF800" s="262"/>
      <c r="AG800" s="262"/>
      <c r="AH800" s="262"/>
      <c r="AI800" s="262"/>
    </row>
    <row r="801" spans="1:35" ht="15" customHeight="1" x14ac:dyDescent="0.3">
      <c r="A801" s="261"/>
      <c r="B801" s="262"/>
      <c r="C801" s="262"/>
      <c r="D801" s="262"/>
      <c r="E801" s="262"/>
      <c r="F801" s="262"/>
      <c r="G801" s="263"/>
      <c r="H801" s="262"/>
      <c r="I801" s="258"/>
      <c r="J801" s="261"/>
      <c r="K801" s="262"/>
      <c r="L801" s="250"/>
      <c r="N801" s="250"/>
      <c r="O801" s="260"/>
      <c r="P801" s="257"/>
      <c r="Q801" s="262"/>
      <c r="R801" s="262"/>
      <c r="S801" s="262"/>
      <c r="T801" s="262"/>
      <c r="U801" s="262"/>
      <c r="V801" s="262"/>
      <c r="W801" s="262"/>
      <c r="X801" s="262"/>
      <c r="Y801" s="262"/>
      <c r="Z801" s="262"/>
      <c r="AA801" s="262"/>
      <c r="AB801" s="262"/>
      <c r="AC801" s="262"/>
      <c r="AD801" s="262"/>
      <c r="AE801" s="246"/>
      <c r="AF801" s="262"/>
      <c r="AG801" s="262"/>
      <c r="AH801" s="262"/>
      <c r="AI801" s="262"/>
    </row>
    <row r="802" spans="1:35" ht="15" customHeight="1" x14ac:dyDescent="0.3">
      <c r="A802" s="261"/>
      <c r="B802" s="262"/>
      <c r="C802" s="262"/>
      <c r="D802" s="262"/>
      <c r="E802" s="262"/>
      <c r="F802" s="262"/>
      <c r="G802" s="263"/>
      <c r="H802" s="262"/>
      <c r="I802" s="258"/>
      <c r="J802" s="262"/>
      <c r="K802" s="262"/>
      <c r="L802" s="262"/>
      <c r="N802" s="250"/>
      <c r="O802" s="260"/>
      <c r="P802" s="257"/>
      <c r="Q802" s="262"/>
      <c r="R802" s="250"/>
      <c r="S802" s="262"/>
      <c r="T802" s="262"/>
      <c r="U802" s="262"/>
      <c r="V802" s="262"/>
      <c r="W802" s="262"/>
      <c r="X802" s="262"/>
      <c r="Y802" s="262"/>
      <c r="Z802" s="262"/>
      <c r="AA802" s="262"/>
      <c r="AB802" s="262"/>
      <c r="AC802" s="262"/>
      <c r="AD802" s="262"/>
      <c r="AE802" s="247"/>
      <c r="AF802" s="262"/>
      <c r="AG802" s="262"/>
      <c r="AH802" s="262"/>
      <c r="AI802" s="262"/>
    </row>
    <row r="803" spans="1:35" ht="15" customHeight="1" x14ac:dyDescent="0.3">
      <c r="A803" s="261"/>
      <c r="B803" s="262"/>
      <c r="C803" s="262"/>
      <c r="D803" s="262"/>
      <c r="E803" s="262"/>
      <c r="F803" s="262"/>
      <c r="G803" s="263"/>
      <c r="H803" s="262"/>
      <c r="I803" s="258"/>
      <c r="J803" s="261"/>
      <c r="K803" s="262"/>
      <c r="L803" s="250"/>
      <c r="N803" s="250"/>
      <c r="O803" s="260"/>
      <c r="P803" s="257"/>
      <c r="Q803" s="250"/>
      <c r="R803" s="250"/>
      <c r="S803" s="250"/>
      <c r="T803" s="250"/>
      <c r="U803" s="250"/>
      <c r="V803" s="250"/>
      <c r="W803" s="250"/>
      <c r="X803" s="250"/>
      <c r="Y803" s="250"/>
      <c r="Z803" s="250"/>
      <c r="AA803" s="250"/>
      <c r="AB803" s="250"/>
      <c r="AC803" s="250"/>
      <c r="AD803" s="250"/>
      <c r="AE803" s="246"/>
      <c r="AF803" s="250"/>
      <c r="AG803" s="250"/>
      <c r="AH803" s="250"/>
      <c r="AI803" s="250"/>
    </row>
    <row r="804" spans="1:35" ht="15" customHeight="1" x14ac:dyDescent="0.3">
      <c r="A804" s="261"/>
      <c r="B804" s="262"/>
      <c r="C804" s="262"/>
      <c r="D804" s="262"/>
      <c r="E804" s="262"/>
      <c r="F804" s="262"/>
      <c r="G804" s="263"/>
      <c r="H804" s="262"/>
      <c r="I804" s="258"/>
      <c r="J804" s="261"/>
      <c r="K804" s="250"/>
      <c r="L804" s="262"/>
      <c r="N804" s="250"/>
      <c r="O804" s="260"/>
      <c r="P804" s="257"/>
      <c r="Q804" s="250"/>
      <c r="R804" s="262"/>
      <c r="S804" s="250"/>
      <c r="T804" s="250"/>
      <c r="U804" s="250"/>
      <c r="V804" s="250"/>
      <c r="W804" s="250"/>
      <c r="X804" s="250"/>
      <c r="Y804" s="250"/>
      <c r="Z804" s="250"/>
      <c r="AA804" s="250"/>
      <c r="AB804" s="250"/>
      <c r="AC804" s="250"/>
      <c r="AD804" s="250"/>
      <c r="AE804" s="247"/>
      <c r="AF804" s="250"/>
      <c r="AG804" s="250"/>
      <c r="AH804" s="250"/>
      <c r="AI804" s="250"/>
    </row>
    <row r="805" spans="1:35" ht="15" customHeight="1" x14ac:dyDescent="0.3">
      <c r="A805" s="261"/>
      <c r="B805" s="262"/>
      <c r="C805" s="262"/>
      <c r="D805" s="262"/>
      <c r="E805" s="262"/>
      <c r="F805" s="262"/>
      <c r="G805" s="263"/>
      <c r="H805" s="262"/>
      <c r="I805" s="258"/>
      <c r="J805" s="262"/>
      <c r="K805" s="250"/>
      <c r="L805" s="262"/>
      <c r="N805" s="250"/>
      <c r="O805" s="260"/>
      <c r="P805" s="257"/>
      <c r="Q805" s="262"/>
      <c r="R805" s="262"/>
      <c r="S805" s="262"/>
      <c r="T805" s="262"/>
      <c r="U805" s="262"/>
      <c r="V805" s="262"/>
      <c r="W805" s="262"/>
      <c r="X805" s="262"/>
      <c r="Y805" s="262"/>
      <c r="Z805" s="262"/>
      <c r="AA805" s="262"/>
      <c r="AB805" s="262"/>
      <c r="AC805" s="262"/>
      <c r="AD805" s="262"/>
      <c r="AE805" s="246"/>
      <c r="AF805" s="262"/>
      <c r="AG805" s="262"/>
      <c r="AH805" s="262"/>
      <c r="AI805" s="262"/>
    </row>
    <row r="806" spans="1:35" ht="15" customHeight="1" x14ac:dyDescent="0.3">
      <c r="A806" s="261"/>
      <c r="B806" s="262"/>
      <c r="C806" s="262"/>
      <c r="D806" s="262"/>
      <c r="E806" s="262"/>
      <c r="F806" s="262"/>
      <c r="G806" s="263"/>
      <c r="H806" s="262"/>
      <c r="I806" s="258"/>
      <c r="J806" s="262"/>
      <c r="K806" s="250"/>
      <c r="L806" s="262"/>
      <c r="N806" s="250"/>
      <c r="O806" s="260"/>
      <c r="P806" s="257"/>
      <c r="Q806" s="262"/>
      <c r="R806" s="257"/>
      <c r="S806" s="262"/>
      <c r="T806" s="262"/>
      <c r="U806" s="262"/>
      <c r="V806" s="262"/>
      <c r="W806" s="262"/>
      <c r="X806" s="262"/>
      <c r="Y806" s="262"/>
      <c r="Z806" s="262"/>
      <c r="AA806" s="262"/>
      <c r="AB806" s="262"/>
      <c r="AC806" s="262"/>
      <c r="AD806" s="262"/>
      <c r="AE806" s="246"/>
      <c r="AF806" s="262"/>
      <c r="AG806" s="262"/>
      <c r="AH806" s="262"/>
      <c r="AI806" s="262"/>
    </row>
    <row r="807" spans="1:35" ht="15" customHeight="1" x14ac:dyDescent="0.3">
      <c r="A807" s="256"/>
      <c r="B807" s="257"/>
      <c r="C807" s="257"/>
      <c r="D807" s="257"/>
      <c r="E807" s="257"/>
      <c r="F807" s="257"/>
      <c r="G807" s="257"/>
      <c r="H807" s="257"/>
      <c r="I807" s="258"/>
      <c r="J807" s="257"/>
      <c r="K807" s="257"/>
      <c r="L807" s="257"/>
      <c r="N807" s="250"/>
      <c r="O807" s="260"/>
      <c r="P807" s="257"/>
      <c r="Q807" s="257"/>
      <c r="R807" s="250"/>
      <c r="S807" s="257"/>
      <c r="T807" s="257"/>
      <c r="U807" s="257"/>
      <c r="V807" s="257"/>
      <c r="W807" s="257"/>
      <c r="X807" s="257"/>
      <c r="Y807" s="257"/>
      <c r="Z807" s="257"/>
      <c r="AA807" s="257"/>
      <c r="AB807" s="257"/>
      <c r="AC807" s="257"/>
      <c r="AD807" s="257"/>
      <c r="AE807" s="246"/>
      <c r="AF807" s="257"/>
      <c r="AG807" s="257"/>
      <c r="AH807" s="257"/>
      <c r="AI807" s="257"/>
    </row>
    <row r="808" spans="1:35" ht="15" customHeight="1" x14ac:dyDescent="0.3">
      <c r="A808" s="261"/>
      <c r="B808" s="262"/>
      <c r="C808" s="262"/>
      <c r="D808" s="262"/>
      <c r="E808" s="262"/>
      <c r="F808" s="262"/>
      <c r="G808" s="263"/>
      <c r="H808" s="262"/>
      <c r="I808" s="258"/>
      <c r="J808" s="261"/>
      <c r="K808" s="250"/>
      <c r="L808" s="262"/>
      <c r="N808" s="250"/>
      <c r="O808" s="260"/>
      <c r="P808" s="257"/>
      <c r="Q808" s="250"/>
      <c r="R808" s="262"/>
      <c r="S808" s="250"/>
      <c r="T808" s="250"/>
      <c r="U808" s="250"/>
      <c r="V808" s="250"/>
      <c r="W808" s="250"/>
      <c r="X808" s="250"/>
      <c r="Y808" s="250"/>
      <c r="Z808" s="250"/>
      <c r="AA808" s="250"/>
      <c r="AB808" s="250"/>
      <c r="AC808" s="250"/>
      <c r="AD808" s="250"/>
      <c r="AE808" s="246"/>
      <c r="AF808" s="250"/>
      <c r="AG808" s="250"/>
      <c r="AH808" s="250"/>
      <c r="AI808" s="250"/>
    </row>
    <row r="809" spans="1:35" ht="15" customHeight="1" x14ac:dyDescent="0.3">
      <c r="A809" s="261"/>
      <c r="B809" s="262"/>
      <c r="C809" s="262"/>
      <c r="D809" s="262"/>
      <c r="E809" s="262"/>
      <c r="F809" s="262"/>
      <c r="G809" s="263"/>
      <c r="H809" s="262"/>
      <c r="I809" s="258"/>
      <c r="J809" s="262"/>
      <c r="K809" s="257"/>
      <c r="L809" s="262"/>
      <c r="N809" s="250"/>
      <c r="O809" s="260"/>
      <c r="P809" s="257"/>
      <c r="Q809" s="262"/>
      <c r="R809" s="262"/>
      <c r="S809" s="262"/>
      <c r="T809" s="262"/>
      <c r="U809" s="262"/>
      <c r="V809" s="262"/>
      <c r="W809" s="262"/>
      <c r="X809" s="262"/>
      <c r="Y809" s="262"/>
      <c r="Z809" s="262"/>
      <c r="AA809" s="262"/>
      <c r="AB809" s="262"/>
      <c r="AC809" s="262"/>
      <c r="AD809" s="262"/>
      <c r="AE809" s="246"/>
      <c r="AF809" s="262"/>
      <c r="AG809" s="262"/>
      <c r="AH809" s="262"/>
      <c r="AI809" s="262"/>
    </row>
    <row r="810" spans="1:35" ht="15" customHeight="1" x14ac:dyDescent="0.3">
      <c r="A810" s="261"/>
      <c r="B810" s="262"/>
      <c r="C810" s="262"/>
      <c r="D810" s="262"/>
      <c r="E810" s="262"/>
      <c r="F810" s="262"/>
      <c r="G810" s="263"/>
      <c r="H810" s="262"/>
      <c r="I810" s="258"/>
      <c r="J810" s="261"/>
      <c r="K810" s="262"/>
      <c r="L810" s="250"/>
      <c r="N810" s="250"/>
      <c r="O810" s="260"/>
      <c r="P810" s="257"/>
      <c r="Q810" s="262"/>
      <c r="R810" s="250"/>
      <c r="S810" s="262"/>
      <c r="T810" s="262"/>
      <c r="U810" s="262"/>
      <c r="V810" s="262"/>
      <c r="W810" s="262"/>
      <c r="X810" s="262"/>
      <c r="Y810" s="262"/>
      <c r="Z810" s="262"/>
      <c r="AA810" s="262"/>
      <c r="AB810" s="262"/>
      <c r="AC810" s="262"/>
      <c r="AD810" s="262"/>
      <c r="AE810" s="246"/>
      <c r="AF810" s="262"/>
      <c r="AG810" s="262"/>
      <c r="AH810" s="262"/>
      <c r="AI810" s="262"/>
    </row>
    <row r="811" spans="1:35" ht="15" customHeight="1" x14ac:dyDescent="0.3">
      <c r="A811" s="261"/>
      <c r="B811" s="262"/>
      <c r="C811" s="262"/>
      <c r="D811" s="262"/>
      <c r="E811" s="262"/>
      <c r="F811" s="262"/>
      <c r="G811" s="263"/>
      <c r="H811" s="262"/>
      <c r="I811" s="258"/>
      <c r="J811" s="262"/>
      <c r="K811" s="250"/>
      <c r="L811" s="262"/>
      <c r="N811" s="250"/>
      <c r="O811" s="260"/>
      <c r="P811" s="257"/>
      <c r="Q811" s="250"/>
      <c r="R811" s="262"/>
      <c r="S811" s="250"/>
      <c r="T811" s="250"/>
      <c r="U811" s="250"/>
      <c r="V811" s="250"/>
      <c r="W811" s="250"/>
      <c r="X811" s="250"/>
      <c r="Y811" s="250"/>
      <c r="Z811" s="250"/>
      <c r="AA811" s="250"/>
      <c r="AB811" s="250"/>
      <c r="AC811" s="250"/>
      <c r="AD811" s="250"/>
      <c r="AE811" s="247"/>
      <c r="AF811" s="250"/>
      <c r="AG811" s="250"/>
      <c r="AH811" s="250"/>
      <c r="AI811" s="250"/>
    </row>
    <row r="812" spans="1:35" ht="15" customHeight="1" x14ac:dyDescent="0.3">
      <c r="A812" s="261"/>
      <c r="B812" s="262"/>
      <c r="C812" s="262"/>
      <c r="D812" s="262"/>
      <c r="E812" s="262"/>
      <c r="F812" s="262"/>
      <c r="G812" s="263"/>
      <c r="H812" s="262"/>
      <c r="I812" s="258"/>
      <c r="J812" s="261"/>
      <c r="K812" s="262"/>
      <c r="L812" s="250"/>
      <c r="N812" s="250"/>
      <c r="O812" s="260"/>
      <c r="P812" s="257"/>
      <c r="Q812" s="262"/>
      <c r="R812" s="257"/>
      <c r="S812" s="262"/>
      <c r="T812" s="262"/>
      <c r="U812" s="262"/>
      <c r="V812" s="262"/>
      <c r="W812" s="262"/>
      <c r="X812" s="262"/>
      <c r="Y812" s="262"/>
      <c r="Z812" s="262"/>
      <c r="AA812" s="262"/>
      <c r="AB812" s="262"/>
      <c r="AC812" s="262"/>
      <c r="AD812" s="262"/>
      <c r="AE812" s="246"/>
      <c r="AF812" s="262"/>
      <c r="AG812" s="262"/>
      <c r="AH812" s="262"/>
      <c r="AI812" s="262"/>
    </row>
    <row r="813" spans="1:35" ht="15" customHeight="1" x14ac:dyDescent="0.3">
      <c r="A813" s="256"/>
      <c r="B813" s="257"/>
      <c r="C813" s="257"/>
      <c r="D813" s="257"/>
      <c r="E813" s="257"/>
      <c r="F813" s="257"/>
      <c r="G813" s="257"/>
      <c r="H813" s="257"/>
      <c r="I813" s="258"/>
      <c r="J813" s="257"/>
      <c r="K813" s="250"/>
      <c r="L813" s="257"/>
      <c r="N813" s="250"/>
      <c r="O813" s="260"/>
      <c r="P813" s="257"/>
      <c r="Q813" s="257"/>
      <c r="R813" s="250"/>
      <c r="S813" s="257"/>
      <c r="T813" s="257"/>
      <c r="U813" s="257"/>
      <c r="V813" s="257"/>
      <c r="W813" s="257"/>
      <c r="X813" s="257"/>
      <c r="Y813" s="257"/>
      <c r="Z813" s="257"/>
      <c r="AA813" s="257"/>
      <c r="AB813" s="257"/>
      <c r="AC813" s="257"/>
      <c r="AD813" s="257"/>
      <c r="AE813" s="247"/>
      <c r="AF813" s="257"/>
      <c r="AG813" s="257"/>
      <c r="AH813" s="257"/>
      <c r="AI813" s="257"/>
    </row>
    <row r="814" spans="1:35" ht="15" customHeight="1" x14ac:dyDescent="0.3">
      <c r="A814" s="261"/>
      <c r="B814" s="262"/>
      <c r="C814" s="262"/>
      <c r="D814" s="262"/>
      <c r="E814" s="262"/>
      <c r="F814" s="262"/>
      <c r="G814" s="263"/>
      <c r="H814" s="262"/>
      <c r="I814" s="258"/>
      <c r="J814" s="262"/>
      <c r="K814" s="257"/>
      <c r="L814" s="262"/>
      <c r="N814" s="250"/>
      <c r="O814" s="260"/>
      <c r="P814" s="257"/>
      <c r="Q814" s="250"/>
      <c r="R814" s="262"/>
      <c r="S814" s="250"/>
      <c r="T814" s="250"/>
      <c r="U814" s="250"/>
      <c r="V814" s="250"/>
      <c r="W814" s="250"/>
      <c r="X814" s="250"/>
      <c r="Y814" s="250"/>
      <c r="Z814" s="250"/>
      <c r="AA814" s="250"/>
      <c r="AB814" s="250"/>
      <c r="AC814" s="250"/>
      <c r="AD814" s="250"/>
      <c r="AE814" s="247"/>
      <c r="AF814" s="250"/>
      <c r="AG814" s="250"/>
      <c r="AH814" s="250"/>
      <c r="AI814" s="250"/>
    </row>
    <row r="815" spans="1:35" ht="15" customHeight="1" x14ac:dyDescent="0.3">
      <c r="A815" s="261"/>
      <c r="B815" s="262"/>
      <c r="C815" s="262"/>
      <c r="D815" s="262"/>
      <c r="E815" s="262"/>
      <c r="F815" s="262"/>
      <c r="G815" s="263"/>
      <c r="H815" s="262"/>
      <c r="I815" s="258"/>
      <c r="J815" s="262"/>
      <c r="K815" s="250"/>
      <c r="L815" s="262"/>
      <c r="N815" s="250"/>
      <c r="O815" s="260"/>
      <c r="P815" s="257"/>
      <c r="Q815" s="262"/>
      <c r="R815" s="262"/>
      <c r="S815" s="262"/>
      <c r="T815" s="262"/>
      <c r="U815" s="262"/>
      <c r="V815" s="262"/>
      <c r="W815" s="262"/>
      <c r="X815" s="262"/>
      <c r="Y815" s="262"/>
      <c r="Z815" s="262"/>
      <c r="AA815" s="262"/>
      <c r="AB815" s="262"/>
      <c r="AC815" s="262"/>
      <c r="AD815" s="262"/>
      <c r="AE815" s="246"/>
      <c r="AF815" s="262"/>
      <c r="AG815" s="262"/>
      <c r="AH815" s="262"/>
      <c r="AI815" s="262"/>
    </row>
    <row r="816" spans="1:35" ht="15" customHeight="1" x14ac:dyDescent="0.3">
      <c r="A816" s="261"/>
      <c r="B816" s="262"/>
      <c r="C816" s="262"/>
      <c r="D816" s="262"/>
      <c r="E816" s="262"/>
      <c r="F816" s="262"/>
      <c r="G816" s="263"/>
      <c r="H816" s="262"/>
      <c r="I816" s="258"/>
      <c r="J816" s="262"/>
      <c r="K816" s="257"/>
      <c r="L816" s="262"/>
      <c r="N816" s="250"/>
      <c r="O816" s="260"/>
      <c r="P816" s="257"/>
      <c r="Q816" s="262"/>
      <c r="R816" s="262"/>
      <c r="S816" s="262"/>
      <c r="T816" s="262"/>
      <c r="U816" s="262"/>
      <c r="V816" s="262"/>
      <c r="W816" s="262"/>
      <c r="X816" s="262"/>
      <c r="Y816" s="262"/>
      <c r="Z816" s="262"/>
      <c r="AA816" s="262"/>
      <c r="AB816" s="262"/>
      <c r="AC816" s="262"/>
      <c r="AD816" s="262"/>
      <c r="AE816" s="246"/>
      <c r="AF816" s="262"/>
      <c r="AG816" s="262"/>
      <c r="AH816" s="262"/>
      <c r="AI816" s="262"/>
    </row>
    <row r="817" spans="1:35" ht="15" customHeight="1" x14ac:dyDescent="0.3">
      <c r="A817" s="261"/>
      <c r="B817" s="262"/>
      <c r="C817" s="262"/>
      <c r="D817" s="262"/>
      <c r="E817" s="262"/>
      <c r="F817" s="262"/>
      <c r="G817" s="263"/>
      <c r="H817" s="262"/>
      <c r="I817" s="258"/>
      <c r="J817" s="261"/>
      <c r="K817" s="250"/>
      <c r="L817" s="262"/>
      <c r="N817" s="250"/>
      <c r="O817" s="260"/>
      <c r="P817" s="257"/>
      <c r="Q817" s="262"/>
      <c r="R817" s="262"/>
      <c r="S817" s="262"/>
      <c r="T817" s="262"/>
      <c r="U817" s="262"/>
      <c r="V817" s="262"/>
      <c r="W817" s="262"/>
      <c r="X817" s="262"/>
      <c r="Y817" s="262"/>
      <c r="Z817" s="262"/>
      <c r="AA817" s="262"/>
      <c r="AB817" s="262"/>
      <c r="AC817" s="262"/>
      <c r="AD817" s="262"/>
      <c r="AE817" s="246"/>
      <c r="AF817" s="262"/>
      <c r="AG817" s="262"/>
      <c r="AH817" s="262"/>
      <c r="AI817" s="262"/>
    </row>
    <row r="818" spans="1:35" ht="15" customHeight="1" x14ac:dyDescent="0.3">
      <c r="A818" s="261"/>
      <c r="B818" s="262"/>
      <c r="C818" s="262"/>
      <c r="D818" s="262"/>
      <c r="E818" s="262"/>
      <c r="F818" s="262"/>
      <c r="G818" s="263"/>
      <c r="H818" s="262"/>
      <c r="I818" s="258"/>
      <c r="J818" s="261"/>
      <c r="K818" s="262"/>
      <c r="L818" s="250"/>
      <c r="N818" s="250"/>
      <c r="O818" s="260"/>
      <c r="P818" s="257"/>
      <c r="Q818" s="262"/>
      <c r="R818" s="262"/>
      <c r="S818" s="262"/>
      <c r="T818" s="262"/>
      <c r="U818" s="262"/>
      <c r="V818" s="262"/>
      <c r="W818" s="262"/>
      <c r="X818" s="262"/>
      <c r="Y818" s="262"/>
      <c r="Z818" s="262"/>
      <c r="AA818" s="262"/>
      <c r="AB818" s="262"/>
      <c r="AC818" s="262"/>
      <c r="AD818" s="262"/>
      <c r="AE818" s="246"/>
      <c r="AF818" s="262"/>
      <c r="AG818" s="262"/>
      <c r="AH818" s="262"/>
      <c r="AI818" s="262"/>
    </row>
    <row r="819" spans="1:35" ht="15" customHeight="1" x14ac:dyDescent="0.3">
      <c r="A819" s="261"/>
      <c r="B819" s="262"/>
      <c r="C819" s="262"/>
      <c r="D819" s="262"/>
      <c r="E819" s="262"/>
      <c r="F819" s="262"/>
      <c r="G819" s="263"/>
      <c r="H819" s="262"/>
      <c r="I819" s="258"/>
      <c r="J819" s="262"/>
      <c r="K819" s="250"/>
      <c r="L819" s="262"/>
      <c r="N819" s="250"/>
      <c r="O819" s="260"/>
      <c r="P819" s="257"/>
      <c r="Q819" s="262"/>
      <c r="R819" s="262"/>
      <c r="S819" s="262"/>
      <c r="T819" s="262"/>
      <c r="U819" s="262"/>
      <c r="V819" s="262"/>
      <c r="W819" s="262"/>
      <c r="X819" s="262"/>
      <c r="Y819" s="262"/>
      <c r="Z819" s="262"/>
      <c r="AA819" s="262"/>
      <c r="AB819" s="262"/>
      <c r="AC819" s="262"/>
      <c r="AD819" s="262"/>
      <c r="AE819" s="247"/>
      <c r="AF819" s="262"/>
      <c r="AG819" s="262"/>
      <c r="AH819" s="262"/>
      <c r="AI819" s="262"/>
    </row>
    <row r="820" spans="1:35" ht="15" customHeight="1" x14ac:dyDescent="0.3">
      <c r="A820" s="261"/>
      <c r="B820" s="262"/>
      <c r="C820" s="262"/>
      <c r="D820" s="262"/>
      <c r="E820" s="262"/>
      <c r="F820" s="262"/>
      <c r="G820" s="263"/>
      <c r="H820" s="262"/>
      <c r="I820" s="258"/>
      <c r="J820" s="262"/>
      <c r="K820" s="262"/>
      <c r="L820" s="262"/>
      <c r="N820" s="250"/>
      <c r="O820" s="260"/>
      <c r="P820" s="257"/>
      <c r="Q820" s="262"/>
      <c r="R820" s="257"/>
      <c r="S820" s="262"/>
      <c r="T820" s="262"/>
      <c r="U820" s="262"/>
      <c r="V820" s="262"/>
      <c r="W820" s="262"/>
      <c r="X820" s="262"/>
      <c r="Y820" s="262"/>
      <c r="Z820" s="262"/>
      <c r="AA820" s="262"/>
      <c r="AB820" s="262"/>
      <c r="AC820" s="262"/>
      <c r="AD820" s="262"/>
      <c r="AE820" s="246"/>
      <c r="AF820" s="262"/>
      <c r="AG820" s="262"/>
      <c r="AH820" s="262"/>
      <c r="AI820" s="262"/>
    </row>
    <row r="821" spans="1:35" ht="15" customHeight="1" x14ac:dyDescent="0.3">
      <c r="A821" s="256"/>
      <c r="B821" s="257"/>
      <c r="C821" s="257"/>
      <c r="D821" s="257"/>
      <c r="E821" s="257"/>
      <c r="F821" s="257"/>
      <c r="G821" s="257"/>
      <c r="H821" s="257"/>
      <c r="I821" s="258"/>
      <c r="J821" s="257"/>
      <c r="K821" s="257"/>
      <c r="L821" s="250"/>
      <c r="N821" s="250"/>
      <c r="O821" s="260"/>
      <c r="P821" s="257"/>
      <c r="Q821" s="257"/>
      <c r="R821" s="262"/>
      <c r="S821" s="257"/>
      <c r="T821" s="257"/>
      <c r="U821" s="257"/>
      <c r="V821" s="257"/>
      <c r="W821" s="257"/>
      <c r="X821" s="257"/>
      <c r="Y821" s="257"/>
      <c r="Z821" s="257"/>
      <c r="AA821" s="257"/>
      <c r="AB821" s="257"/>
      <c r="AC821" s="257"/>
      <c r="AD821" s="257"/>
      <c r="AE821" s="247"/>
      <c r="AF821" s="257"/>
      <c r="AG821" s="257"/>
      <c r="AH821" s="257"/>
      <c r="AI821" s="257"/>
    </row>
    <row r="822" spans="1:35" ht="15" customHeight="1" x14ac:dyDescent="0.3">
      <c r="A822" s="261"/>
      <c r="B822" s="262"/>
      <c r="C822" s="262"/>
      <c r="D822" s="262"/>
      <c r="E822" s="262"/>
      <c r="F822" s="262"/>
      <c r="G822" s="263"/>
      <c r="H822" s="262"/>
      <c r="I822" s="258"/>
      <c r="J822" s="262"/>
      <c r="K822" s="250"/>
      <c r="L822" s="262"/>
      <c r="N822" s="250"/>
      <c r="O822" s="260"/>
      <c r="P822" s="257"/>
      <c r="Q822" s="262"/>
      <c r="R822" s="262"/>
      <c r="S822" s="262"/>
      <c r="T822" s="262"/>
      <c r="U822" s="262"/>
      <c r="V822" s="262"/>
      <c r="W822" s="262"/>
      <c r="X822" s="262"/>
      <c r="Y822" s="262"/>
      <c r="Z822" s="262"/>
      <c r="AA822" s="262"/>
      <c r="AB822" s="262"/>
      <c r="AC822" s="262"/>
      <c r="AD822" s="262"/>
      <c r="AE822" s="247"/>
      <c r="AF822" s="262"/>
      <c r="AG822" s="262"/>
      <c r="AH822" s="262"/>
      <c r="AI822" s="262"/>
    </row>
    <row r="823" spans="1:35" ht="15" customHeight="1" x14ac:dyDescent="0.3">
      <c r="A823" s="261"/>
      <c r="B823" s="262"/>
      <c r="C823" s="262"/>
      <c r="D823" s="262"/>
      <c r="E823" s="262"/>
      <c r="F823" s="262"/>
      <c r="G823" s="263"/>
      <c r="H823" s="262"/>
      <c r="I823" s="258"/>
      <c r="J823" s="261"/>
      <c r="K823" s="262"/>
      <c r="L823" s="250"/>
      <c r="N823" s="250"/>
      <c r="O823" s="260"/>
      <c r="P823" s="257"/>
      <c r="Q823" s="262"/>
      <c r="R823" s="250"/>
      <c r="S823" s="262"/>
      <c r="T823" s="262"/>
      <c r="U823" s="262"/>
      <c r="V823" s="262"/>
      <c r="W823" s="262"/>
      <c r="X823" s="262"/>
      <c r="Y823" s="262"/>
      <c r="Z823" s="262"/>
      <c r="AA823" s="262"/>
      <c r="AB823" s="262"/>
      <c r="AC823" s="262"/>
      <c r="AD823" s="262"/>
      <c r="AE823" s="246"/>
      <c r="AF823" s="262"/>
      <c r="AG823" s="262"/>
      <c r="AH823" s="262"/>
      <c r="AI823" s="262"/>
    </row>
    <row r="824" spans="1:35" ht="15" customHeight="1" x14ac:dyDescent="0.3">
      <c r="A824" s="261"/>
      <c r="B824" s="262"/>
      <c r="C824" s="262"/>
      <c r="D824" s="262"/>
      <c r="E824" s="262"/>
      <c r="F824" s="262"/>
      <c r="G824" s="263"/>
      <c r="H824" s="262"/>
      <c r="I824" s="258"/>
      <c r="J824" s="261"/>
      <c r="K824" s="250"/>
      <c r="L824" s="262"/>
      <c r="N824" s="250"/>
      <c r="O824" s="260"/>
      <c r="P824" s="257"/>
      <c r="Q824" s="250"/>
      <c r="R824" s="257"/>
      <c r="S824" s="250"/>
      <c r="T824" s="250"/>
      <c r="U824" s="250"/>
      <c r="V824" s="250"/>
      <c r="W824" s="250"/>
      <c r="X824" s="250"/>
      <c r="Y824" s="250"/>
      <c r="Z824" s="250"/>
      <c r="AA824" s="250"/>
      <c r="AB824" s="250"/>
      <c r="AC824" s="250"/>
      <c r="AD824" s="250"/>
      <c r="AE824" s="246"/>
      <c r="AF824" s="250"/>
      <c r="AG824" s="250"/>
      <c r="AH824" s="250"/>
      <c r="AI824" s="250"/>
    </row>
    <row r="825" spans="1:35" ht="15" customHeight="1" x14ac:dyDescent="0.3">
      <c r="A825" s="256"/>
      <c r="B825" s="257"/>
      <c r="C825" s="257"/>
      <c r="D825" s="257"/>
      <c r="E825" s="257"/>
      <c r="F825" s="257"/>
      <c r="G825" s="257"/>
      <c r="H825" s="257"/>
      <c r="I825" s="258"/>
      <c r="J825" s="257"/>
      <c r="K825" s="265"/>
      <c r="L825" s="257"/>
      <c r="N825" s="250"/>
      <c r="O825" s="260"/>
      <c r="P825" s="257"/>
      <c r="Q825" s="257"/>
      <c r="R825" s="262"/>
      <c r="S825" s="257"/>
      <c r="T825" s="257"/>
      <c r="U825" s="257"/>
      <c r="V825" s="257"/>
      <c r="W825" s="257"/>
      <c r="X825" s="257"/>
      <c r="Y825" s="257"/>
      <c r="Z825" s="257"/>
      <c r="AA825" s="257"/>
      <c r="AB825" s="257"/>
      <c r="AC825" s="257"/>
      <c r="AD825" s="257"/>
      <c r="AE825" s="246"/>
      <c r="AF825" s="257"/>
      <c r="AG825" s="257"/>
      <c r="AH825" s="257"/>
      <c r="AI825" s="257"/>
    </row>
    <row r="826" spans="1:35" ht="15" customHeight="1" x14ac:dyDescent="0.3">
      <c r="A826" s="261"/>
      <c r="B826" s="262"/>
      <c r="C826" s="262"/>
      <c r="D826" s="262"/>
      <c r="E826" s="262"/>
      <c r="F826" s="262"/>
      <c r="G826" s="263"/>
      <c r="H826" s="262"/>
      <c r="I826" s="258"/>
      <c r="J826" s="261"/>
      <c r="K826" s="262"/>
      <c r="L826" s="250"/>
      <c r="N826" s="250"/>
      <c r="O826" s="260"/>
      <c r="P826" s="257"/>
      <c r="Q826" s="262"/>
      <c r="R826" s="250"/>
      <c r="S826" s="262"/>
      <c r="T826" s="262"/>
      <c r="U826" s="262"/>
      <c r="V826" s="262"/>
      <c r="W826" s="262"/>
      <c r="X826" s="262"/>
      <c r="Y826" s="262"/>
      <c r="Z826" s="262"/>
      <c r="AA826" s="262"/>
      <c r="AB826" s="262"/>
      <c r="AC826" s="262"/>
      <c r="AD826" s="262"/>
      <c r="AE826" s="247"/>
      <c r="AF826" s="262"/>
      <c r="AG826" s="262"/>
      <c r="AH826" s="262"/>
      <c r="AI826" s="262"/>
    </row>
    <row r="827" spans="1:35" ht="15" customHeight="1" x14ac:dyDescent="0.3">
      <c r="A827" s="261"/>
      <c r="B827" s="262"/>
      <c r="C827" s="262"/>
      <c r="D827" s="262"/>
      <c r="E827" s="262"/>
      <c r="F827" s="262"/>
      <c r="G827" s="263"/>
      <c r="H827" s="262"/>
      <c r="I827" s="258"/>
      <c r="J827" s="262"/>
      <c r="K827" s="250"/>
      <c r="L827" s="262"/>
      <c r="N827" s="250"/>
      <c r="O827" s="260"/>
      <c r="P827" s="257"/>
      <c r="Q827" s="250"/>
      <c r="R827" s="257"/>
      <c r="S827" s="250"/>
      <c r="T827" s="250"/>
      <c r="U827" s="250"/>
      <c r="V827" s="250"/>
      <c r="W827" s="250"/>
      <c r="X827" s="250"/>
      <c r="Y827" s="250"/>
      <c r="Z827" s="250"/>
      <c r="AA827" s="250"/>
      <c r="AB827" s="250"/>
      <c r="AC827" s="250"/>
      <c r="AD827" s="250"/>
      <c r="AE827" s="246"/>
      <c r="AF827" s="250"/>
      <c r="AG827" s="250"/>
      <c r="AH827" s="250"/>
      <c r="AI827" s="250"/>
    </row>
    <row r="828" spans="1:35" ht="15" customHeight="1" x14ac:dyDescent="0.3">
      <c r="A828" s="256"/>
      <c r="B828" s="257"/>
      <c r="C828" s="257"/>
      <c r="D828" s="257"/>
      <c r="E828" s="257"/>
      <c r="F828" s="257"/>
      <c r="G828" s="257"/>
      <c r="H828" s="257"/>
      <c r="I828" s="258"/>
      <c r="J828" s="257"/>
      <c r="K828" s="250"/>
      <c r="L828" s="257"/>
      <c r="N828" s="250"/>
      <c r="O828" s="260"/>
      <c r="P828" s="257"/>
      <c r="Q828" s="257"/>
      <c r="R828" s="262"/>
      <c r="S828" s="257"/>
      <c r="T828" s="257"/>
      <c r="U828" s="257"/>
      <c r="V828" s="257"/>
      <c r="W828" s="257"/>
      <c r="X828" s="257"/>
      <c r="Y828" s="257"/>
      <c r="Z828" s="257"/>
      <c r="AA828" s="257"/>
      <c r="AB828" s="257"/>
      <c r="AC828" s="257"/>
      <c r="AD828" s="257"/>
      <c r="AE828" s="246"/>
      <c r="AF828" s="257"/>
      <c r="AG828" s="257"/>
      <c r="AH828" s="257"/>
      <c r="AI828" s="257"/>
    </row>
    <row r="829" spans="1:35" ht="15" customHeight="1" x14ac:dyDescent="0.3">
      <c r="A829" s="261"/>
      <c r="B829" s="262"/>
      <c r="C829" s="262"/>
      <c r="D829" s="262"/>
      <c r="E829" s="262"/>
      <c r="F829" s="262"/>
      <c r="G829" s="263"/>
      <c r="H829" s="262"/>
      <c r="I829" s="258"/>
      <c r="J829" s="261"/>
      <c r="K829" s="257"/>
      <c r="L829" s="262"/>
      <c r="N829" s="250"/>
      <c r="O829" s="260"/>
      <c r="P829" s="257"/>
      <c r="Q829" s="262"/>
      <c r="R829" s="262"/>
      <c r="S829" s="262"/>
      <c r="T829" s="262"/>
      <c r="U829" s="262"/>
      <c r="V829" s="262"/>
      <c r="W829" s="262"/>
      <c r="X829" s="262"/>
      <c r="Y829" s="262"/>
      <c r="Z829" s="262"/>
      <c r="AA829" s="262"/>
      <c r="AB829" s="262"/>
      <c r="AC829" s="262"/>
      <c r="AD829" s="262"/>
      <c r="AE829" s="246"/>
      <c r="AF829" s="262"/>
      <c r="AG829" s="262"/>
      <c r="AH829" s="262"/>
      <c r="AI829" s="262"/>
    </row>
    <row r="830" spans="1:35" ht="15" customHeight="1" x14ac:dyDescent="0.3">
      <c r="A830" s="261"/>
      <c r="B830" s="262"/>
      <c r="C830" s="262"/>
      <c r="D830" s="262"/>
      <c r="E830" s="262"/>
      <c r="F830" s="262"/>
      <c r="G830" s="263"/>
      <c r="H830" s="262"/>
      <c r="I830" s="258"/>
      <c r="J830" s="261"/>
      <c r="K830" s="262"/>
      <c r="L830" s="250"/>
      <c r="N830" s="250"/>
      <c r="O830" s="260"/>
      <c r="P830" s="257"/>
      <c r="Q830" s="262"/>
      <c r="R830" s="257"/>
      <c r="S830" s="262"/>
      <c r="T830" s="262"/>
      <c r="U830" s="262"/>
      <c r="V830" s="262"/>
      <c r="W830" s="262"/>
      <c r="X830" s="262"/>
      <c r="Y830" s="262"/>
      <c r="Z830" s="262"/>
      <c r="AA830" s="262"/>
      <c r="AB830" s="262"/>
      <c r="AC830" s="262"/>
      <c r="AD830" s="262"/>
      <c r="AE830" s="246"/>
      <c r="AF830" s="262"/>
      <c r="AG830" s="262"/>
      <c r="AH830" s="262"/>
      <c r="AI830" s="262"/>
    </row>
    <row r="831" spans="1:35" ht="15" customHeight="1" x14ac:dyDescent="0.3">
      <c r="A831" s="256"/>
      <c r="B831" s="257"/>
      <c r="C831" s="257"/>
      <c r="D831" s="257"/>
      <c r="E831" s="257"/>
      <c r="F831" s="257"/>
      <c r="G831" s="257"/>
      <c r="H831" s="257"/>
      <c r="I831" s="258"/>
      <c r="J831" s="257"/>
      <c r="K831" s="257"/>
      <c r="L831" s="257"/>
      <c r="N831" s="250"/>
      <c r="O831" s="260"/>
      <c r="P831" s="257"/>
      <c r="Q831" s="257"/>
      <c r="R831" s="262"/>
      <c r="S831" s="257"/>
      <c r="T831" s="257"/>
      <c r="U831" s="257"/>
      <c r="V831" s="257"/>
      <c r="W831" s="257"/>
      <c r="X831" s="257"/>
      <c r="Y831" s="257"/>
      <c r="Z831" s="257"/>
      <c r="AA831" s="257"/>
      <c r="AB831" s="257"/>
      <c r="AC831" s="257"/>
      <c r="AD831" s="257"/>
      <c r="AE831" s="247"/>
      <c r="AF831" s="257"/>
      <c r="AG831" s="257"/>
      <c r="AH831" s="257"/>
      <c r="AI831" s="257"/>
    </row>
    <row r="832" spans="1:35" ht="15" customHeight="1" x14ac:dyDescent="0.3">
      <c r="A832" s="261"/>
      <c r="B832" s="262"/>
      <c r="C832" s="262"/>
      <c r="D832" s="262"/>
      <c r="E832" s="262"/>
      <c r="F832" s="262"/>
      <c r="G832" s="263"/>
      <c r="H832" s="262"/>
      <c r="I832" s="258"/>
      <c r="J832" s="262"/>
      <c r="K832" s="250"/>
      <c r="L832" s="262"/>
      <c r="N832" s="250"/>
      <c r="O832" s="260"/>
      <c r="P832" s="257"/>
      <c r="Q832" s="262"/>
      <c r="R832" s="262"/>
      <c r="S832" s="262"/>
      <c r="T832" s="262"/>
      <c r="U832" s="262"/>
      <c r="V832" s="262"/>
      <c r="W832" s="262"/>
      <c r="X832" s="262"/>
      <c r="Y832" s="262"/>
      <c r="Z832" s="262"/>
      <c r="AA832" s="262"/>
      <c r="AB832" s="262"/>
      <c r="AC832" s="262"/>
      <c r="AD832" s="262"/>
      <c r="AE832" s="246"/>
      <c r="AF832" s="262"/>
      <c r="AG832" s="262"/>
      <c r="AH832" s="262"/>
      <c r="AI832" s="262"/>
    </row>
    <row r="833" spans="1:35" ht="15" customHeight="1" x14ac:dyDescent="0.3">
      <c r="A833" s="261"/>
      <c r="B833" s="262"/>
      <c r="C833" s="262"/>
      <c r="D833" s="262"/>
      <c r="E833" s="262"/>
      <c r="F833" s="262"/>
      <c r="G833" s="263"/>
      <c r="H833" s="262"/>
      <c r="I833" s="258"/>
      <c r="J833" s="261"/>
      <c r="K833" s="262"/>
      <c r="L833" s="250"/>
      <c r="N833" s="250"/>
      <c r="O833" s="260"/>
      <c r="P833" s="257"/>
      <c r="Q833" s="262"/>
      <c r="R833" s="262"/>
      <c r="S833" s="262"/>
      <c r="T833" s="262"/>
      <c r="U833" s="262"/>
      <c r="V833" s="262"/>
      <c r="W833" s="262"/>
      <c r="X833" s="262"/>
      <c r="Y833" s="262"/>
      <c r="Z833" s="262"/>
      <c r="AA833" s="262"/>
      <c r="AB833" s="262"/>
      <c r="AC833" s="262"/>
      <c r="AD833" s="262"/>
      <c r="AE833" s="246"/>
      <c r="AF833" s="262"/>
      <c r="AG833" s="262"/>
      <c r="AH833" s="262"/>
      <c r="AI833" s="262"/>
    </row>
    <row r="834" spans="1:35" ht="15" customHeight="1" x14ac:dyDescent="0.3">
      <c r="A834" s="261"/>
      <c r="B834" s="262"/>
      <c r="C834" s="262"/>
      <c r="D834" s="262"/>
      <c r="E834" s="262"/>
      <c r="F834" s="262"/>
      <c r="G834" s="263"/>
      <c r="H834" s="262"/>
      <c r="I834" s="258"/>
      <c r="J834" s="262"/>
      <c r="K834" s="262"/>
      <c r="L834" s="262"/>
      <c r="N834" s="250"/>
      <c r="O834" s="260"/>
      <c r="P834" s="257"/>
      <c r="Q834" s="262"/>
      <c r="R834" s="257"/>
      <c r="S834" s="262"/>
      <c r="T834" s="262"/>
      <c r="U834" s="262"/>
      <c r="V834" s="262"/>
      <c r="W834" s="262"/>
      <c r="X834" s="262"/>
      <c r="Y834" s="262"/>
      <c r="Z834" s="262"/>
      <c r="AA834" s="262"/>
      <c r="AB834" s="262"/>
      <c r="AC834" s="262"/>
      <c r="AD834" s="262"/>
      <c r="AE834" s="246"/>
      <c r="AF834" s="262"/>
      <c r="AG834" s="262"/>
      <c r="AH834" s="262"/>
      <c r="AI834" s="262"/>
    </row>
    <row r="835" spans="1:35" ht="15" customHeight="1" x14ac:dyDescent="0.3">
      <c r="A835" s="256"/>
      <c r="B835" s="257"/>
      <c r="C835" s="257"/>
      <c r="D835" s="257"/>
      <c r="E835" s="257"/>
      <c r="F835" s="257"/>
      <c r="G835" s="257"/>
      <c r="H835" s="257"/>
      <c r="I835" s="258"/>
      <c r="J835" s="257"/>
      <c r="K835" s="250"/>
      <c r="L835" s="257"/>
      <c r="N835" s="250"/>
      <c r="O835" s="260"/>
      <c r="P835" s="257"/>
      <c r="Q835" s="257"/>
      <c r="R835" s="262"/>
      <c r="S835" s="257"/>
      <c r="T835" s="257"/>
      <c r="U835" s="257"/>
      <c r="V835" s="257"/>
      <c r="W835" s="257"/>
      <c r="X835" s="257"/>
      <c r="Y835" s="257"/>
      <c r="Z835" s="257"/>
      <c r="AA835" s="257"/>
      <c r="AB835" s="257"/>
      <c r="AC835" s="257"/>
      <c r="AD835" s="257"/>
      <c r="AE835" s="247"/>
      <c r="AF835" s="257"/>
      <c r="AG835" s="257"/>
      <c r="AH835" s="257"/>
      <c r="AI835" s="257"/>
    </row>
    <row r="836" spans="1:35" ht="15" customHeight="1" x14ac:dyDescent="0.3">
      <c r="A836" s="261"/>
      <c r="B836" s="262"/>
      <c r="C836" s="262"/>
      <c r="D836" s="262"/>
      <c r="E836" s="262"/>
      <c r="F836" s="262"/>
      <c r="G836" s="263"/>
      <c r="H836" s="262"/>
      <c r="I836" s="258"/>
      <c r="J836" s="261"/>
      <c r="K836" s="250"/>
      <c r="L836" s="262"/>
      <c r="N836" s="250"/>
      <c r="O836" s="260"/>
      <c r="P836" s="257"/>
      <c r="Q836" s="262"/>
      <c r="R836" s="262"/>
      <c r="S836" s="262"/>
      <c r="T836" s="262"/>
      <c r="U836" s="262"/>
      <c r="V836" s="262"/>
      <c r="W836" s="262"/>
      <c r="X836" s="262"/>
      <c r="Y836" s="262"/>
      <c r="Z836" s="262"/>
      <c r="AA836" s="262"/>
      <c r="AB836" s="262"/>
      <c r="AC836" s="262"/>
      <c r="AD836" s="262"/>
      <c r="AE836" s="246"/>
      <c r="AF836" s="262"/>
      <c r="AG836" s="262"/>
      <c r="AH836" s="262"/>
      <c r="AI836" s="262"/>
    </row>
    <row r="837" spans="1:35" ht="15" customHeight="1" x14ac:dyDescent="0.3">
      <c r="A837" s="261"/>
      <c r="B837" s="262"/>
      <c r="C837" s="262"/>
      <c r="D837" s="262"/>
      <c r="E837" s="262"/>
      <c r="F837" s="262"/>
      <c r="G837" s="263"/>
      <c r="H837" s="262"/>
      <c r="I837" s="258"/>
      <c r="J837" s="261"/>
      <c r="K837" s="262"/>
      <c r="L837" s="250"/>
      <c r="N837" s="250"/>
      <c r="O837" s="260"/>
      <c r="P837" s="257"/>
      <c r="Q837" s="262"/>
      <c r="R837" s="257"/>
      <c r="S837" s="262"/>
      <c r="T837" s="262"/>
      <c r="U837" s="262"/>
      <c r="V837" s="262"/>
      <c r="W837" s="262"/>
      <c r="X837" s="262"/>
      <c r="Y837" s="262"/>
      <c r="Z837" s="262"/>
      <c r="AA837" s="262"/>
      <c r="AB837" s="262"/>
      <c r="AC837" s="262"/>
      <c r="AD837" s="262"/>
      <c r="AE837" s="247"/>
      <c r="AF837" s="262"/>
      <c r="AG837" s="262"/>
      <c r="AH837" s="262"/>
      <c r="AI837" s="262"/>
    </row>
    <row r="838" spans="1:35" ht="15" customHeight="1" x14ac:dyDescent="0.3">
      <c r="A838" s="256"/>
      <c r="B838" s="257"/>
      <c r="C838" s="257"/>
      <c r="D838" s="257"/>
      <c r="E838" s="257"/>
      <c r="F838" s="257"/>
      <c r="G838" s="257"/>
      <c r="H838" s="257"/>
      <c r="I838" s="258"/>
      <c r="J838" s="257"/>
      <c r="K838" s="257"/>
      <c r="L838" s="250"/>
      <c r="N838" s="250"/>
      <c r="O838" s="260"/>
      <c r="P838" s="257"/>
      <c r="Q838" s="257"/>
      <c r="R838" s="262"/>
      <c r="S838" s="257"/>
      <c r="T838" s="257"/>
      <c r="U838" s="257"/>
      <c r="V838" s="257"/>
      <c r="W838" s="257"/>
      <c r="X838" s="257"/>
      <c r="Y838" s="257"/>
      <c r="Z838" s="257"/>
      <c r="AA838" s="257"/>
      <c r="AB838" s="257"/>
      <c r="AC838" s="257"/>
      <c r="AD838" s="257"/>
      <c r="AE838" s="246"/>
      <c r="AF838" s="257"/>
      <c r="AG838" s="257"/>
      <c r="AH838" s="257"/>
      <c r="AI838" s="257"/>
    </row>
    <row r="839" spans="1:35" ht="15" customHeight="1" x14ac:dyDescent="0.3">
      <c r="A839" s="261"/>
      <c r="B839" s="262"/>
      <c r="C839" s="262"/>
      <c r="D839" s="262"/>
      <c r="E839" s="262"/>
      <c r="F839" s="262"/>
      <c r="G839" s="263"/>
      <c r="H839" s="262"/>
      <c r="I839" s="258"/>
      <c r="J839" s="261"/>
      <c r="K839" s="262"/>
      <c r="L839" s="250"/>
      <c r="N839" s="250"/>
      <c r="O839" s="260"/>
      <c r="P839" s="257"/>
      <c r="Q839" s="262"/>
      <c r="R839" s="250"/>
      <c r="S839" s="262"/>
      <c r="T839" s="262"/>
      <c r="U839" s="262"/>
      <c r="V839" s="262"/>
      <c r="W839" s="262"/>
      <c r="X839" s="262"/>
      <c r="Y839" s="262"/>
      <c r="Z839" s="262"/>
      <c r="AA839" s="262"/>
      <c r="AB839" s="262"/>
      <c r="AC839" s="262"/>
      <c r="AD839" s="262"/>
      <c r="AE839" s="246"/>
      <c r="AF839" s="262"/>
      <c r="AG839" s="262"/>
      <c r="AH839" s="262"/>
      <c r="AI839" s="262"/>
    </row>
    <row r="840" spans="1:35" ht="15" customHeight="1" x14ac:dyDescent="0.3">
      <c r="A840" s="261"/>
      <c r="B840" s="262"/>
      <c r="C840" s="262"/>
      <c r="D840" s="262"/>
      <c r="E840" s="262"/>
      <c r="F840" s="262"/>
      <c r="G840" s="263"/>
      <c r="H840" s="262"/>
      <c r="I840" s="258"/>
      <c r="J840" s="262"/>
      <c r="K840" s="250"/>
      <c r="L840" s="262"/>
      <c r="N840" s="250"/>
      <c r="O840" s="260"/>
      <c r="P840" s="257"/>
      <c r="Q840" s="250"/>
      <c r="R840" s="262"/>
      <c r="S840" s="250"/>
      <c r="T840" s="250"/>
      <c r="U840" s="250"/>
      <c r="V840" s="250"/>
      <c r="W840" s="250"/>
      <c r="X840" s="250"/>
      <c r="Y840" s="250"/>
      <c r="Z840" s="250"/>
      <c r="AA840" s="250"/>
      <c r="AB840" s="250"/>
      <c r="AC840" s="250"/>
      <c r="AD840" s="250"/>
      <c r="AE840" s="247"/>
      <c r="AF840" s="250"/>
      <c r="AG840" s="250"/>
      <c r="AH840" s="250"/>
      <c r="AI840" s="250"/>
    </row>
    <row r="841" spans="1:35" ht="15" customHeight="1" x14ac:dyDescent="0.3">
      <c r="A841" s="261"/>
      <c r="B841" s="262"/>
      <c r="C841" s="262"/>
      <c r="D841" s="262"/>
      <c r="E841" s="262"/>
      <c r="F841" s="262"/>
      <c r="G841" s="263"/>
      <c r="H841" s="262"/>
      <c r="I841" s="258"/>
      <c r="J841" s="261"/>
      <c r="K841" s="250"/>
      <c r="L841" s="262"/>
      <c r="N841" s="250"/>
      <c r="O841" s="260"/>
      <c r="P841" s="257"/>
      <c r="Q841" s="262"/>
      <c r="R841" s="257"/>
      <c r="S841" s="262"/>
      <c r="T841" s="262"/>
      <c r="U841" s="262"/>
      <c r="V841" s="262"/>
      <c r="W841" s="262"/>
      <c r="X841" s="262"/>
      <c r="Y841" s="262"/>
      <c r="Z841" s="262"/>
      <c r="AA841" s="262"/>
      <c r="AB841" s="262"/>
      <c r="AC841" s="262"/>
      <c r="AD841" s="262"/>
      <c r="AE841" s="246"/>
      <c r="AF841" s="262"/>
      <c r="AG841" s="262"/>
      <c r="AH841" s="262"/>
      <c r="AI841" s="262"/>
    </row>
    <row r="842" spans="1:35" ht="15" customHeight="1" x14ac:dyDescent="0.3">
      <c r="A842" s="256"/>
      <c r="B842" s="257"/>
      <c r="C842" s="257"/>
      <c r="D842" s="257"/>
      <c r="E842" s="257"/>
      <c r="F842" s="257"/>
      <c r="G842" s="257"/>
      <c r="H842" s="257"/>
      <c r="I842" s="258"/>
      <c r="J842" s="257"/>
      <c r="K842" s="257"/>
      <c r="L842" s="257"/>
      <c r="N842" s="250"/>
      <c r="O842" s="260"/>
      <c r="P842" s="257"/>
      <c r="Q842" s="257"/>
      <c r="R842" s="262"/>
      <c r="S842" s="257"/>
      <c r="T842" s="257"/>
      <c r="U842" s="257"/>
      <c r="V842" s="257"/>
      <c r="W842" s="257"/>
      <c r="X842" s="257"/>
      <c r="Y842" s="257"/>
      <c r="Z842" s="257"/>
      <c r="AA842" s="257"/>
      <c r="AB842" s="257"/>
      <c r="AC842" s="257"/>
      <c r="AD842" s="257"/>
      <c r="AE842" s="246"/>
      <c r="AF842" s="257"/>
      <c r="AG842" s="257"/>
      <c r="AH842" s="257"/>
      <c r="AI842" s="257"/>
    </row>
    <row r="843" spans="1:35" ht="15" customHeight="1" x14ac:dyDescent="0.3">
      <c r="A843" s="261"/>
      <c r="B843" s="262"/>
      <c r="C843" s="262"/>
      <c r="D843" s="262"/>
      <c r="E843" s="262"/>
      <c r="F843" s="262"/>
      <c r="G843" s="263"/>
      <c r="H843" s="262"/>
      <c r="I843" s="258"/>
      <c r="J843" s="262"/>
      <c r="K843" s="257"/>
      <c r="L843" s="262"/>
      <c r="N843" s="250"/>
      <c r="O843" s="260"/>
      <c r="P843" s="257"/>
      <c r="Q843" s="262"/>
      <c r="R843" s="257"/>
      <c r="S843" s="262"/>
      <c r="T843" s="262"/>
      <c r="U843" s="262"/>
      <c r="V843" s="262"/>
      <c r="W843" s="262"/>
      <c r="X843" s="262"/>
      <c r="Y843" s="262"/>
      <c r="Z843" s="262"/>
      <c r="AA843" s="262"/>
      <c r="AB843" s="262"/>
      <c r="AC843" s="262"/>
      <c r="AD843" s="262"/>
      <c r="AE843" s="246"/>
      <c r="AF843" s="262"/>
      <c r="AG843" s="262"/>
      <c r="AH843" s="262"/>
      <c r="AI843" s="262"/>
    </row>
    <row r="844" spans="1:35" ht="15" customHeight="1" x14ac:dyDescent="0.3">
      <c r="A844" s="256"/>
      <c r="B844" s="257"/>
      <c r="C844" s="257"/>
      <c r="D844" s="257"/>
      <c r="E844" s="257"/>
      <c r="F844" s="257"/>
      <c r="G844" s="257"/>
      <c r="H844" s="257"/>
      <c r="I844" s="258"/>
      <c r="J844" s="257"/>
      <c r="K844" s="257"/>
      <c r="L844" s="250"/>
      <c r="N844" s="250"/>
      <c r="O844" s="260"/>
      <c r="P844" s="257"/>
      <c r="Q844" s="257"/>
      <c r="R844" s="250"/>
      <c r="S844" s="257"/>
      <c r="T844" s="257"/>
      <c r="U844" s="257"/>
      <c r="V844" s="257"/>
      <c r="W844" s="257"/>
      <c r="X844" s="257"/>
      <c r="Y844" s="257"/>
      <c r="Z844" s="257"/>
      <c r="AA844" s="257"/>
      <c r="AB844" s="257"/>
      <c r="AC844" s="257"/>
      <c r="AD844" s="257"/>
      <c r="AE844" s="246"/>
      <c r="AF844" s="257"/>
      <c r="AG844" s="257"/>
      <c r="AH844" s="257"/>
      <c r="AI844" s="257"/>
    </row>
    <row r="845" spans="1:35" ht="15" customHeight="1" x14ac:dyDescent="0.3">
      <c r="A845" s="261"/>
      <c r="B845" s="262"/>
      <c r="C845" s="262"/>
      <c r="D845" s="262"/>
      <c r="E845" s="262"/>
      <c r="F845" s="262"/>
      <c r="G845" s="263"/>
      <c r="H845" s="262"/>
      <c r="I845" s="258"/>
      <c r="J845" s="261"/>
      <c r="K845" s="257"/>
      <c r="L845" s="262"/>
      <c r="N845" s="250"/>
      <c r="O845" s="260"/>
      <c r="P845" s="257"/>
      <c r="Q845" s="250"/>
      <c r="R845" s="257"/>
      <c r="S845" s="250"/>
      <c r="T845" s="250"/>
      <c r="U845" s="250"/>
      <c r="V845" s="250"/>
      <c r="W845" s="250"/>
      <c r="X845" s="250"/>
      <c r="Y845" s="250"/>
      <c r="Z845" s="250"/>
      <c r="AA845" s="250"/>
      <c r="AB845" s="250"/>
      <c r="AC845" s="250"/>
      <c r="AD845" s="250"/>
      <c r="AE845" s="246"/>
      <c r="AF845" s="250"/>
      <c r="AG845" s="250"/>
      <c r="AH845" s="250"/>
      <c r="AI845" s="250"/>
    </row>
    <row r="846" spans="1:35" ht="15" customHeight="1" x14ac:dyDescent="0.3">
      <c r="A846" s="256"/>
      <c r="B846" s="257"/>
      <c r="C846" s="257"/>
      <c r="D846" s="257"/>
      <c r="E846" s="257"/>
      <c r="F846" s="257"/>
      <c r="G846" s="257"/>
      <c r="H846" s="257"/>
      <c r="I846" s="258"/>
      <c r="J846" s="250"/>
      <c r="K846" s="257"/>
      <c r="L846" s="257"/>
      <c r="N846" s="250"/>
      <c r="O846" s="260"/>
      <c r="P846" s="257"/>
      <c r="Q846" s="257"/>
      <c r="R846" s="262"/>
      <c r="S846" s="257"/>
      <c r="T846" s="257"/>
      <c r="U846" s="257"/>
      <c r="V846" s="257"/>
      <c r="W846" s="257"/>
      <c r="X846" s="257"/>
      <c r="Y846" s="257"/>
      <c r="Z846" s="257"/>
      <c r="AA846" s="257"/>
      <c r="AB846" s="257"/>
      <c r="AC846" s="257"/>
      <c r="AD846" s="257"/>
      <c r="AE846" s="246"/>
      <c r="AF846" s="257"/>
      <c r="AG846" s="257"/>
      <c r="AH846" s="257"/>
      <c r="AI846" s="257"/>
    </row>
    <row r="847" spans="1:35" ht="15" customHeight="1" x14ac:dyDescent="0.3">
      <c r="A847" s="261"/>
      <c r="B847" s="262"/>
      <c r="C847" s="262"/>
      <c r="D847" s="262"/>
      <c r="E847" s="262"/>
      <c r="F847" s="262"/>
      <c r="G847" s="263"/>
      <c r="H847" s="262"/>
      <c r="I847" s="258"/>
      <c r="J847" s="262"/>
      <c r="K847" s="262"/>
      <c r="L847" s="262"/>
      <c r="N847" s="250"/>
      <c r="O847" s="260"/>
      <c r="P847" s="257"/>
      <c r="Q847" s="262"/>
      <c r="R847" s="262"/>
      <c r="S847" s="262"/>
      <c r="T847" s="262"/>
      <c r="U847" s="262"/>
      <c r="V847" s="262"/>
      <c r="W847" s="262"/>
      <c r="X847" s="262"/>
      <c r="Y847" s="262"/>
      <c r="Z847" s="262"/>
      <c r="AA847" s="262"/>
      <c r="AB847" s="262"/>
      <c r="AC847" s="262"/>
      <c r="AD847" s="262"/>
      <c r="AE847" s="247"/>
      <c r="AF847" s="262"/>
      <c r="AG847" s="262"/>
      <c r="AH847" s="262"/>
      <c r="AI847" s="262"/>
    </row>
    <row r="848" spans="1:35" ht="15" customHeight="1" x14ac:dyDescent="0.3">
      <c r="A848" s="261"/>
      <c r="B848" s="262"/>
      <c r="C848" s="262"/>
      <c r="D848" s="262"/>
      <c r="E848" s="262"/>
      <c r="F848" s="262"/>
      <c r="G848" s="263"/>
      <c r="H848" s="262"/>
      <c r="I848" s="258"/>
      <c r="J848" s="262"/>
      <c r="K848" s="257"/>
      <c r="L848" s="262"/>
      <c r="N848" s="250"/>
      <c r="O848" s="260"/>
      <c r="P848" s="257"/>
      <c r="Q848" s="262"/>
      <c r="R848" s="257"/>
      <c r="S848" s="262"/>
      <c r="T848" s="262"/>
      <c r="U848" s="262"/>
      <c r="V848" s="262"/>
      <c r="W848" s="262"/>
      <c r="X848" s="262"/>
      <c r="Y848" s="262"/>
      <c r="Z848" s="262"/>
      <c r="AA848" s="262"/>
      <c r="AB848" s="262"/>
      <c r="AC848" s="262"/>
      <c r="AD848" s="262"/>
      <c r="AE848" s="247"/>
      <c r="AF848" s="262"/>
      <c r="AG848" s="262"/>
      <c r="AH848" s="262"/>
      <c r="AI848" s="262"/>
    </row>
    <row r="849" spans="1:35" ht="15" customHeight="1" x14ac:dyDescent="0.3">
      <c r="A849" s="256"/>
      <c r="B849" s="257"/>
      <c r="C849" s="257"/>
      <c r="D849" s="257"/>
      <c r="E849" s="257"/>
      <c r="F849" s="257"/>
      <c r="G849" s="257"/>
      <c r="H849" s="257"/>
      <c r="I849" s="258"/>
      <c r="J849" s="257"/>
      <c r="K849" s="257"/>
      <c r="L849" s="250"/>
      <c r="N849" s="250"/>
      <c r="O849" s="260"/>
      <c r="P849" s="257"/>
      <c r="Q849" s="257"/>
      <c r="R849" s="250"/>
      <c r="S849" s="257"/>
      <c r="T849" s="257"/>
      <c r="U849" s="257"/>
      <c r="V849" s="257"/>
      <c r="W849" s="257"/>
      <c r="X849" s="257"/>
      <c r="Y849" s="257"/>
      <c r="Z849" s="257"/>
      <c r="AA849" s="257"/>
      <c r="AB849" s="257"/>
      <c r="AC849" s="257"/>
      <c r="AD849" s="257"/>
      <c r="AE849" s="246"/>
      <c r="AF849" s="257"/>
      <c r="AG849" s="257"/>
      <c r="AH849" s="257"/>
      <c r="AI849" s="257"/>
    </row>
    <row r="850" spans="1:35" ht="15" customHeight="1" x14ac:dyDescent="0.3">
      <c r="A850" s="261"/>
      <c r="B850" s="262"/>
      <c r="C850" s="262"/>
      <c r="D850" s="262"/>
      <c r="E850" s="262"/>
      <c r="F850" s="262"/>
      <c r="G850" s="263"/>
      <c r="H850" s="262"/>
      <c r="I850" s="258"/>
      <c r="J850" s="250"/>
      <c r="K850" s="262"/>
      <c r="L850" s="262"/>
      <c r="N850" s="250"/>
      <c r="O850" s="260"/>
      <c r="P850" s="257"/>
      <c r="Q850" s="250"/>
      <c r="R850" s="257"/>
      <c r="S850" s="250"/>
      <c r="T850" s="250"/>
      <c r="U850" s="250"/>
      <c r="V850" s="250"/>
      <c r="W850" s="250"/>
      <c r="X850" s="250"/>
      <c r="Y850" s="250"/>
      <c r="Z850" s="250"/>
      <c r="AA850" s="250"/>
      <c r="AB850" s="250"/>
      <c r="AC850" s="250"/>
      <c r="AD850" s="250"/>
      <c r="AE850" s="246"/>
      <c r="AF850" s="250"/>
      <c r="AG850" s="250"/>
      <c r="AH850" s="250"/>
      <c r="AI850" s="250"/>
    </row>
    <row r="851" spans="1:35" ht="15" customHeight="1" x14ac:dyDescent="0.3">
      <c r="A851" s="256"/>
      <c r="B851" s="257"/>
      <c r="C851" s="257"/>
      <c r="D851" s="257"/>
      <c r="E851" s="257"/>
      <c r="F851" s="257"/>
      <c r="G851" s="257"/>
      <c r="H851" s="257"/>
      <c r="I851" s="258"/>
      <c r="J851" s="257"/>
      <c r="K851" s="257"/>
      <c r="L851" s="250"/>
      <c r="N851" s="250"/>
      <c r="O851" s="260"/>
      <c r="P851" s="257"/>
      <c r="Q851" s="257"/>
      <c r="R851" s="262"/>
      <c r="S851" s="257"/>
      <c r="T851" s="257"/>
      <c r="U851" s="257"/>
      <c r="V851" s="257"/>
      <c r="W851" s="257"/>
      <c r="X851" s="257"/>
      <c r="Y851" s="257"/>
      <c r="Z851" s="257"/>
      <c r="AA851" s="257"/>
      <c r="AB851" s="257"/>
      <c r="AC851" s="257"/>
      <c r="AD851" s="257"/>
      <c r="AE851" s="247"/>
      <c r="AF851" s="257"/>
      <c r="AG851" s="257"/>
      <c r="AH851" s="257"/>
      <c r="AI851" s="257"/>
    </row>
    <row r="852" spans="1:35" ht="15" customHeight="1" x14ac:dyDescent="0.3">
      <c r="A852" s="261"/>
      <c r="B852" s="262"/>
      <c r="C852" s="262"/>
      <c r="D852" s="262"/>
      <c r="E852" s="262"/>
      <c r="F852" s="262"/>
      <c r="G852" s="263"/>
      <c r="H852" s="262"/>
      <c r="I852" s="258"/>
      <c r="J852" s="262"/>
      <c r="K852" s="250"/>
      <c r="L852" s="262"/>
      <c r="N852" s="250"/>
      <c r="O852" s="260"/>
      <c r="P852" s="257"/>
      <c r="Q852" s="262"/>
      <c r="R852" s="262"/>
      <c r="S852" s="262"/>
      <c r="T852" s="262"/>
      <c r="U852" s="262"/>
      <c r="V852" s="262"/>
      <c r="W852" s="262"/>
      <c r="X852" s="262"/>
      <c r="Y852" s="262"/>
      <c r="Z852" s="262"/>
      <c r="AA852" s="262"/>
      <c r="AB852" s="262"/>
      <c r="AC852" s="262"/>
      <c r="AD852" s="262"/>
      <c r="AE852" s="246"/>
      <c r="AF852" s="262"/>
      <c r="AG852" s="262"/>
      <c r="AH852" s="262"/>
      <c r="AI852" s="262"/>
    </row>
    <row r="853" spans="1:35" ht="15" customHeight="1" x14ac:dyDescent="0.3">
      <c r="A853" s="261"/>
      <c r="B853" s="262"/>
      <c r="C853" s="262"/>
      <c r="D853" s="262"/>
      <c r="E853" s="262"/>
      <c r="F853" s="262"/>
      <c r="G853" s="263"/>
      <c r="H853" s="262"/>
      <c r="I853" s="258"/>
      <c r="J853" s="261"/>
      <c r="K853" s="262"/>
      <c r="L853" s="250"/>
      <c r="N853" s="250"/>
      <c r="O853" s="260"/>
      <c r="P853" s="257"/>
      <c r="Q853" s="262"/>
      <c r="R853" s="257"/>
      <c r="S853" s="262"/>
      <c r="T853" s="262"/>
      <c r="U853" s="262"/>
      <c r="V853" s="262"/>
      <c r="W853" s="262"/>
      <c r="X853" s="262"/>
      <c r="Y853" s="262"/>
      <c r="Z853" s="262"/>
      <c r="AA853" s="262"/>
      <c r="AB853" s="262"/>
      <c r="AC853" s="262"/>
      <c r="AD853" s="262"/>
      <c r="AE853" s="247"/>
      <c r="AF853" s="262"/>
      <c r="AG853" s="262"/>
      <c r="AH853" s="262"/>
      <c r="AI853" s="262"/>
    </row>
    <row r="854" spans="1:35" ht="15" customHeight="1" x14ac:dyDescent="0.3">
      <c r="A854" s="256"/>
      <c r="B854" s="257"/>
      <c r="C854" s="257"/>
      <c r="D854" s="257"/>
      <c r="E854" s="257"/>
      <c r="F854" s="257"/>
      <c r="G854" s="257"/>
      <c r="H854" s="257"/>
      <c r="I854" s="258"/>
      <c r="J854" s="257"/>
      <c r="K854" s="257"/>
      <c r="L854" s="250"/>
      <c r="N854" s="250"/>
      <c r="O854" s="260"/>
      <c r="P854" s="257"/>
      <c r="Q854" s="257"/>
      <c r="R854" s="262"/>
      <c r="S854" s="257"/>
      <c r="T854" s="257"/>
      <c r="U854" s="257"/>
      <c r="V854" s="257"/>
      <c r="W854" s="257"/>
      <c r="X854" s="257"/>
      <c r="Y854" s="257"/>
      <c r="Z854" s="257"/>
      <c r="AA854" s="257"/>
      <c r="AB854" s="257"/>
      <c r="AC854" s="257"/>
      <c r="AD854" s="257"/>
      <c r="AE854" s="247"/>
      <c r="AF854" s="257"/>
      <c r="AG854" s="257"/>
      <c r="AH854" s="257"/>
      <c r="AI854" s="257"/>
    </row>
    <row r="855" spans="1:35" ht="15" customHeight="1" x14ac:dyDescent="0.3">
      <c r="A855" s="261"/>
      <c r="B855" s="262"/>
      <c r="C855" s="262"/>
      <c r="D855" s="262"/>
      <c r="E855" s="262"/>
      <c r="F855" s="262"/>
      <c r="G855" s="263"/>
      <c r="H855" s="262"/>
      <c r="I855" s="258"/>
      <c r="J855" s="261"/>
      <c r="K855" s="250"/>
      <c r="L855" s="262"/>
      <c r="N855" s="250"/>
      <c r="O855" s="260"/>
      <c r="P855" s="257"/>
      <c r="Q855" s="262"/>
      <c r="R855" s="257"/>
      <c r="S855" s="262"/>
      <c r="T855" s="262"/>
      <c r="U855" s="262"/>
      <c r="V855" s="262"/>
      <c r="W855" s="262"/>
      <c r="X855" s="262"/>
      <c r="Y855" s="262"/>
      <c r="Z855" s="262"/>
      <c r="AA855" s="262"/>
      <c r="AB855" s="262"/>
      <c r="AC855" s="262"/>
      <c r="AD855" s="262"/>
      <c r="AE855" s="247"/>
      <c r="AF855" s="262"/>
      <c r="AG855" s="262"/>
      <c r="AH855" s="262"/>
      <c r="AI855" s="262"/>
    </row>
    <row r="856" spans="1:35" ht="15" customHeight="1" x14ac:dyDescent="0.3">
      <c r="A856" s="256"/>
      <c r="B856" s="257"/>
      <c r="C856" s="257"/>
      <c r="D856" s="257"/>
      <c r="E856" s="257"/>
      <c r="F856" s="257"/>
      <c r="G856" s="257"/>
      <c r="H856" s="257"/>
      <c r="I856" s="258"/>
      <c r="J856" s="250"/>
      <c r="K856" s="257"/>
      <c r="L856" s="257"/>
      <c r="N856" s="250"/>
      <c r="O856" s="260"/>
      <c r="P856" s="257"/>
      <c r="Q856" s="257"/>
      <c r="R856" s="262"/>
      <c r="S856" s="257"/>
      <c r="T856" s="257"/>
      <c r="U856" s="257"/>
      <c r="V856" s="257"/>
      <c r="W856" s="257"/>
      <c r="X856" s="257"/>
      <c r="Y856" s="257"/>
      <c r="Z856" s="257"/>
      <c r="AA856" s="257"/>
      <c r="AB856" s="257"/>
      <c r="AC856" s="257"/>
      <c r="AD856" s="257"/>
      <c r="AE856" s="247"/>
      <c r="AF856" s="257"/>
      <c r="AG856" s="257"/>
      <c r="AH856" s="257"/>
      <c r="AI856" s="257"/>
    </row>
    <row r="857" spans="1:35" ht="15" customHeight="1" x14ac:dyDescent="0.3">
      <c r="A857" s="261"/>
      <c r="B857" s="262"/>
      <c r="C857" s="262"/>
      <c r="D857" s="262"/>
      <c r="E857" s="262"/>
      <c r="F857" s="262"/>
      <c r="G857" s="263"/>
      <c r="H857" s="262"/>
      <c r="I857" s="258"/>
      <c r="J857" s="262"/>
      <c r="K857" s="250"/>
      <c r="L857" s="262"/>
      <c r="N857" s="250"/>
      <c r="O857" s="260"/>
      <c r="P857" s="257"/>
      <c r="Q857" s="262"/>
      <c r="R857" s="262"/>
      <c r="S857" s="262"/>
      <c r="T857" s="262"/>
      <c r="U857" s="262"/>
      <c r="V857" s="262"/>
      <c r="W857" s="262"/>
      <c r="X857" s="262"/>
      <c r="Y857" s="262"/>
      <c r="Z857" s="262"/>
      <c r="AA857" s="262"/>
      <c r="AB857" s="262"/>
      <c r="AC857" s="262"/>
      <c r="AD857" s="262"/>
      <c r="AE857" s="247"/>
      <c r="AF857" s="262"/>
      <c r="AG857" s="262"/>
      <c r="AH857" s="262"/>
      <c r="AI857" s="262"/>
    </row>
    <row r="858" spans="1:35" ht="15" customHeight="1" x14ac:dyDescent="0.3">
      <c r="A858" s="261"/>
      <c r="B858" s="262"/>
      <c r="C858" s="262"/>
      <c r="D858" s="262"/>
      <c r="E858" s="262"/>
      <c r="F858" s="262"/>
      <c r="G858" s="263"/>
      <c r="H858" s="262"/>
      <c r="I858" s="258"/>
      <c r="J858" s="261"/>
      <c r="K858" s="250"/>
      <c r="L858" s="262"/>
      <c r="N858" s="250"/>
      <c r="O858" s="260"/>
      <c r="P858" s="257"/>
      <c r="Q858" s="262"/>
      <c r="R858" s="262"/>
      <c r="S858" s="262"/>
      <c r="T858" s="262"/>
      <c r="U858" s="262"/>
      <c r="V858" s="262"/>
      <c r="W858" s="262"/>
      <c r="X858" s="262"/>
      <c r="Y858" s="262"/>
      <c r="Z858" s="262"/>
      <c r="AA858" s="262"/>
      <c r="AB858" s="262"/>
      <c r="AC858" s="262"/>
      <c r="AD858" s="262"/>
      <c r="AE858" s="246"/>
      <c r="AF858" s="262"/>
      <c r="AG858" s="262"/>
      <c r="AH858" s="262"/>
      <c r="AI858" s="262"/>
    </row>
    <row r="859" spans="1:35" ht="15" customHeight="1" x14ac:dyDescent="0.3">
      <c r="A859" s="261"/>
      <c r="B859" s="262"/>
      <c r="C859" s="262"/>
      <c r="D859" s="262"/>
      <c r="E859" s="262"/>
      <c r="F859" s="262"/>
      <c r="G859" s="263"/>
      <c r="H859" s="262"/>
      <c r="I859" s="258"/>
      <c r="J859" s="262"/>
      <c r="K859" s="257"/>
      <c r="L859" s="262"/>
      <c r="N859" s="250"/>
      <c r="O859" s="260"/>
      <c r="P859" s="257"/>
      <c r="Q859" s="262"/>
      <c r="R859" s="250"/>
      <c r="S859" s="262"/>
      <c r="T859" s="262"/>
      <c r="U859" s="262"/>
      <c r="V859" s="262"/>
      <c r="W859" s="262"/>
      <c r="X859" s="262"/>
      <c r="Y859" s="262"/>
      <c r="Z859" s="262"/>
      <c r="AA859" s="262"/>
      <c r="AB859" s="262"/>
      <c r="AC859" s="262"/>
      <c r="AD859" s="262"/>
      <c r="AE859" s="246"/>
      <c r="AF859" s="262"/>
      <c r="AG859" s="262"/>
      <c r="AH859" s="262"/>
      <c r="AI859" s="262"/>
    </row>
    <row r="860" spans="1:35" ht="15" customHeight="1" x14ac:dyDescent="0.3">
      <c r="A860" s="261"/>
      <c r="B860" s="262"/>
      <c r="C860" s="262"/>
      <c r="D860" s="262"/>
      <c r="E860" s="262"/>
      <c r="F860" s="262"/>
      <c r="G860" s="263"/>
      <c r="H860" s="262"/>
      <c r="I860" s="258"/>
      <c r="J860" s="262"/>
      <c r="K860" s="250"/>
      <c r="L860" s="262"/>
      <c r="N860" s="250"/>
      <c r="O860" s="260"/>
      <c r="P860" s="257"/>
      <c r="Q860" s="250"/>
      <c r="R860" s="257"/>
      <c r="S860" s="250"/>
      <c r="T860" s="250"/>
      <c r="U860" s="250"/>
      <c r="V860" s="250"/>
      <c r="W860" s="250"/>
      <c r="X860" s="250"/>
      <c r="Y860" s="250"/>
      <c r="Z860" s="250"/>
      <c r="AA860" s="250"/>
      <c r="AB860" s="250"/>
      <c r="AC860" s="250"/>
      <c r="AD860" s="250"/>
      <c r="AE860" s="246"/>
      <c r="AF860" s="250"/>
      <c r="AG860" s="250"/>
      <c r="AH860" s="250"/>
      <c r="AI860" s="250"/>
    </row>
    <row r="861" spans="1:35" ht="15" customHeight="1" x14ac:dyDescent="0.3">
      <c r="A861" s="256"/>
      <c r="B861" s="257"/>
      <c r="C861" s="257"/>
      <c r="D861" s="257"/>
      <c r="E861" s="257"/>
      <c r="F861" s="257"/>
      <c r="G861" s="257"/>
      <c r="H861" s="257"/>
      <c r="I861" s="258"/>
      <c r="J861" s="257"/>
      <c r="K861" s="262"/>
      <c r="L861" s="257"/>
      <c r="N861" s="250"/>
      <c r="O861" s="260"/>
      <c r="P861" s="257"/>
      <c r="Q861" s="257"/>
      <c r="R861" s="262"/>
      <c r="S861" s="257"/>
      <c r="T861" s="257"/>
      <c r="U861" s="257"/>
      <c r="V861" s="257"/>
      <c r="W861" s="257"/>
      <c r="X861" s="257"/>
      <c r="Y861" s="257"/>
      <c r="Z861" s="257"/>
      <c r="AA861" s="257"/>
      <c r="AB861" s="257"/>
      <c r="AC861" s="257"/>
      <c r="AD861" s="257"/>
      <c r="AE861" s="246"/>
      <c r="AF861" s="257"/>
      <c r="AG861" s="257"/>
      <c r="AH861" s="257"/>
      <c r="AI861" s="257"/>
    </row>
    <row r="862" spans="1:35" ht="15" customHeight="1" x14ac:dyDescent="0.3">
      <c r="A862" s="261"/>
      <c r="B862" s="262"/>
      <c r="C862" s="262"/>
      <c r="D862" s="262"/>
      <c r="E862" s="262"/>
      <c r="F862" s="262"/>
      <c r="G862" s="263"/>
      <c r="H862" s="262"/>
      <c r="I862" s="258"/>
      <c r="J862" s="262"/>
      <c r="K862" s="262"/>
      <c r="L862" s="262"/>
      <c r="N862" s="250"/>
      <c r="O862" s="260"/>
      <c r="P862" s="257"/>
      <c r="Q862" s="262"/>
      <c r="R862" s="250"/>
      <c r="S862" s="262"/>
      <c r="T862" s="262"/>
      <c r="U862" s="262"/>
      <c r="V862" s="262"/>
      <c r="W862" s="262"/>
      <c r="X862" s="262"/>
      <c r="Y862" s="262"/>
      <c r="Z862" s="262"/>
      <c r="AA862" s="262"/>
      <c r="AB862" s="262"/>
      <c r="AC862" s="262"/>
      <c r="AD862" s="262"/>
      <c r="AE862" s="246"/>
      <c r="AF862" s="262"/>
      <c r="AG862" s="262"/>
      <c r="AH862" s="262"/>
      <c r="AI862" s="262"/>
    </row>
    <row r="863" spans="1:35" ht="15" customHeight="1" x14ac:dyDescent="0.3">
      <c r="A863" s="261"/>
      <c r="B863" s="262"/>
      <c r="C863" s="262"/>
      <c r="D863" s="262"/>
      <c r="E863" s="262"/>
      <c r="F863" s="262"/>
      <c r="G863" s="263"/>
      <c r="H863" s="262"/>
      <c r="I863" s="258"/>
      <c r="J863" s="261"/>
      <c r="K863" s="250"/>
      <c r="L863" s="262"/>
      <c r="N863" s="250"/>
      <c r="O863" s="260"/>
      <c r="P863" s="257"/>
      <c r="Q863" s="250"/>
      <c r="R863" s="257"/>
      <c r="S863" s="250"/>
      <c r="T863" s="250"/>
      <c r="U863" s="250"/>
      <c r="V863" s="250"/>
      <c r="W863" s="250"/>
      <c r="X863" s="250"/>
      <c r="Y863" s="250"/>
      <c r="Z863" s="250"/>
      <c r="AA863" s="250"/>
      <c r="AB863" s="250"/>
      <c r="AC863" s="250"/>
      <c r="AD863" s="250"/>
      <c r="AE863" s="246"/>
      <c r="AF863" s="250"/>
      <c r="AG863" s="250"/>
      <c r="AH863" s="250"/>
      <c r="AI863" s="250"/>
    </row>
    <row r="864" spans="1:35" ht="15" customHeight="1" x14ac:dyDescent="0.3">
      <c r="A864" s="256"/>
      <c r="B864" s="257"/>
      <c r="C864" s="257"/>
      <c r="D864" s="257"/>
      <c r="E864" s="257"/>
      <c r="F864" s="257"/>
      <c r="G864" s="257"/>
      <c r="H864" s="257"/>
      <c r="I864" s="258"/>
      <c r="J864" s="257"/>
      <c r="K864" s="257"/>
      <c r="L864" s="250"/>
      <c r="N864" s="250"/>
      <c r="O864" s="260"/>
      <c r="P864" s="257"/>
      <c r="Q864" s="257"/>
      <c r="R864" s="262"/>
      <c r="S864" s="257"/>
      <c r="T864" s="257"/>
      <c r="U864" s="257"/>
      <c r="V864" s="257"/>
      <c r="W864" s="257"/>
      <c r="X864" s="257"/>
      <c r="Y864" s="257"/>
      <c r="Z864" s="257"/>
      <c r="AA864" s="257"/>
      <c r="AB864" s="257"/>
      <c r="AC864" s="257"/>
      <c r="AD864" s="257"/>
      <c r="AE864" s="246"/>
      <c r="AF864" s="257"/>
      <c r="AG864" s="257"/>
      <c r="AH864" s="257"/>
      <c r="AI864" s="257"/>
    </row>
    <row r="865" spans="1:35" ht="15" customHeight="1" x14ac:dyDescent="0.3">
      <c r="A865" s="261"/>
      <c r="B865" s="262"/>
      <c r="C865" s="262"/>
      <c r="D865" s="262"/>
      <c r="E865" s="262"/>
      <c r="F865" s="262"/>
      <c r="G865" s="263"/>
      <c r="H865" s="262"/>
      <c r="I865" s="258"/>
      <c r="J865" s="261"/>
      <c r="K865" s="250"/>
      <c r="L865" s="262"/>
      <c r="N865" s="250"/>
      <c r="O865" s="260"/>
      <c r="P865" s="257"/>
      <c r="Q865" s="262"/>
      <c r="R865" s="262"/>
      <c r="S865" s="262"/>
      <c r="T865" s="262"/>
      <c r="U865" s="262"/>
      <c r="V865" s="262"/>
      <c r="W865" s="262"/>
      <c r="X865" s="262"/>
      <c r="Y865" s="262"/>
      <c r="Z865" s="262"/>
      <c r="AA865" s="262"/>
      <c r="AB865" s="262"/>
      <c r="AC865" s="262"/>
      <c r="AD865" s="262"/>
      <c r="AE865" s="247"/>
      <c r="AF865" s="262"/>
      <c r="AG865" s="262"/>
      <c r="AH865" s="262"/>
      <c r="AI865" s="262"/>
    </row>
    <row r="866" spans="1:35" ht="15" customHeight="1" x14ac:dyDescent="0.3">
      <c r="A866" s="261"/>
      <c r="B866" s="262"/>
      <c r="C866" s="262"/>
      <c r="D866" s="262"/>
      <c r="E866" s="262"/>
      <c r="F866" s="262"/>
      <c r="G866" s="263"/>
      <c r="H866" s="262"/>
      <c r="I866" s="258"/>
      <c r="J866" s="261"/>
      <c r="K866" s="250"/>
      <c r="L866" s="262"/>
      <c r="N866" s="250"/>
      <c r="O866" s="260"/>
      <c r="P866" s="257"/>
      <c r="Q866" s="262"/>
      <c r="R866" s="250"/>
      <c r="S866" s="262"/>
      <c r="T866" s="262"/>
      <c r="U866" s="262"/>
      <c r="V866" s="262"/>
      <c r="W866" s="262"/>
      <c r="X866" s="262"/>
      <c r="Y866" s="262"/>
      <c r="Z866" s="262"/>
      <c r="AA866" s="262"/>
      <c r="AB866" s="262"/>
      <c r="AC866" s="262"/>
      <c r="AD866" s="262"/>
      <c r="AE866" s="246"/>
      <c r="AF866" s="262"/>
      <c r="AG866" s="262"/>
      <c r="AH866" s="262"/>
      <c r="AI866" s="262"/>
    </row>
    <row r="867" spans="1:35" ht="15" customHeight="1" x14ac:dyDescent="0.3">
      <c r="A867" s="261"/>
      <c r="B867" s="262"/>
      <c r="C867" s="262"/>
      <c r="D867" s="262"/>
      <c r="E867" s="262"/>
      <c r="F867" s="262"/>
      <c r="G867" s="263"/>
      <c r="H867" s="262"/>
      <c r="I867" s="258"/>
      <c r="J867" s="261"/>
      <c r="K867" s="250"/>
      <c r="L867" s="262"/>
      <c r="N867" s="250"/>
      <c r="O867" s="260"/>
      <c r="P867" s="257"/>
      <c r="Q867" s="250"/>
      <c r="R867" s="257"/>
      <c r="S867" s="250"/>
      <c r="T867" s="250"/>
      <c r="U867" s="250"/>
      <c r="V867" s="250"/>
      <c r="W867" s="250"/>
      <c r="X867" s="250"/>
      <c r="Y867" s="250"/>
      <c r="Z867" s="250"/>
      <c r="AA867" s="250"/>
      <c r="AB867" s="250"/>
      <c r="AC867" s="250"/>
      <c r="AD867" s="250"/>
      <c r="AE867" s="246"/>
      <c r="AF867" s="250"/>
      <c r="AG867" s="250"/>
      <c r="AH867" s="250"/>
      <c r="AI867" s="250"/>
    </row>
    <row r="868" spans="1:35" ht="15" customHeight="1" x14ac:dyDescent="0.3">
      <c r="A868" s="256"/>
      <c r="B868" s="257"/>
      <c r="C868" s="257"/>
      <c r="D868" s="257"/>
      <c r="E868" s="257"/>
      <c r="F868" s="257"/>
      <c r="G868" s="257"/>
      <c r="H868" s="257"/>
      <c r="I868" s="258"/>
      <c r="J868" s="257"/>
      <c r="K868" s="257"/>
      <c r="L868" s="250"/>
      <c r="N868" s="250"/>
      <c r="O868" s="260"/>
      <c r="P868" s="257"/>
      <c r="Q868" s="257"/>
      <c r="R868" s="262"/>
      <c r="S868" s="257"/>
      <c r="T868" s="257"/>
      <c r="U868" s="257"/>
      <c r="V868" s="257"/>
      <c r="W868" s="257"/>
      <c r="X868" s="257"/>
      <c r="Y868" s="257"/>
      <c r="Z868" s="257"/>
      <c r="AA868" s="257"/>
      <c r="AB868" s="257"/>
      <c r="AC868" s="257"/>
      <c r="AD868" s="257"/>
      <c r="AE868" s="247"/>
      <c r="AF868" s="257"/>
      <c r="AG868" s="257"/>
      <c r="AH868" s="257"/>
      <c r="AI868" s="257"/>
    </row>
    <row r="869" spans="1:35" ht="15" customHeight="1" x14ac:dyDescent="0.3">
      <c r="A869" s="261"/>
      <c r="B869" s="262"/>
      <c r="C869" s="262"/>
      <c r="D869" s="262"/>
      <c r="E869" s="262"/>
      <c r="F869" s="262"/>
      <c r="G869" s="263"/>
      <c r="H869" s="262"/>
      <c r="I869" s="258"/>
      <c r="J869" s="262"/>
      <c r="K869" s="262"/>
      <c r="L869" s="262"/>
      <c r="N869" s="250"/>
      <c r="O869" s="260"/>
      <c r="P869" s="257"/>
      <c r="Q869" s="262"/>
      <c r="R869" s="262"/>
      <c r="S869" s="262"/>
      <c r="T869" s="262"/>
      <c r="U869" s="262"/>
      <c r="V869" s="262"/>
      <c r="W869" s="262"/>
      <c r="X869" s="262"/>
      <c r="Y869" s="262"/>
      <c r="Z869" s="262"/>
      <c r="AA869" s="262"/>
      <c r="AB869" s="262"/>
      <c r="AC869" s="262"/>
      <c r="AD869" s="262"/>
      <c r="AE869" s="246"/>
      <c r="AF869" s="262"/>
      <c r="AG869" s="262"/>
      <c r="AH869" s="262"/>
      <c r="AI869" s="262"/>
    </row>
    <row r="870" spans="1:35" ht="15" customHeight="1" x14ac:dyDescent="0.3">
      <c r="A870" s="261"/>
      <c r="B870" s="262"/>
      <c r="C870" s="262"/>
      <c r="D870" s="262"/>
      <c r="E870" s="262"/>
      <c r="F870" s="262"/>
      <c r="G870" s="263"/>
      <c r="H870" s="262"/>
      <c r="I870" s="258"/>
      <c r="J870" s="261"/>
      <c r="K870" s="250"/>
      <c r="L870" s="262"/>
      <c r="N870" s="250"/>
      <c r="O870" s="260"/>
      <c r="P870" s="257"/>
      <c r="Q870" s="262"/>
      <c r="R870" s="257"/>
      <c r="S870" s="262"/>
      <c r="T870" s="262"/>
      <c r="U870" s="262"/>
      <c r="V870" s="262"/>
      <c r="W870" s="262"/>
      <c r="X870" s="262"/>
      <c r="Y870" s="262"/>
      <c r="Z870" s="262"/>
      <c r="AA870" s="262"/>
      <c r="AB870" s="262"/>
      <c r="AC870" s="262"/>
      <c r="AD870" s="262"/>
      <c r="AE870" s="246"/>
      <c r="AF870" s="262"/>
      <c r="AG870" s="262"/>
      <c r="AH870" s="262"/>
      <c r="AI870" s="262"/>
    </row>
    <row r="871" spans="1:35" ht="15" customHeight="1" x14ac:dyDescent="0.3">
      <c r="A871" s="256"/>
      <c r="B871" s="257"/>
      <c r="C871" s="257"/>
      <c r="D871" s="257"/>
      <c r="E871" s="257"/>
      <c r="F871" s="257"/>
      <c r="G871" s="257"/>
      <c r="H871" s="257"/>
      <c r="I871" s="258"/>
      <c r="J871" s="257"/>
      <c r="K871" s="257"/>
      <c r="L871" s="250"/>
      <c r="N871" s="250"/>
      <c r="O871" s="260"/>
      <c r="P871" s="257"/>
      <c r="Q871" s="257"/>
      <c r="R871" s="262"/>
      <c r="S871" s="257"/>
      <c r="T871" s="257"/>
      <c r="U871" s="257"/>
      <c r="V871" s="257"/>
      <c r="W871" s="257"/>
      <c r="X871" s="257"/>
      <c r="Y871" s="257"/>
      <c r="Z871" s="257"/>
      <c r="AA871" s="257"/>
      <c r="AB871" s="257"/>
      <c r="AC871" s="257"/>
      <c r="AD871" s="257"/>
      <c r="AE871" s="246"/>
      <c r="AF871" s="257"/>
      <c r="AG871" s="257"/>
      <c r="AH871" s="257"/>
      <c r="AI871" s="257"/>
    </row>
    <row r="872" spans="1:35" ht="15" customHeight="1" x14ac:dyDescent="0.3">
      <c r="A872" s="261"/>
      <c r="B872" s="262"/>
      <c r="C872" s="262"/>
      <c r="D872" s="262"/>
      <c r="E872" s="262"/>
      <c r="F872" s="262"/>
      <c r="G872" s="263"/>
      <c r="H872" s="262"/>
      <c r="I872" s="258"/>
      <c r="J872" s="261"/>
      <c r="K872" s="250"/>
      <c r="L872" s="262"/>
      <c r="N872" s="250"/>
      <c r="O872" s="260"/>
      <c r="P872" s="257"/>
      <c r="Q872" s="262"/>
      <c r="R872" s="257"/>
      <c r="S872" s="262"/>
      <c r="T872" s="262"/>
      <c r="U872" s="262"/>
      <c r="V872" s="262"/>
      <c r="W872" s="262"/>
      <c r="X872" s="262"/>
      <c r="Y872" s="262"/>
      <c r="Z872" s="262"/>
      <c r="AA872" s="262"/>
      <c r="AB872" s="262"/>
      <c r="AC872" s="262"/>
      <c r="AD872" s="262"/>
      <c r="AE872" s="247"/>
      <c r="AF872" s="262"/>
      <c r="AG872" s="262"/>
      <c r="AH872" s="262"/>
      <c r="AI872" s="262"/>
    </row>
    <row r="873" spans="1:35" ht="15" customHeight="1" x14ac:dyDescent="0.3">
      <c r="A873" s="256"/>
      <c r="B873" s="257"/>
      <c r="C873" s="257"/>
      <c r="D873" s="257"/>
      <c r="E873" s="257"/>
      <c r="F873" s="257"/>
      <c r="G873" s="257"/>
      <c r="H873" s="257"/>
      <c r="I873" s="258"/>
      <c r="J873" s="257"/>
      <c r="K873" s="257"/>
      <c r="L873" s="257"/>
      <c r="N873" s="250"/>
      <c r="O873" s="260"/>
      <c r="P873" s="257"/>
      <c r="Q873" s="257"/>
      <c r="R873" s="250"/>
      <c r="S873" s="257"/>
      <c r="T873" s="257"/>
      <c r="U873" s="257"/>
      <c r="V873" s="257"/>
      <c r="W873" s="257"/>
      <c r="X873" s="257"/>
      <c r="Y873" s="257"/>
      <c r="Z873" s="257"/>
      <c r="AA873" s="257"/>
      <c r="AB873" s="257"/>
      <c r="AC873" s="257"/>
      <c r="AD873" s="257"/>
      <c r="AE873" s="246"/>
      <c r="AF873" s="257"/>
      <c r="AG873" s="257"/>
      <c r="AH873" s="257"/>
      <c r="AI873" s="257"/>
    </row>
    <row r="874" spans="1:35" ht="15" customHeight="1" x14ac:dyDescent="0.3">
      <c r="A874" s="261"/>
      <c r="B874" s="262"/>
      <c r="C874" s="262"/>
      <c r="D874" s="262"/>
      <c r="E874" s="262"/>
      <c r="F874" s="262"/>
      <c r="G874" s="263"/>
      <c r="H874" s="262"/>
      <c r="I874" s="258"/>
      <c r="J874" s="261"/>
      <c r="K874" s="262"/>
      <c r="L874" s="250"/>
      <c r="N874" s="250"/>
      <c r="O874" s="260"/>
      <c r="P874" s="257"/>
      <c r="Q874" s="250"/>
      <c r="R874" s="257"/>
      <c r="S874" s="250"/>
      <c r="T874" s="250"/>
      <c r="U874" s="250"/>
      <c r="V874" s="250"/>
      <c r="W874" s="250"/>
      <c r="X874" s="250"/>
      <c r="Y874" s="250"/>
      <c r="Z874" s="250"/>
      <c r="AA874" s="250"/>
      <c r="AB874" s="250"/>
      <c r="AC874" s="250"/>
      <c r="AD874" s="250"/>
      <c r="AE874" s="246"/>
      <c r="AF874" s="250"/>
      <c r="AG874" s="250"/>
      <c r="AH874" s="250"/>
      <c r="AI874" s="250"/>
    </row>
    <row r="875" spans="1:35" ht="15" customHeight="1" x14ac:dyDescent="0.3">
      <c r="A875" s="256"/>
      <c r="B875" s="257"/>
      <c r="C875" s="257"/>
      <c r="D875" s="257"/>
      <c r="E875" s="257"/>
      <c r="F875" s="257"/>
      <c r="G875" s="257"/>
      <c r="H875" s="257"/>
      <c r="I875" s="258"/>
      <c r="J875" s="257"/>
      <c r="K875" s="257"/>
      <c r="L875" s="257"/>
      <c r="N875" s="250"/>
      <c r="O875" s="260"/>
      <c r="P875" s="257"/>
      <c r="Q875" s="257"/>
      <c r="R875" s="257"/>
      <c r="S875" s="257"/>
      <c r="T875" s="257"/>
      <c r="U875" s="257"/>
      <c r="V875" s="257"/>
      <c r="W875" s="257"/>
      <c r="X875" s="257"/>
      <c r="Y875" s="257"/>
      <c r="Z875" s="257"/>
      <c r="AA875" s="257"/>
      <c r="AB875" s="257"/>
      <c r="AC875" s="257"/>
      <c r="AD875" s="257"/>
      <c r="AE875" s="247"/>
      <c r="AF875" s="257"/>
      <c r="AG875" s="257"/>
      <c r="AH875" s="257"/>
      <c r="AI875" s="257"/>
    </row>
    <row r="876" spans="1:35" ht="15" customHeight="1" x14ac:dyDescent="0.3">
      <c r="A876" s="256"/>
      <c r="B876" s="257"/>
      <c r="C876" s="257"/>
      <c r="D876" s="257"/>
      <c r="E876" s="257"/>
      <c r="F876" s="257"/>
      <c r="G876" s="257"/>
      <c r="H876" s="257"/>
      <c r="I876" s="258"/>
      <c r="J876" s="257"/>
      <c r="K876" s="257"/>
      <c r="L876" s="257"/>
      <c r="N876" s="250"/>
      <c r="O876" s="260"/>
      <c r="P876" s="257"/>
      <c r="Q876" s="257"/>
      <c r="R876" s="262"/>
      <c r="S876" s="257"/>
      <c r="T876" s="257"/>
      <c r="U876" s="257"/>
      <c r="V876" s="257"/>
      <c r="W876" s="257"/>
      <c r="X876" s="257"/>
      <c r="Y876" s="257"/>
      <c r="Z876" s="257"/>
      <c r="AA876" s="257"/>
      <c r="AB876" s="257"/>
      <c r="AC876" s="257"/>
      <c r="AD876" s="257"/>
      <c r="AE876" s="246"/>
      <c r="AF876" s="257"/>
      <c r="AG876" s="257"/>
      <c r="AH876" s="257"/>
      <c r="AI876" s="257"/>
    </row>
    <row r="877" spans="1:35" ht="15" customHeight="1" x14ac:dyDescent="0.3">
      <c r="A877" s="261"/>
      <c r="B877" s="262"/>
      <c r="C877" s="262"/>
      <c r="D877" s="262"/>
      <c r="E877" s="262"/>
      <c r="F877" s="262"/>
      <c r="G877" s="263"/>
      <c r="H877" s="262"/>
      <c r="I877" s="258"/>
      <c r="J877" s="261"/>
      <c r="K877" s="262"/>
      <c r="L877" s="250"/>
      <c r="N877" s="250"/>
      <c r="O877" s="260"/>
      <c r="P877" s="257"/>
      <c r="Q877" s="262"/>
      <c r="R877" s="262"/>
      <c r="S877" s="262"/>
      <c r="T877" s="262"/>
      <c r="U877" s="262"/>
      <c r="V877" s="262"/>
      <c r="W877" s="262"/>
      <c r="X877" s="262"/>
      <c r="Y877" s="262"/>
      <c r="Z877" s="262"/>
      <c r="AA877" s="262"/>
      <c r="AB877" s="262"/>
      <c r="AC877" s="262"/>
      <c r="AD877" s="262"/>
      <c r="AE877" s="246"/>
      <c r="AF877" s="262"/>
      <c r="AG877" s="262"/>
      <c r="AH877" s="262"/>
      <c r="AI877" s="262"/>
    </row>
    <row r="878" spans="1:35" ht="15" customHeight="1" x14ac:dyDescent="0.3">
      <c r="A878" s="261"/>
      <c r="B878" s="262"/>
      <c r="C878" s="262"/>
      <c r="D878" s="262"/>
      <c r="E878" s="262"/>
      <c r="F878" s="262"/>
      <c r="G878" s="263"/>
      <c r="H878" s="262"/>
      <c r="I878" s="258"/>
      <c r="J878" s="261"/>
      <c r="K878" s="262"/>
      <c r="L878" s="250"/>
      <c r="N878" s="250"/>
      <c r="O878" s="260"/>
      <c r="P878" s="257"/>
      <c r="Q878" s="262"/>
      <c r="R878" s="262"/>
      <c r="S878" s="262"/>
      <c r="T878" s="262"/>
      <c r="U878" s="262"/>
      <c r="V878" s="262"/>
      <c r="W878" s="262"/>
      <c r="X878" s="262"/>
      <c r="Y878" s="262"/>
      <c r="Z878" s="262"/>
      <c r="AA878" s="262"/>
      <c r="AB878" s="262"/>
      <c r="AC878" s="262"/>
      <c r="AD878" s="262"/>
      <c r="AE878" s="246"/>
      <c r="AF878" s="262"/>
      <c r="AG878" s="262"/>
      <c r="AH878" s="262"/>
      <c r="AI878" s="262"/>
    </row>
    <row r="879" spans="1:35" ht="15" customHeight="1" x14ac:dyDescent="0.3">
      <c r="A879" s="261"/>
      <c r="B879" s="262"/>
      <c r="C879" s="262"/>
      <c r="D879" s="262"/>
      <c r="E879" s="262"/>
      <c r="F879" s="262"/>
      <c r="G879" s="263"/>
      <c r="H879" s="262"/>
      <c r="I879" s="258"/>
      <c r="J879" s="261"/>
      <c r="K879" s="250"/>
      <c r="L879" s="262"/>
      <c r="N879" s="250"/>
      <c r="O879" s="260"/>
      <c r="P879" s="257"/>
      <c r="Q879" s="262"/>
      <c r="R879" s="257"/>
      <c r="S879" s="262"/>
      <c r="T879" s="262"/>
      <c r="U879" s="262"/>
      <c r="V879" s="262"/>
      <c r="W879" s="262"/>
      <c r="X879" s="262"/>
      <c r="Y879" s="262"/>
      <c r="Z879" s="262"/>
      <c r="AA879" s="262"/>
      <c r="AB879" s="262"/>
      <c r="AC879" s="262"/>
      <c r="AD879" s="262"/>
      <c r="AE879" s="246"/>
      <c r="AF879" s="262"/>
      <c r="AG879" s="262"/>
      <c r="AH879" s="262"/>
      <c r="AI879" s="262"/>
    </row>
    <row r="880" spans="1:35" ht="15" customHeight="1" x14ac:dyDescent="0.3">
      <c r="A880" s="256"/>
      <c r="B880" s="257"/>
      <c r="C880" s="257"/>
      <c r="D880" s="257"/>
      <c r="E880" s="257"/>
      <c r="F880" s="257"/>
      <c r="G880" s="257"/>
      <c r="H880" s="257"/>
      <c r="I880" s="258"/>
      <c r="J880" s="259"/>
      <c r="K880" s="257"/>
      <c r="L880" s="250"/>
      <c r="N880" s="250"/>
      <c r="O880" s="260"/>
      <c r="P880" s="257"/>
      <c r="Q880" s="257"/>
      <c r="R880" s="250"/>
      <c r="S880" s="257"/>
      <c r="T880" s="257"/>
      <c r="U880" s="257"/>
      <c r="V880" s="257"/>
      <c r="W880" s="257"/>
      <c r="X880" s="257"/>
      <c r="Y880" s="257"/>
      <c r="Z880" s="257"/>
      <c r="AA880" s="257"/>
      <c r="AB880" s="257"/>
      <c r="AC880" s="257"/>
      <c r="AD880" s="257"/>
      <c r="AE880" s="246"/>
      <c r="AF880" s="257"/>
      <c r="AG880" s="257"/>
      <c r="AH880" s="257"/>
      <c r="AI880" s="257"/>
    </row>
    <row r="881" spans="1:35" ht="15" customHeight="1" x14ac:dyDescent="0.3">
      <c r="A881" s="261"/>
      <c r="B881" s="262"/>
      <c r="C881" s="262"/>
      <c r="D881" s="262"/>
      <c r="E881" s="262"/>
      <c r="F881" s="262"/>
      <c r="G881" s="263"/>
      <c r="H881" s="262"/>
      <c r="I881" s="258"/>
      <c r="J881" s="262"/>
      <c r="K881" s="250"/>
      <c r="L881" s="262"/>
      <c r="N881" s="250"/>
      <c r="O881" s="260"/>
      <c r="P881" s="257"/>
      <c r="Q881" s="250"/>
      <c r="R881" s="250"/>
      <c r="S881" s="250"/>
      <c r="T881" s="250"/>
      <c r="U881" s="250"/>
      <c r="V881" s="250"/>
      <c r="W881" s="250"/>
      <c r="X881" s="250"/>
      <c r="Y881" s="250"/>
      <c r="Z881" s="250"/>
      <c r="AA881" s="250"/>
      <c r="AB881" s="250"/>
      <c r="AC881" s="250"/>
      <c r="AD881" s="250"/>
      <c r="AE881" s="246"/>
      <c r="AF881" s="250"/>
      <c r="AG881" s="250"/>
      <c r="AH881" s="250"/>
      <c r="AI881" s="250"/>
    </row>
    <row r="882" spans="1:35" ht="15" customHeight="1" x14ac:dyDescent="0.3">
      <c r="A882" s="261"/>
      <c r="B882" s="262"/>
      <c r="C882" s="262"/>
      <c r="D882" s="262"/>
      <c r="E882" s="262"/>
      <c r="F882" s="262"/>
      <c r="G882" s="263"/>
      <c r="H882" s="262"/>
      <c r="I882" s="258"/>
      <c r="J882" s="262"/>
      <c r="K882" s="250"/>
      <c r="L882" s="262"/>
      <c r="N882" s="250"/>
      <c r="O882" s="260"/>
      <c r="P882" s="257"/>
      <c r="Q882" s="250"/>
      <c r="R882" s="262"/>
      <c r="S882" s="250"/>
      <c r="T882" s="250"/>
      <c r="U882" s="250"/>
      <c r="V882" s="250"/>
      <c r="W882" s="250"/>
      <c r="X882" s="250"/>
      <c r="Y882" s="250"/>
      <c r="Z882" s="250"/>
      <c r="AA882" s="250"/>
      <c r="AB882" s="250"/>
      <c r="AC882" s="250"/>
      <c r="AD882" s="250"/>
      <c r="AE882" s="246"/>
      <c r="AF882" s="250"/>
      <c r="AG882" s="250"/>
      <c r="AH882" s="250"/>
      <c r="AI882" s="250"/>
    </row>
    <row r="883" spans="1:35" ht="15" customHeight="1" x14ac:dyDescent="0.3">
      <c r="A883" s="261"/>
      <c r="B883" s="262"/>
      <c r="C883" s="262"/>
      <c r="D883" s="262"/>
      <c r="E883" s="262"/>
      <c r="F883" s="262"/>
      <c r="G883" s="263"/>
      <c r="H883" s="262"/>
      <c r="I883" s="258"/>
      <c r="J883" s="262"/>
      <c r="K883" s="262"/>
      <c r="L883" s="262"/>
      <c r="N883" s="250"/>
      <c r="O883" s="260"/>
      <c r="P883" s="257"/>
      <c r="Q883" s="262"/>
      <c r="R883" s="262"/>
      <c r="S883" s="262"/>
      <c r="T883" s="262"/>
      <c r="U883" s="262"/>
      <c r="V883" s="262"/>
      <c r="W883" s="262"/>
      <c r="X883" s="262"/>
      <c r="Y883" s="262"/>
      <c r="Z883" s="262"/>
      <c r="AA883" s="262"/>
      <c r="AB883" s="262"/>
      <c r="AC883" s="262"/>
      <c r="AD883" s="262"/>
      <c r="AE883" s="246"/>
      <c r="AF883" s="262"/>
      <c r="AG883" s="262"/>
      <c r="AH883" s="262"/>
      <c r="AI883" s="262"/>
    </row>
    <row r="884" spans="1:35" ht="15" customHeight="1" x14ac:dyDescent="0.3">
      <c r="A884" s="261"/>
      <c r="B884" s="262"/>
      <c r="C884" s="262"/>
      <c r="D884" s="262"/>
      <c r="E884" s="262"/>
      <c r="F884" s="262"/>
      <c r="G884" s="263"/>
      <c r="H884" s="262"/>
      <c r="I884" s="258"/>
      <c r="J884" s="261"/>
      <c r="K884" s="262"/>
      <c r="L884" s="250"/>
      <c r="N884" s="250"/>
      <c r="O884" s="260"/>
      <c r="P884" s="257"/>
      <c r="Q884" s="262"/>
      <c r="R884" s="250"/>
      <c r="S884" s="262"/>
      <c r="T884" s="262"/>
      <c r="U884" s="262"/>
      <c r="V884" s="262"/>
      <c r="W884" s="262"/>
      <c r="X884" s="262"/>
      <c r="Y884" s="262"/>
      <c r="Z884" s="262"/>
      <c r="AA884" s="262"/>
      <c r="AB884" s="262"/>
      <c r="AC884" s="262"/>
      <c r="AD884" s="262"/>
      <c r="AE884" s="247"/>
      <c r="AF884" s="262"/>
      <c r="AG884" s="262"/>
      <c r="AH884" s="262"/>
      <c r="AI884" s="262"/>
    </row>
    <row r="885" spans="1:35" ht="15" customHeight="1" x14ac:dyDescent="0.3">
      <c r="A885" s="261"/>
      <c r="B885" s="262"/>
      <c r="C885" s="262"/>
      <c r="D885" s="262"/>
      <c r="E885" s="262"/>
      <c r="F885" s="262"/>
      <c r="G885" s="263"/>
      <c r="H885" s="262"/>
      <c r="I885" s="258"/>
      <c r="J885" s="262"/>
      <c r="K885" s="250"/>
      <c r="L885" s="262"/>
      <c r="N885" s="250"/>
      <c r="O885" s="260"/>
      <c r="P885" s="257"/>
      <c r="Q885" s="250"/>
      <c r="R885" s="262"/>
      <c r="S885" s="250"/>
      <c r="T885" s="250"/>
      <c r="U885" s="250"/>
      <c r="V885" s="250"/>
      <c r="W885" s="250"/>
      <c r="X885" s="250"/>
      <c r="Y885" s="250"/>
      <c r="Z885" s="250"/>
      <c r="AA885" s="250"/>
      <c r="AB885" s="250"/>
      <c r="AC885" s="250"/>
      <c r="AD885" s="250"/>
      <c r="AE885" s="247"/>
      <c r="AF885" s="250"/>
      <c r="AG885" s="250"/>
      <c r="AH885" s="250"/>
      <c r="AI885" s="250"/>
    </row>
    <row r="886" spans="1:35" ht="15" customHeight="1" x14ac:dyDescent="0.3">
      <c r="A886" s="261"/>
      <c r="B886" s="262"/>
      <c r="C886" s="262"/>
      <c r="D886" s="262"/>
      <c r="E886" s="262"/>
      <c r="F886" s="262"/>
      <c r="G886" s="263"/>
      <c r="H886" s="262"/>
      <c r="I886" s="258"/>
      <c r="J886" s="261"/>
      <c r="K886" s="262"/>
      <c r="L886" s="250"/>
      <c r="N886" s="250"/>
      <c r="O886" s="260"/>
      <c r="P886" s="257"/>
      <c r="Q886" s="262"/>
      <c r="R886" s="250"/>
      <c r="S886" s="262"/>
      <c r="T886" s="262"/>
      <c r="U886" s="262"/>
      <c r="V886" s="262"/>
      <c r="W886" s="262"/>
      <c r="X886" s="262"/>
      <c r="Y886" s="262"/>
      <c r="Z886" s="262"/>
      <c r="AA886" s="262"/>
      <c r="AB886" s="262"/>
      <c r="AC886" s="262"/>
      <c r="AD886" s="262"/>
      <c r="AE886" s="246"/>
      <c r="AF886" s="262"/>
      <c r="AG886" s="262"/>
      <c r="AH886" s="262"/>
      <c r="AI886" s="262"/>
    </row>
    <row r="887" spans="1:35" ht="15" customHeight="1" x14ac:dyDescent="0.3">
      <c r="A887" s="261"/>
      <c r="B887" s="262"/>
      <c r="C887" s="262"/>
      <c r="D887" s="262"/>
      <c r="E887" s="262"/>
      <c r="F887" s="262"/>
      <c r="G887" s="263"/>
      <c r="H887" s="262"/>
      <c r="I887" s="258"/>
      <c r="J887" s="262"/>
      <c r="K887" s="257"/>
      <c r="L887" s="262"/>
      <c r="N887" s="250"/>
      <c r="O887" s="260"/>
      <c r="P887" s="257"/>
      <c r="Q887" s="250"/>
      <c r="R887" s="262"/>
      <c r="S887" s="250"/>
      <c r="T887" s="250"/>
      <c r="U887" s="250"/>
      <c r="V887" s="250"/>
      <c r="W887" s="250"/>
      <c r="X887" s="250"/>
      <c r="Y887" s="250"/>
      <c r="Z887" s="250"/>
      <c r="AA887" s="250"/>
      <c r="AB887" s="250"/>
      <c r="AC887" s="250"/>
      <c r="AD887" s="250"/>
      <c r="AE887" s="246"/>
      <c r="AF887" s="250"/>
      <c r="AG887" s="250"/>
      <c r="AH887" s="250"/>
      <c r="AI887" s="250"/>
    </row>
    <row r="888" spans="1:35" ht="15" customHeight="1" x14ac:dyDescent="0.3">
      <c r="A888" s="261"/>
      <c r="B888" s="262"/>
      <c r="C888" s="262"/>
      <c r="D888" s="262"/>
      <c r="E888" s="262"/>
      <c r="F888" s="262"/>
      <c r="G888" s="263"/>
      <c r="H888" s="262"/>
      <c r="I888" s="258"/>
      <c r="J888" s="262"/>
      <c r="K888" s="257"/>
      <c r="L888" s="262"/>
      <c r="N888" s="250"/>
      <c r="O888" s="260"/>
      <c r="P888" s="257"/>
      <c r="Q888" s="262"/>
      <c r="R888" s="262"/>
      <c r="S888" s="262"/>
      <c r="T888" s="262"/>
      <c r="U888" s="262"/>
      <c r="V888" s="262"/>
      <c r="W888" s="262"/>
      <c r="X888" s="262"/>
      <c r="Y888" s="262"/>
      <c r="Z888" s="262"/>
      <c r="AA888" s="262"/>
      <c r="AB888" s="262"/>
      <c r="AC888" s="262"/>
      <c r="AD888" s="262"/>
      <c r="AE888" s="247"/>
      <c r="AF888" s="262"/>
      <c r="AG888" s="262"/>
      <c r="AH888" s="262"/>
      <c r="AI888" s="262"/>
    </row>
    <row r="889" spans="1:35" ht="15" customHeight="1" x14ac:dyDescent="0.3">
      <c r="A889" s="261"/>
      <c r="B889" s="262"/>
      <c r="C889" s="262"/>
      <c r="D889" s="262"/>
      <c r="E889" s="262"/>
      <c r="F889" s="262"/>
      <c r="G889" s="263"/>
      <c r="H889" s="262"/>
      <c r="I889" s="258"/>
      <c r="J889" s="261"/>
      <c r="K889" s="262"/>
      <c r="L889" s="250"/>
      <c r="N889" s="250"/>
      <c r="O889" s="260"/>
      <c r="P889" s="257"/>
      <c r="Q889" s="262"/>
      <c r="R889" s="257"/>
      <c r="S889" s="262"/>
      <c r="T889" s="262"/>
      <c r="U889" s="262"/>
      <c r="V889" s="262"/>
      <c r="W889" s="262"/>
      <c r="X889" s="262"/>
      <c r="Y889" s="262"/>
      <c r="Z889" s="262"/>
      <c r="AA889" s="262"/>
      <c r="AB889" s="262"/>
      <c r="AC889" s="262"/>
      <c r="AD889" s="262"/>
      <c r="AE889" s="246"/>
      <c r="AF889" s="262"/>
      <c r="AG889" s="262"/>
      <c r="AH889" s="262"/>
      <c r="AI889" s="262"/>
    </row>
    <row r="890" spans="1:35" ht="15" customHeight="1" x14ac:dyDescent="0.3">
      <c r="A890" s="256"/>
      <c r="B890" s="257"/>
      <c r="C890" s="257"/>
      <c r="D890" s="257"/>
      <c r="E890" s="257"/>
      <c r="F890" s="257"/>
      <c r="G890" s="257"/>
      <c r="H890" s="257"/>
      <c r="I890" s="258"/>
      <c r="J890" s="257"/>
      <c r="K890" s="250"/>
      <c r="L890" s="257"/>
      <c r="N890" s="250"/>
      <c r="O890" s="260"/>
      <c r="P890" s="257"/>
      <c r="Q890" s="257"/>
      <c r="R890" s="257"/>
      <c r="S890" s="257"/>
      <c r="T890" s="257"/>
      <c r="U890" s="257"/>
      <c r="V890" s="257"/>
      <c r="W890" s="257"/>
      <c r="X890" s="257"/>
      <c r="Y890" s="257"/>
      <c r="Z890" s="257"/>
      <c r="AA890" s="257"/>
      <c r="AB890" s="257"/>
      <c r="AC890" s="257"/>
      <c r="AD890" s="257"/>
      <c r="AE890" s="246"/>
      <c r="AF890" s="257"/>
      <c r="AG890" s="257"/>
      <c r="AH890" s="257"/>
      <c r="AI890" s="257"/>
    </row>
    <row r="891" spans="1:35" ht="15" customHeight="1" x14ac:dyDescent="0.3">
      <c r="A891" s="256"/>
      <c r="B891" s="257"/>
      <c r="C891" s="257"/>
      <c r="D891" s="257"/>
      <c r="E891" s="257"/>
      <c r="F891" s="257"/>
      <c r="G891" s="257"/>
      <c r="H891" s="257"/>
      <c r="I891" s="258"/>
      <c r="J891" s="257"/>
      <c r="K891" s="257"/>
      <c r="L891" s="257"/>
      <c r="N891" s="250"/>
      <c r="O891" s="260"/>
      <c r="P891" s="257"/>
      <c r="Q891" s="257"/>
      <c r="R891" s="262"/>
      <c r="S891" s="257"/>
      <c r="T891" s="257"/>
      <c r="U891" s="257"/>
      <c r="V891" s="257"/>
      <c r="W891" s="257"/>
      <c r="X891" s="257"/>
      <c r="Y891" s="257"/>
      <c r="Z891" s="257"/>
      <c r="AA891" s="257"/>
      <c r="AB891" s="257"/>
      <c r="AC891" s="257"/>
      <c r="AD891" s="257"/>
      <c r="AE891" s="246"/>
      <c r="AF891" s="257"/>
      <c r="AG891" s="257"/>
      <c r="AH891" s="257"/>
      <c r="AI891" s="257"/>
    </row>
    <row r="892" spans="1:35" ht="15" customHeight="1" x14ac:dyDescent="0.3">
      <c r="A892" s="261"/>
      <c r="B892" s="262"/>
      <c r="C892" s="262"/>
      <c r="D892" s="262"/>
      <c r="E892" s="262"/>
      <c r="F892" s="262"/>
      <c r="G892" s="263"/>
      <c r="H892" s="262"/>
      <c r="I892" s="258"/>
      <c r="J892" s="262"/>
      <c r="K892" s="250"/>
      <c r="L892" s="262"/>
      <c r="N892" s="250"/>
      <c r="O892" s="260"/>
      <c r="P892" s="257"/>
      <c r="Q892" s="262"/>
      <c r="R892" s="262"/>
      <c r="S892" s="262"/>
      <c r="T892" s="262"/>
      <c r="U892" s="262"/>
      <c r="V892" s="262"/>
      <c r="W892" s="262"/>
      <c r="X892" s="262"/>
      <c r="Y892" s="262"/>
      <c r="Z892" s="262"/>
      <c r="AA892" s="262"/>
      <c r="AB892" s="262"/>
      <c r="AC892" s="262"/>
      <c r="AD892" s="262"/>
      <c r="AE892" s="246"/>
      <c r="AF892" s="262"/>
      <c r="AG892" s="262"/>
      <c r="AH892" s="262"/>
      <c r="AI892" s="262"/>
    </row>
    <row r="893" spans="1:35" ht="15" customHeight="1" x14ac:dyDescent="0.3">
      <c r="A893" s="261"/>
      <c r="B893" s="262"/>
      <c r="C893" s="262"/>
      <c r="D893" s="262"/>
      <c r="E893" s="262"/>
      <c r="F893" s="262"/>
      <c r="G893" s="263"/>
      <c r="H893" s="262"/>
      <c r="I893" s="258"/>
      <c r="J893" s="261"/>
      <c r="K893" s="250"/>
      <c r="L893" s="262"/>
      <c r="N893" s="250"/>
      <c r="O893" s="260"/>
      <c r="P893" s="257"/>
      <c r="Q893" s="262"/>
      <c r="R893" s="257"/>
      <c r="S893" s="262"/>
      <c r="T893" s="262"/>
      <c r="U893" s="262"/>
      <c r="V893" s="262"/>
      <c r="W893" s="262"/>
      <c r="X893" s="262"/>
      <c r="Y893" s="262"/>
      <c r="Z893" s="262"/>
      <c r="AA893" s="262"/>
      <c r="AB893" s="262"/>
      <c r="AC893" s="262"/>
      <c r="AD893" s="262"/>
      <c r="AE893" s="246"/>
      <c r="AF893" s="262"/>
      <c r="AG893" s="262"/>
      <c r="AH893" s="262"/>
      <c r="AI893" s="262"/>
    </row>
    <row r="894" spans="1:35" ht="15" customHeight="1" x14ac:dyDescent="0.3">
      <c r="A894" s="256"/>
      <c r="B894" s="257"/>
      <c r="C894" s="257"/>
      <c r="D894" s="257"/>
      <c r="E894" s="257"/>
      <c r="F894" s="257"/>
      <c r="G894" s="257"/>
      <c r="H894" s="257"/>
      <c r="I894" s="258"/>
      <c r="J894" s="257"/>
      <c r="K894" s="257"/>
      <c r="L894" s="257"/>
      <c r="N894" s="250"/>
      <c r="O894" s="260"/>
      <c r="P894" s="257"/>
      <c r="Q894" s="257"/>
      <c r="R894" s="257"/>
      <c r="S894" s="257"/>
      <c r="T894" s="257"/>
      <c r="U894" s="257"/>
      <c r="V894" s="257"/>
      <c r="W894" s="257"/>
      <c r="X894" s="257"/>
      <c r="Y894" s="257"/>
      <c r="Z894" s="257"/>
      <c r="AA894" s="257"/>
      <c r="AB894" s="257"/>
      <c r="AC894" s="257"/>
      <c r="AD894" s="257"/>
      <c r="AE894" s="246"/>
      <c r="AF894" s="257"/>
      <c r="AG894" s="257"/>
      <c r="AH894" s="257"/>
      <c r="AI894" s="257"/>
    </row>
    <row r="895" spans="1:35" ht="15" customHeight="1" x14ac:dyDescent="0.3">
      <c r="A895" s="256"/>
      <c r="B895" s="257"/>
      <c r="C895" s="257"/>
      <c r="D895" s="257"/>
      <c r="E895" s="257"/>
      <c r="F895" s="257"/>
      <c r="G895" s="257"/>
      <c r="H895" s="257"/>
      <c r="I895" s="258"/>
      <c r="J895" s="257"/>
      <c r="K895" s="257"/>
      <c r="L895" s="250"/>
      <c r="N895" s="250"/>
      <c r="O895" s="260"/>
      <c r="P895" s="257"/>
      <c r="Q895" s="257"/>
      <c r="R895" s="257"/>
      <c r="S895" s="257"/>
      <c r="T895" s="257"/>
      <c r="U895" s="257"/>
      <c r="V895" s="257"/>
      <c r="W895" s="257"/>
      <c r="X895" s="257"/>
      <c r="Y895" s="257"/>
      <c r="Z895" s="257"/>
      <c r="AA895" s="257"/>
      <c r="AB895" s="257"/>
      <c r="AC895" s="257"/>
      <c r="AD895" s="257"/>
      <c r="AE895" s="246"/>
      <c r="AF895" s="257"/>
      <c r="AG895" s="257"/>
      <c r="AH895" s="257"/>
      <c r="AI895" s="257"/>
    </row>
    <row r="896" spans="1:35" ht="15" customHeight="1" x14ac:dyDescent="0.3">
      <c r="A896" s="256"/>
      <c r="B896" s="257"/>
      <c r="C896" s="257"/>
      <c r="D896" s="257"/>
      <c r="E896" s="257"/>
      <c r="F896" s="257"/>
      <c r="G896" s="257"/>
      <c r="H896" s="257"/>
      <c r="I896" s="258"/>
      <c r="J896" s="257"/>
      <c r="K896" s="257"/>
      <c r="L896" s="257"/>
      <c r="N896" s="250"/>
      <c r="O896" s="260"/>
      <c r="P896" s="257"/>
      <c r="Q896" s="257"/>
      <c r="R896" s="250"/>
      <c r="S896" s="257"/>
      <c r="T896" s="257"/>
      <c r="U896" s="257"/>
      <c r="V896" s="257"/>
      <c r="W896" s="257"/>
      <c r="X896" s="257"/>
      <c r="Y896" s="257"/>
      <c r="Z896" s="257"/>
      <c r="AA896" s="257"/>
      <c r="AB896" s="257"/>
      <c r="AC896" s="257"/>
      <c r="AD896" s="257"/>
      <c r="AE896" s="246"/>
      <c r="AF896" s="257"/>
      <c r="AG896" s="257"/>
      <c r="AH896" s="257"/>
      <c r="AI896" s="257"/>
    </row>
    <row r="897" spans="1:35" ht="15" customHeight="1" x14ac:dyDescent="0.3">
      <c r="A897" s="261"/>
      <c r="B897" s="262"/>
      <c r="C897" s="262"/>
      <c r="D897" s="262"/>
      <c r="E897" s="262"/>
      <c r="F897" s="262"/>
      <c r="G897" s="263"/>
      <c r="H897" s="262"/>
      <c r="I897" s="258"/>
      <c r="J897" s="262"/>
      <c r="K897" s="257"/>
      <c r="L897" s="262"/>
      <c r="N897" s="250"/>
      <c r="O897" s="260"/>
      <c r="P897" s="257"/>
      <c r="Q897" s="250"/>
      <c r="R897" s="257"/>
      <c r="S897" s="250"/>
      <c r="T897" s="250"/>
      <c r="U897" s="250"/>
      <c r="V897" s="250"/>
      <c r="W897" s="250"/>
      <c r="X897" s="250"/>
      <c r="Y897" s="250"/>
      <c r="Z897" s="250"/>
      <c r="AA897" s="250"/>
      <c r="AB897" s="250"/>
      <c r="AC897" s="250"/>
      <c r="AD897" s="250"/>
      <c r="AE897" s="246"/>
      <c r="AF897" s="250"/>
      <c r="AG897" s="250"/>
      <c r="AH897" s="250"/>
      <c r="AI897" s="250"/>
    </row>
    <row r="898" spans="1:35" ht="15" customHeight="1" x14ac:dyDescent="0.3">
      <c r="A898" s="256"/>
      <c r="B898" s="257"/>
      <c r="C898" s="257"/>
      <c r="D898" s="257"/>
      <c r="E898" s="257"/>
      <c r="F898" s="257"/>
      <c r="G898" s="257"/>
      <c r="H898" s="257"/>
      <c r="I898" s="258"/>
      <c r="J898" s="257"/>
      <c r="K898" s="257"/>
      <c r="L898" s="250"/>
      <c r="N898" s="250"/>
      <c r="O898" s="260"/>
      <c r="P898" s="257"/>
      <c r="Q898" s="257"/>
      <c r="R898" s="262"/>
      <c r="S898" s="257"/>
      <c r="T898" s="257"/>
      <c r="U898" s="257"/>
      <c r="V898" s="257"/>
      <c r="W898" s="257"/>
      <c r="X898" s="257"/>
      <c r="Y898" s="257"/>
      <c r="Z898" s="257"/>
      <c r="AA898" s="257"/>
      <c r="AB898" s="257"/>
      <c r="AC898" s="257"/>
      <c r="AD898" s="257"/>
      <c r="AE898" s="246"/>
      <c r="AF898" s="257"/>
      <c r="AG898" s="257"/>
      <c r="AH898" s="257"/>
      <c r="AI898" s="257"/>
    </row>
    <row r="899" spans="1:35" ht="15" customHeight="1" x14ac:dyDescent="0.3">
      <c r="A899" s="261"/>
      <c r="B899" s="262"/>
      <c r="C899" s="262"/>
      <c r="D899" s="262"/>
      <c r="E899" s="262"/>
      <c r="F899" s="262"/>
      <c r="G899" s="263"/>
      <c r="H899" s="262"/>
      <c r="I899" s="258"/>
      <c r="J899" s="262"/>
      <c r="K899" s="262"/>
      <c r="L899" s="262"/>
      <c r="N899" s="250"/>
      <c r="O899" s="260"/>
      <c r="P899" s="257"/>
      <c r="Q899" s="262"/>
      <c r="R899" s="257"/>
      <c r="S899" s="262"/>
      <c r="T899" s="262"/>
      <c r="U899" s="262"/>
      <c r="V899" s="262"/>
      <c r="W899" s="262"/>
      <c r="X899" s="262"/>
      <c r="Y899" s="262"/>
      <c r="Z899" s="262"/>
      <c r="AA899" s="262"/>
      <c r="AB899" s="262"/>
      <c r="AC899" s="262"/>
      <c r="AD899" s="262"/>
      <c r="AE899" s="246"/>
      <c r="AF899" s="262"/>
      <c r="AG899" s="262"/>
      <c r="AH899" s="262"/>
      <c r="AI899" s="262"/>
    </row>
    <row r="900" spans="1:35" ht="15" customHeight="1" x14ac:dyDescent="0.3">
      <c r="A900" s="256"/>
      <c r="B900" s="257"/>
      <c r="C900" s="257"/>
      <c r="D900" s="257"/>
      <c r="E900" s="257"/>
      <c r="F900" s="257"/>
      <c r="G900" s="257"/>
      <c r="H900" s="257"/>
      <c r="I900" s="258"/>
      <c r="J900" s="257"/>
      <c r="K900" s="257"/>
      <c r="L900" s="257"/>
      <c r="N900" s="250"/>
      <c r="O900" s="260"/>
      <c r="P900" s="257"/>
      <c r="Q900" s="257"/>
      <c r="R900" s="250"/>
      <c r="S900" s="257"/>
      <c r="T900" s="257"/>
      <c r="U900" s="257"/>
      <c r="V900" s="257"/>
      <c r="W900" s="257"/>
      <c r="X900" s="257"/>
      <c r="Y900" s="257"/>
      <c r="Z900" s="257"/>
      <c r="AA900" s="257"/>
      <c r="AB900" s="257"/>
      <c r="AC900" s="257"/>
      <c r="AD900" s="257"/>
      <c r="AE900" s="246"/>
      <c r="AF900" s="257"/>
      <c r="AG900" s="257"/>
      <c r="AH900" s="257"/>
      <c r="AI900" s="257"/>
    </row>
    <row r="901" spans="1:35" ht="15" customHeight="1" x14ac:dyDescent="0.3">
      <c r="A901" s="261"/>
      <c r="B901" s="262"/>
      <c r="C901" s="262"/>
      <c r="D901" s="262"/>
      <c r="E901" s="262"/>
      <c r="F901" s="262"/>
      <c r="G901" s="263"/>
      <c r="H901" s="262"/>
      <c r="I901" s="258"/>
      <c r="J901" s="261"/>
      <c r="K901" s="262"/>
      <c r="L901" s="250"/>
      <c r="N901" s="250"/>
      <c r="O901" s="260"/>
      <c r="P901" s="257"/>
      <c r="Q901" s="250"/>
      <c r="R901" s="250"/>
      <c r="S901" s="250"/>
      <c r="T901" s="250"/>
      <c r="U901" s="250"/>
      <c r="V901" s="250"/>
      <c r="W901" s="250"/>
      <c r="X901" s="250"/>
      <c r="Y901" s="250"/>
      <c r="Z901" s="250"/>
      <c r="AA901" s="250"/>
      <c r="AB901" s="250"/>
      <c r="AC901" s="250"/>
      <c r="AD901" s="250"/>
      <c r="AE901" s="246"/>
      <c r="AF901" s="250"/>
      <c r="AG901" s="250"/>
      <c r="AH901" s="250"/>
      <c r="AI901" s="250"/>
    </row>
    <row r="902" spans="1:35" ht="15" customHeight="1" x14ac:dyDescent="0.3">
      <c r="A902" s="261"/>
      <c r="B902" s="262"/>
      <c r="C902" s="262"/>
      <c r="D902" s="262"/>
      <c r="E902" s="262"/>
      <c r="F902" s="262"/>
      <c r="G902" s="263"/>
      <c r="H902" s="262"/>
      <c r="I902" s="258"/>
      <c r="J902" s="262"/>
      <c r="K902" s="262"/>
      <c r="L902" s="262"/>
      <c r="N902" s="250"/>
      <c r="O902" s="260"/>
      <c r="P902" s="257"/>
      <c r="Q902" s="250"/>
      <c r="R902" s="262"/>
      <c r="S902" s="250"/>
      <c r="T902" s="250"/>
      <c r="U902" s="250"/>
      <c r="V902" s="250"/>
      <c r="W902" s="250"/>
      <c r="X902" s="250"/>
      <c r="Y902" s="250"/>
      <c r="Z902" s="250"/>
      <c r="AA902" s="250"/>
      <c r="AB902" s="250"/>
      <c r="AC902" s="250"/>
      <c r="AD902" s="250"/>
      <c r="AE902" s="246"/>
      <c r="AF902" s="250"/>
      <c r="AG902" s="250"/>
      <c r="AH902" s="250"/>
      <c r="AI902" s="250"/>
    </row>
    <row r="903" spans="1:35" ht="15" customHeight="1" x14ac:dyDescent="0.3">
      <c r="A903" s="261"/>
      <c r="B903" s="262"/>
      <c r="C903" s="262"/>
      <c r="D903" s="262"/>
      <c r="E903" s="262"/>
      <c r="F903" s="262"/>
      <c r="G903" s="263"/>
      <c r="H903" s="262"/>
      <c r="I903" s="258"/>
      <c r="J903" s="261"/>
      <c r="K903" s="262"/>
      <c r="L903" s="250"/>
      <c r="N903" s="250"/>
      <c r="O903" s="260"/>
      <c r="P903" s="257"/>
      <c r="Q903" s="262"/>
      <c r="R903" s="262"/>
      <c r="S903" s="262"/>
      <c r="T903" s="262"/>
      <c r="U903" s="262"/>
      <c r="V903" s="262"/>
      <c r="W903" s="262"/>
      <c r="X903" s="262"/>
      <c r="Y903" s="262"/>
      <c r="Z903" s="262"/>
      <c r="AA903" s="262"/>
      <c r="AB903" s="262"/>
      <c r="AC903" s="262"/>
      <c r="AD903" s="262"/>
      <c r="AE903" s="246"/>
      <c r="AF903" s="262"/>
      <c r="AG903" s="262"/>
      <c r="AH903" s="262"/>
      <c r="AI903" s="262"/>
    </row>
    <row r="904" spans="1:35" ht="15" customHeight="1" x14ac:dyDescent="0.3">
      <c r="A904" s="261"/>
      <c r="B904" s="262"/>
      <c r="C904" s="262"/>
      <c r="D904" s="262"/>
      <c r="E904" s="262"/>
      <c r="F904" s="262"/>
      <c r="G904" s="263"/>
      <c r="H904" s="262"/>
      <c r="I904" s="258"/>
      <c r="J904" s="250"/>
      <c r="K904" s="262"/>
      <c r="L904" s="262"/>
      <c r="N904" s="250"/>
      <c r="O904" s="260"/>
      <c r="P904" s="257"/>
      <c r="Q904" s="262"/>
      <c r="R904" s="257"/>
      <c r="S904" s="262"/>
      <c r="T904" s="262"/>
      <c r="U904" s="262"/>
      <c r="V904" s="262"/>
      <c r="W904" s="262"/>
      <c r="X904" s="262"/>
      <c r="Y904" s="262"/>
      <c r="Z904" s="262"/>
      <c r="AA904" s="262"/>
      <c r="AB904" s="262"/>
      <c r="AC904" s="262"/>
      <c r="AD904" s="262"/>
      <c r="AE904" s="250"/>
      <c r="AF904" s="262"/>
      <c r="AG904" s="262"/>
      <c r="AH904" s="262"/>
      <c r="AI904" s="262"/>
    </row>
    <row r="905" spans="1:35" ht="15" customHeight="1" x14ac:dyDescent="0.3">
      <c r="A905" s="256"/>
      <c r="B905" s="257"/>
      <c r="C905" s="257"/>
      <c r="D905" s="257"/>
      <c r="E905" s="257"/>
      <c r="F905" s="257"/>
      <c r="G905" s="257"/>
      <c r="H905" s="257"/>
      <c r="I905" s="258"/>
      <c r="J905" s="257"/>
      <c r="K905" s="257"/>
      <c r="L905" s="250"/>
      <c r="N905" s="250"/>
      <c r="O905" s="260"/>
      <c r="P905" s="257"/>
      <c r="Q905" s="257"/>
      <c r="R905" s="257"/>
      <c r="S905" s="257"/>
      <c r="T905" s="257"/>
      <c r="U905" s="257"/>
      <c r="V905" s="257"/>
      <c r="W905" s="257"/>
      <c r="X905" s="257"/>
      <c r="Y905" s="257"/>
      <c r="Z905" s="257"/>
      <c r="AA905" s="257"/>
      <c r="AB905" s="257"/>
      <c r="AC905" s="257"/>
      <c r="AD905" s="257"/>
      <c r="AE905" s="246"/>
      <c r="AF905" s="257"/>
      <c r="AG905" s="257"/>
      <c r="AH905" s="257"/>
      <c r="AI905" s="257"/>
    </row>
    <row r="906" spans="1:35" ht="15" customHeight="1" x14ac:dyDescent="0.3">
      <c r="A906" s="256"/>
      <c r="B906" s="257"/>
      <c r="C906" s="257"/>
      <c r="D906" s="257"/>
      <c r="E906" s="257"/>
      <c r="F906" s="257"/>
      <c r="G906" s="257"/>
      <c r="H906" s="257"/>
      <c r="I906" s="258"/>
      <c r="J906" s="257"/>
      <c r="K906" s="250"/>
      <c r="L906" s="257"/>
      <c r="N906" s="250"/>
      <c r="O906" s="260"/>
      <c r="P906" s="257"/>
      <c r="Q906" s="257"/>
      <c r="R906" s="262"/>
      <c r="S906" s="257"/>
      <c r="T906" s="257"/>
      <c r="U906" s="257"/>
      <c r="V906" s="257"/>
      <c r="W906" s="257"/>
      <c r="X906" s="257"/>
      <c r="Y906" s="257"/>
      <c r="Z906" s="257"/>
      <c r="AA906" s="257"/>
      <c r="AB906" s="257"/>
      <c r="AC906" s="257"/>
      <c r="AD906" s="257"/>
      <c r="AE906" s="246"/>
      <c r="AF906" s="257"/>
      <c r="AG906" s="257"/>
      <c r="AH906" s="257"/>
      <c r="AI906" s="257"/>
    </row>
    <row r="907" spans="1:35" ht="15" customHeight="1" x14ac:dyDescent="0.3">
      <c r="A907" s="261"/>
      <c r="B907" s="262"/>
      <c r="C907" s="262"/>
      <c r="D907" s="262"/>
      <c r="E907" s="262"/>
      <c r="F907" s="262"/>
      <c r="G907" s="263"/>
      <c r="H907" s="262"/>
      <c r="I907" s="258"/>
      <c r="J907" s="250"/>
      <c r="K907" s="262"/>
      <c r="L907" s="262"/>
      <c r="N907" s="250"/>
      <c r="O907" s="260"/>
      <c r="P907" s="257"/>
      <c r="Q907" s="262"/>
      <c r="R907" s="262"/>
      <c r="S907" s="262"/>
      <c r="T907" s="262"/>
      <c r="U907" s="262"/>
      <c r="V907" s="262"/>
      <c r="W907" s="262"/>
      <c r="X907" s="262"/>
      <c r="Y907" s="262"/>
      <c r="Z907" s="262"/>
      <c r="AA907" s="262"/>
      <c r="AB907" s="262"/>
      <c r="AC907" s="262"/>
      <c r="AD907" s="262"/>
      <c r="AE907" s="246"/>
      <c r="AF907" s="262"/>
      <c r="AG907" s="262"/>
      <c r="AH907" s="262"/>
      <c r="AI907" s="262"/>
    </row>
    <row r="908" spans="1:35" ht="15" customHeight="1" x14ac:dyDescent="0.3">
      <c r="A908" s="261"/>
      <c r="B908" s="262"/>
      <c r="C908" s="262"/>
      <c r="D908" s="262"/>
      <c r="E908" s="262"/>
      <c r="F908" s="262"/>
      <c r="G908" s="263"/>
      <c r="H908" s="262"/>
      <c r="I908" s="258"/>
      <c r="J908" s="261"/>
      <c r="K908" s="262"/>
      <c r="L908" s="250"/>
      <c r="N908" s="250"/>
      <c r="O908" s="260"/>
      <c r="P908" s="257"/>
      <c r="Q908" s="262"/>
      <c r="R908" s="250"/>
      <c r="S908" s="262"/>
      <c r="T908" s="262"/>
      <c r="U908" s="262"/>
      <c r="V908" s="262"/>
      <c r="W908" s="262"/>
      <c r="X908" s="262"/>
      <c r="Y908" s="262"/>
      <c r="Z908" s="262"/>
      <c r="AA908" s="262"/>
      <c r="AB908" s="262"/>
      <c r="AC908" s="262"/>
      <c r="AD908" s="262"/>
      <c r="AE908" s="247"/>
      <c r="AF908" s="262"/>
      <c r="AG908" s="262"/>
      <c r="AH908" s="262"/>
      <c r="AI908" s="262"/>
    </row>
    <row r="909" spans="1:35" ht="15" customHeight="1" x14ac:dyDescent="0.3">
      <c r="A909" s="261"/>
      <c r="B909" s="262"/>
      <c r="C909" s="262"/>
      <c r="D909" s="262"/>
      <c r="E909" s="262"/>
      <c r="F909" s="262"/>
      <c r="G909" s="263"/>
      <c r="H909" s="262"/>
      <c r="I909" s="258"/>
      <c r="J909" s="262"/>
      <c r="K909" s="250"/>
      <c r="L909" s="262"/>
      <c r="N909" s="250"/>
      <c r="O909" s="260"/>
      <c r="P909" s="257"/>
      <c r="Q909" s="250"/>
      <c r="R909" s="262"/>
      <c r="S909" s="250"/>
      <c r="T909" s="250"/>
      <c r="U909" s="250"/>
      <c r="V909" s="250"/>
      <c r="W909" s="250"/>
      <c r="X909" s="250"/>
      <c r="Y909" s="250"/>
      <c r="Z909" s="250"/>
      <c r="AA909" s="250"/>
      <c r="AB909" s="250"/>
      <c r="AC909" s="250"/>
      <c r="AD909" s="250"/>
      <c r="AE909" s="246"/>
      <c r="AF909" s="250"/>
      <c r="AG909" s="250"/>
      <c r="AH909" s="250"/>
      <c r="AI909" s="250"/>
    </row>
    <row r="910" spans="1:35" ht="15" customHeight="1" x14ac:dyDescent="0.3">
      <c r="A910" s="261"/>
      <c r="B910" s="262"/>
      <c r="C910" s="262"/>
      <c r="D910" s="262"/>
      <c r="E910" s="262"/>
      <c r="F910" s="262"/>
      <c r="G910" s="263"/>
      <c r="H910" s="262"/>
      <c r="I910" s="258"/>
      <c r="J910" s="262"/>
      <c r="K910" s="262"/>
      <c r="L910" s="262"/>
      <c r="N910" s="250"/>
      <c r="O910" s="260"/>
      <c r="P910" s="257"/>
      <c r="Q910" s="262"/>
      <c r="R910" s="257"/>
      <c r="S910" s="262"/>
      <c r="T910" s="262"/>
      <c r="U910" s="262"/>
      <c r="V910" s="262"/>
      <c r="W910" s="262"/>
      <c r="X910" s="262"/>
      <c r="Y910" s="262"/>
      <c r="Z910" s="262"/>
      <c r="AA910" s="262"/>
      <c r="AB910" s="262"/>
      <c r="AC910" s="262"/>
      <c r="AD910" s="262"/>
      <c r="AE910" s="246"/>
      <c r="AF910" s="262"/>
      <c r="AG910" s="262"/>
      <c r="AH910" s="262"/>
      <c r="AI910" s="262"/>
    </row>
    <row r="911" spans="1:35" ht="15" customHeight="1" x14ac:dyDescent="0.3">
      <c r="A911" s="256"/>
      <c r="B911" s="257"/>
      <c r="C911" s="257"/>
      <c r="D911" s="257"/>
      <c r="E911" s="257"/>
      <c r="F911" s="257"/>
      <c r="G911" s="257"/>
      <c r="H911" s="257"/>
      <c r="I911" s="258"/>
      <c r="J911" s="250"/>
      <c r="K911" s="257"/>
      <c r="L911" s="257"/>
      <c r="N911" s="250"/>
      <c r="O911" s="260"/>
      <c r="P911" s="257"/>
      <c r="Q911" s="257"/>
      <c r="R911" s="257"/>
      <c r="S911" s="257"/>
      <c r="T911" s="257"/>
      <c r="U911" s="257"/>
      <c r="V911" s="257"/>
      <c r="W911" s="257"/>
      <c r="X911" s="257"/>
      <c r="Y911" s="257"/>
      <c r="Z911" s="257"/>
      <c r="AA911" s="257"/>
      <c r="AB911" s="257"/>
      <c r="AC911" s="257"/>
      <c r="AD911" s="257"/>
      <c r="AE911" s="246"/>
      <c r="AF911" s="257"/>
      <c r="AG911" s="257"/>
      <c r="AH911" s="257"/>
      <c r="AI911" s="257"/>
    </row>
    <row r="912" spans="1:35" ht="15" customHeight="1" x14ac:dyDescent="0.3">
      <c r="A912" s="256"/>
      <c r="B912" s="257"/>
      <c r="C912" s="257"/>
      <c r="D912" s="257"/>
      <c r="E912" s="257"/>
      <c r="F912" s="257"/>
      <c r="G912" s="257"/>
      <c r="H912" s="257"/>
      <c r="I912" s="258"/>
      <c r="J912" s="257"/>
      <c r="K912" s="250"/>
      <c r="L912" s="257"/>
      <c r="N912" s="250"/>
      <c r="O912" s="260"/>
      <c r="P912" s="257"/>
      <c r="Q912" s="257"/>
      <c r="R912" s="262"/>
      <c r="S912" s="257"/>
      <c r="T912" s="257"/>
      <c r="U912" s="257"/>
      <c r="V912" s="257"/>
      <c r="W912" s="257"/>
      <c r="X912" s="257"/>
      <c r="Y912" s="257"/>
      <c r="Z912" s="257"/>
      <c r="AA912" s="257"/>
      <c r="AB912" s="257"/>
      <c r="AC912" s="257"/>
      <c r="AD912" s="257"/>
      <c r="AE912" s="247"/>
      <c r="AF912" s="257"/>
      <c r="AG912" s="257"/>
      <c r="AH912" s="257"/>
      <c r="AI912" s="257"/>
    </row>
    <row r="913" spans="1:35" ht="15" customHeight="1" x14ac:dyDescent="0.3">
      <c r="A913" s="261"/>
      <c r="B913" s="262"/>
      <c r="C913" s="262"/>
      <c r="D913" s="262"/>
      <c r="E913" s="262"/>
      <c r="F913" s="262"/>
      <c r="G913" s="263"/>
      <c r="H913" s="262"/>
      <c r="I913" s="258"/>
      <c r="J913" s="261"/>
      <c r="K913" s="265"/>
      <c r="L913" s="262"/>
      <c r="N913" s="250"/>
      <c r="O913" s="260"/>
      <c r="P913" s="257"/>
      <c r="Q913" s="262"/>
      <c r="R913" s="262"/>
      <c r="S913" s="262"/>
      <c r="T913" s="262"/>
      <c r="U913" s="262"/>
      <c r="V913" s="262"/>
      <c r="W913" s="262"/>
      <c r="X913" s="262"/>
      <c r="Y913" s="262"/>
      <c r="Z913" s="262"/>
      <c r="AA913" s="262"/>
      <c r="AB913" s="262"/>
      <c r="AC913" s="262"/>
      <c r="AD913" s="262"/>
      <c r="AE913" s="246"/>
      <c r="AF913" s="262"/>
      <c r="AG913" s="262"/>
      <c r="AH913" s="262"/>
      <c r="AI913" s="262"/>
    </row>
    <row r="914" spans="1:35" ht="15" customHeight="1" x14ac:dyDescent="0.3">
      <c r="A914" s="261"/>
      <c r="B914" s="262"/>
      <c r="C914" s="262"/>
      <c r="D914" s="262"/>
      <c r="E914" s="262"/>
      <c r="F914" s="262"/>
      <c r="G914" s="263"/>
      <c r="H914" s="262"/>
      <c r="I914" s="258"/>
      <c r="J914" s="261"/>
      <c r="K914" s="262"/>
      <c r="L914" s="250"/>
      <c r="N914" s="250"/>
      <c r="O914" s="260"/>
      <c r="P914" s="257"/>
      <c r="Q914" s="262"/>
      <c r="R914" s="262"/>
      <c r="S914" s="262"/>
      <c r="T914" s="262"/>
      <c r="U914" s="262"/>
      <c r="V914" s="262"/>
      <c r="W914" s="262"/>
      <c r="X914" s="262"/>
      <c r="Y914" s="262"/>
      <c r="Z914" s="262"/>
      <c r="AA914" s="262"/>
      <c r="AB914" s="262"/>
      <c r="AC914" s="262"/>
      <c r="AD914" s="262"/>
      <c r="AE914" s="246"/>
      <c r="AF914" s="262"/>
      <c r="AG914" s="262"/>
      <c r="AH914" s="262"/>
      <c r="AI914" s="262"/>
    </row>
    <row r="915" spans="1:35" ht="15" customHeight="1" x14ac:dyDescent="0.3">
      <c r="A915" s="261"/>
      <c r="B915" s="262"/>
      <c r="C915" s="262"/>
      <c r="D915" s="262"/>
      <c r="E915" s="262"/>
      <c r="F915" s="262"/>
      <c r="G915" s="263"/>
      <c r="H915" s="262"/>
      <c r="I915" s="258"/>
      <c r="J915" s="250"/>
      <c r="K915" s="262"/>
      <c r="L915" s="262"/>
      <c r="N915" s="250"/>
      <c r="O915" s="260"/>
      <c r="P915" s="257"/>
      <c r="Q915" s="262"/>
      <c r="R915" s="250"/>
      <c r="S915" s="262"/>
      <c r="T915" s="262"/>
      <c r="U915" s="262"/>
      <c r="V915" s="262"/>
      <c r="W915" s="262"/>
      <c r="X915" s="262"/>
      <c r="Y915" s="262"/>
      <c r="Z915" s="262"/>
      <c r="AA915" s="262"/>
      <c r="AB915" s="262"/>
      <c r="AC915" s="262"/>
      <c r="AD915" s="262"/>
      <c r="AE915" s="247"/>
      <c r="AF915" s="262"/>
      <c r="AG915" s="262"/>
      <c r="AH915" s="262"/>
      <c r="AI915" s="262"/>
    </row>
    <row r="916" spans="1:35" ht="15" customHeight="1" x14ac:dyDescent="0.3">
      <c r="A916" s="261"/>
      <c r="B916" s="262"/>
      <c r="C916" s="262"/>
      <c r="D916" s="262"/>
      <c r="E916" s="262"/>
      <c r="F916" s="262"/>
      <c r="G916" s="263"/>
      <c r="H916" s="262"/>
      <c r="I916" s="258"/>
      <c r="J916" s="261"/>
      <c r="K916" s="262"/>
      <c r="L916" s="250"/>
      <c r="N916" s="250"/>
      <c r="O916" s="260"/>
      <c r="P916" s="257"/>
      <c r="Q916" s="250"/>
      <c r="R916" s="257"/>
      <c r="S916" s="250"/>
      <c r="T916" s="250"/>
      <c r="U916" s="250"/>
      <c r="V916" s="250"/>
      <c r="W916" s="250"/>
      <c r="X916" s="250"/>
      <c r="Y916" s="250"/>
      <c r="Z916" s="250"/>
      <c r="AA916" s="250"/>
      <c r="AB916" s="250"/>
      <c r="AC916" s="250"/>
      <c r="AD916" s="250"/>
      <c r="AE916" s="246"/>
      <c r="AF916" s="250"/>
      <c r="AG916" s="250"/>
      <c r="AH916" s="250"/>
      <c r="AI916" s="250"/>
    </row>
    <row r="917" spans="1:35" ht="15" customHeight="1" x14ac:dyDescent="0.3">
      <c r="A917" s="256"/>
      <c r="B917" s="257"/>
      <c r="C917" s="257"/>
      <c r="D917" s="257"/>
      <c r="E917" s="257"/>
      <c r="F917" s="257"/>
      <c r="G917" s="257"/>
      <c r="H917" s="257"/>
      <c r="I917" s="258"/>
      <c r="J917" s="257"/>
      <c r="K917" s="257"/>
      <c r="L917" s="250"/>
      <c r="N917" s="250"/>
      <c r="O917" s="260"/>
      <c r="P917" s="257"/>
      <c r="Q917" s="257"/>
      <c r="R917" s="262"/>
      <c r="S917" s="257"/>
      <c r="T917" s="257"/>
      <c r="U917" s="257"/>
      <c r="V917" s="257"/>
      <c r="W917" s="257"/>
      <c r="X917" s="257"/>
      <c r="Y917" s="257"/>
      <c r="Z917" s="257"/>
      <c r="AA917" s="257"/>
      <c r="AB917" s="257"/>
      <c r="AC917" s="257"/>
      <c r="AD917" s="257"/>
      <c r="AE917" s="246"/>
      <c r="AF917" s="257"/>
      <c r="AG917" s="257"/>
      <c r="AH917" s="257"/>
      <c r="AI917" s="257"/>
    </row>
    <row r="918" spans="1:35" ht="15" customHeight="1" x14ac:dyDescent="0.3">
      <c r="A918" s="261"/>
      <c r="B918" s="262"/>
      <c r="C918" s="262"/>
      <c r="D918" s="262"/>
      <c r="E918" s="262"/>
      <c r="F918" s="262"/>
      <c r="G918" s="263"/>
      <c r="H918" s="262"/>
      <c r="I918" s="258"/>
      <c r="J918" s="261"/>
      <c r="K918" s="250"/>
      <c r="L918" s="262"/>
      <c r="N918" s="250"/>
      <c r="O918" s="260"/>
      <c r="P918" s="257"/>
      <c r="Q918" s="262"/>
      <c r="R918" s="250"/>
      <c r="S918" s="262"/>
      <c r="T918" s="262"/>
      <c r="U918" s="262"/>
      <c r="V918" s="262"/>
      <c r="W918" s="262"/>
      <c r="X918" s="262"/>
      <c r="Y918" s="262"/>
      <c r="Z918" s="262"/>
      <c r="AA918" s="262"/>
      <c r="AB918" s="262"/>
      <c r="AC918" s="262"/>
      <c r="AD918" s="262"/>
      <c r="AE918" s="247"/>
      <c r="AF918" s="262"/>
      <c r="AG918" s="262"/>
      <c r="AH918" s="262"/>
      <c r="AI918" s="262"/>
    </row>
    <row r="919" spans="1:35" ht="15" customHeight="1" x14ac:dyDescent="0.3">
      <c r="A919" s="261"/>
      <c r="B919" s="262"/>
      <c r="C919" s="262"/>
      <c r="D919" s="262"/>
      <c r="E919" s="262"/>
      <c r="F919" s="262"/>
      <c r="G919" s="263"/>
      <c r="H919" s="262"/>
      <c r="I919" s="258"/>
      <c r="J919" s="261"/>
      <c r="K919" s="262"/>
      <c r="L919" s="250"/>
      <c r="N919" s="250"/>
      <c r="O919" s="260"/>
      <c r="P919" s="257"/>
      <c r="Q919" s="250"/>
      <c r="R919" s="262"/>
      <c r="S919" s="250"/>
      <c r="T919" s="250"/>
      <c r="U919" s="250"/>
      <c r="V919" s="250"/>
      <c r="W919" s="250"/>
      <c r="X919" s="250"/>
      <c r="Y919" s="250"/>
      <c r="Z919" s="250"/>
      <c r="AA919" s="250"/>
      <c r="AB919" s="250"/>
      <c r="AC919" s="250"/>
      <c r="AD919" s="250"/>
      <c r="AE919" s="246"/>
      <c r="AF919" s="250"/>
      <c r="AG919" s="250"/>
      <c r="AH919" s="250"/>
      <c r="AI919" s="250"/>
    </row>
    <row r="920" spans="1:35" ht="15" customHeight="1" x14ac:dyDescent="0.3">
      <c r="A920" s="261"/>
      <c r="B920" s="262"/>
      <c r="C920" s="262"/>
      <c r="D920" s="262"/>
      <c r="E920" s="262"/>
      <c r="F920" s="262"/>
      <c r="G920" s="263"/>
      <c r="H920" s="262"/>
      <c r="I920" s="258"/>
      <c r="J920" s="261"/>
      <c r="K920" s="262"/>
      <c r="L920" s="250"/>
      <c r="N920" s="250"/>
      <c r="O920" s="260"/>
      <c r="P920" s="257"/>
      <c r="Q920" s="262"/>
      <c r="R920" s="262"/>
      <c r="S920" s="262"/>
      <c r="T920" s="262"/>
      <c r="U920" s="262"/>
      <c r="V920" s="262"/>
      <c r="W920" s="262"/>
      <c r="X920" s="262"/>
      <c r="Y920" s="262"/>
      <c r="Z920" s="262"/>
      <c r="AA920" s="262"/>
      <c r="AB920" s="262"/>
      <c r="AC920" s="262"/>
      <c r="AD920" s="262"/>
      <c r="AE920" s="246"/>
      <c r="AF920" s="262"/>
      <c r="AG920" s="262"/>
      <c r="AH920" s="262"/>
      <c r="AI920" s="262"/>
    </row>
    <row r="921" spans="1:35" ht="15" customHeight="1" x14ac:dyDescent="0.3">
      <c r="A921" s="261"/>
      <c r="B921" s="262"/>
      <c r="C921" s="262"/>
      <c r="D921" s="262"/>
      <c r="E921" s="262"/>
      <c r="F921" s="262"/>
      <c r="G921" s="263"/>
      <c r="H921" s="262"/>
      <c r="I921" s="258"/>
      <c r="J921" s="261"/>
      <c r="K921" s="262"/>
      <c r="L921" s="250"/>
      <c r="N921" s="250"/>
      <c r="O921" s="260"/>
      <c r="P921" s="257"/>
      <c r="Q921" s="262"/>
      <c r="R921" s="257"/>
      <c r="S921" s="262"/>
      <c r="T921" s="262"/>
      <c r="U921" s="262"/>
      <c r="V921" s="262"/>
      <c r="W921" s="262"/>
      <c r="X921" s="262"/>
      <c r="Y921" s="262"/>
      <c r="Z921" s="262"/>
      <c r="AA921" s="262"/>
      <c r="AB921" s="262"/>
      <c r="AC921" s="262"/>
      <c r="AD921" s="262"/>
      <c r="AE921" s="246"/>
      <c r="AF921" s="262"/>
      <c r="AG921" s="262"/>
      <c r="AH921" s="262"/>
      <c r="AI921" s="262"/>
    </row>
    <row r="922" spans="1:35" ht="15" customHeight="1" x14ac:dyDescent="0.3">
      <c r="A922" s="256"/>
      <c r="B922" s="257"/>
      <c r="C922" s="257"/>
      <c r="D922" s="257"/>
      <c r="E922" s="257"/>
      <c r="F922" s="257"/>
      <c r="G922" s="257"/>
      <c r="H922" s="257"/>
      <c r="I922" s="258"/>
      <c r="J922" s="257"/>
      <c r="K922" s="257"/>
      <c r="L922" s="257"/>
      <c r="N922" s="250"/>
      <c r="O922" s="260"/>
      <c r="P922" s="257"/>
      <c r="Q922" s="257"/>
      <c r="R922" s="262"/>
      <c r="S922" s="257"/>
      <c r="T922" s="257"/>
      <c r="U922" s="257"/>
      <c r="V922" s="257"/>
      <c r="W922" s="257"/>
      <c r="X922" s="257"/>
      <c r="Y922" s="257"/>
      <c r="Z922" s="257"/>
      <c r="AA922" s="257"/>
      <c r="AB922" s="257"/>
      <c r="AC922" s="257"/>
      <c r="AD922" s="257"/>
      <c r="AE922" s="246"/>
      <c r="AF922" s="257"/>
      <c r="AG922" s="257"/>
      <c r="AH922" s="257"/>
      <c r="AI922" s="257"/>
    </row>
    <row r="923" spans="1:35" ht="15" customHeight="1" x14ac:dyDescent="0.3">
      <c r="A923" s="261"/>
      <c r="B923" s="262"/>
      <c r="C923" s="262"/>
      <c r="D923" s="262"/>
      <c r="E923" s="262"/>
      <c r="F923" s="262"/>
      <c r="G923" s="263"/>
      <c r="H923" s="262"/>
      <c r="I923" s="258"/>
      <c r="J923" s="261"/>
      <c r="K923" s="250"/>
      <c r="L923" s="262"/>
      <c r="N923" s="250"/>
      <c r="O923" s="260"/>
      <c r="P923" s="257"/>
      <c r="Q923" s="262"/>
      <c r="R923" s="257"/>
      <c r="S923" s="262"/>
      <c r="T923" s="262"/>
      <c r="U923" s="262"/>
      <c r="V923" s="262"/>
      <c r="W923" s="262"/>
      <c r="X923" s="262"/>
      <c r="Y923" s="262"/>
      <c r="Z923" s="262"/>
      <c r="AA923" s="262"/>
      <c r="AB923" s="262"/>
      <c r="AC923" s="262"/>
      <c r="AD923" s="262"/>
      <c r="AE923" s="246"/>
      <c r="AF923" s="262"/>
      <c r="AG923" s="262"/>
      <c r="AH923" s="262"/>
      <c r="AI923" s="262"/>
    </row>
    <row r="924" spans="1:35" ht="15" customHeight="1" x14ac:dyDescent="0.3">
      <c r="A924" s="256"/>
      <c r="B924" s="257"/>
      <c r="C924" s="257"/>
      <c r="D924" s="257"/>
      <c r="E924" s="257"/>
      <c r="F924" s="257"/>
      <c r="G924" s="257"/>
      <c r="H924" s="257"/>
      <c r="I924" s="258"/>
      <c r="J924" s="257"/>
      <c r="K924" s="250"/>
      <c r="L924" s="257"/>
      <c r="N924" s="250"/>
      <c r="O924" s="260"/>
      <c r="P924" s="257"/>
      <c r="Q924" s="257"/>
      <c r="R924" s="257"/>
      <c r="S924" s="257"/>
      <c r="T924" s="257"/>
      <c r="U924" s="257"/>
      <c r="V924" s="257"/>
      <c r="W924" s="257"/>
      <c r="X924" s="257"/>
      <c r="Y924" s="257"/>
      <c r="Z924" s="257"/>
      <c r="AA924" s="257"/>
      <c r="AB924" s="257"/>
      <c r="AC924" s="257"/>
      <c r="AD924" s="257"/>
      <c r="AE924" s="247"/>
      <c r="AF924" s="257"/>
      <c r="AG924" s="257"/>
      <c r="AH924" s="257"/>
      <c r="AI924" s="257"/>
    </row>
    <row r="925" spans="1:35" ht="15" customHeight="1" x14ac:dyDescent="0.3">
      <c r="A925" s="256"/>
      <c r="B925" s="257"/>
      <c r="C925" s="257"/>
      <c r="D925" s="257"/>
      <c r="E925" s="257"/>
      <c r="F925" s="257"/>
      <c r="G925" s="257"/>
      <c r="H925" s="257"/>
      <c r="I925" s="258"/>
      <c r="J925" s="257"/>
      <c r="K925" s="264"/>
      <c r="L925" s="250"/>
      <c r="N925" s="250"/>
      <c r="O925" s="260"/>
      <c r="P925" s="257"/>
      <c r="Q925" s="257"/>
      <c r="R925" s="262"/>
      <c r="S925" s="257"/>
      <c r="T925" s="257"/>
      <c r="U925" s="257"/>
      <c r="V925" s="257"/>
      <c r="W925" s="257"/>
      <c r="X925" s="257"/>
      <c r="Y925" s="257"/>
      <c r="Z925" s="257"/>
      <c r="AA925" s="257"/>
      <c r="AB925" s="257"/>
      <c r="AC925" s="257"/>
      <c r="AD925" s="257"/>
      <c r="AE925" s="246"/>
      <c r="AF925" s="257"/>
      <c r="AG925" s="257"/>
      <c r="AH925" s="257"/>
      <c r="AI925" s="257"/>
    </row>
    <row r="926" spans="1:35" ht="15" customHeight="1" x14ac:dyDescent="0.3">
      <c r="A926" s="261"/>
      <c r="B926" s="262"/>
      <c r="C926" s="262"/>
      <c r="D926" s="262"/>
      <c r="E926" s="262"/>
      <c r="F926" s="262"/>
      <c r="G926" s="263"/>
      <c r="H926" s="262"/>
      <c r="I926" s="258"/>
      <c r="J926" s="261"/>
      <c r="K926" s="262"/>
      <c r="L926" s="250"/>
      <c r="N926" s="250"/>
      <c r="O926" s="260"/>
      <c r="P926" s="257"/>
      <c r="Q926" s="262"/>
      <c r="R926" s="257"/>
      <c r="S926" s="262"/>
      <c r="T926" s="262"/>
      <c r="U926" s="262"/>
      <c r="V926" s="262"/>
      <c r="W926" s="262"/>
      <c r="X926" s="262"/>
      <c r="Y926" s="262"/>
      <c r="Z926" s="262"/>
      <c r="AA926" s="262"/>
      <c r="AB926" s="262"/>
      <c r="AC926" s="262"/>
      <c r="AD926" s="262"/>
      <c r="AE926" s="246"/>
      <c r="AF926" s="262"/>
      <c r="AG926" s="262"/>
      <c r="AH926" s="262"/>
      <c r="AI926" s="262"/>
    </row>
    <row r="927" spans="1:35" ht="15" customHeight="1" x14ac:dyDescent="0.3">
      <c r="A927" s="256"/>
      <c r="B927" s="257"/>
      <c r="C927" s="257"/>
      <c r="D927" s="257"/>
      <c r="E927" s="257"/>
      <c r="F927" s="257"/>
      <c r="G927" s="257"/>
      <c r="H927" s="257"/>
      <c r="I927" s="258"/>
      <c r="J927" s="257"/>
      <c r="K927" s="257"/>
      <c r="L927" s="250"/>
      <c r="N927" s="250"/>
      <c r="O927" s="260"/>
      <c r="P927" s="257"/>
      <c r="Q927" s="257"/>
      <c r="R927" s="257"/>
      <c r="S927" s="257"/>
      <c r="T927" s="257"/>
      <c r="U927" s="257"/>
      <c r="V927" s="257"/>
      <c r="W927" s="257"/>
      <c r="X927" s="257"/>
      <c r="Y927" s="257"/>
      <c r="Z927" s="257"/>
      <c r="AA927" s="257"/>
      <c r="AB927" s="257"/>
      <c r="AC927" s="257"/>
      <c r="AD927" s="257"/>
      <c r="AE927" s="246"/>
      <c r="AF927" s="257"/>
      <c r="AG927" s="257"/>
      <c r="AH927" s="257"/>
      <c r="AI927" s="257"/>
    </row>
    <row r="928" spans="1:35" ht="15" customHeight="1" x14ac:dyDescent="0.3">
      <c r="A928" s="256"/>
      <c r="B928" s="257"/>
      <c r="C928" s="257"/>
      <c r="D928" s="257"/>
      <c r="E928" s="257"/>
      <c r="F928" s="257"/>
      <c r="G928" s="257"/>
      <c r="H928" s="257"/>
      <c r="I928" s="258"/>
      <c r="J928" s="257"/>
      <c r="K928" s="257"/>
      <c r="L928" s="250"/>
      <c r="N928" s="250"/>
      <c r="O928" s="260"/>
      <c r="P928" s="257"/>
      <c r="Q928" s="257"/>
      <c r="R928" s="250"/>
      <c r="S928" s="257"/>
      <c r="T928" s="257"/>
      <c r="U928" s="257"/>
      <c r="V928" s="257"/>
      <c r="W928" s="257"/>
      <c r="X928" s="257"/>
      <c r="Y928" s="257"/>
      <c r="Z928" s="257"/>
      <c r="AA928" s="257"/>
      <c r="AB928" s="257"/>
      <c r="AC928" s="257"/>
      <c r="AD928" s="257"/>
      <c r="AE928" s="246"/>
      <c r="AF928" s="257"/>
      <c r="AG928" s="257"/>
      <c r="AH928" s="257"/>
      <c r="AI928" s="257"/>
    </row>
    <row r="929" spans="1:35" ht="15" customHeight="1" x14ac:dyDescent="0.3">
      <c r="A929" s="261"/>
      <c r="B929" s="262"/>
      <c r="C929" s="262"/>
      <c r="D929" s="262"/>
      <c r="E929" s="262"/>
      <c r="F929" s="262"/>
      <c r="G929" s="263"/>
      <c r="H929" s="262"/>
      <c r="I929" s="258"/>
      <c r="J929" s="262"/>
      <c r="K929" s="250"/>
      <c r="L929" s="262"/>
      <c r="N929" s="250"/>
      <c r="O929" s="260"/>
      <c r="P929" s="257"/>
      <c r="Q929" s="250"/>
      <c r="R929" s="257"/>
      <c r="S929" s="250"/>
      <c r="T929" s="250"/>
      <c r="U929" s="250"/>
      <c r="V929" s="250"/>
      <c r="W929" s="250"/>
      <c r="X929" s="250"/>
      <c r="Y929" s="250"/>
      <c r="Z929" s="250"/>
      <c r="AA929" s="250"/>
      <c r="AB929" s="250"/>
      <c r="AC929" s="250"/>
      <c r="AD929" s="250"/>
      <c r="AE929" s="246"/>
      <c r="AF929" s="250"/>
      <c r="AG929" s="250"/>
      <c r="AH929" s="250"/>
      <c r="AI929" s="250"/>
    </row>
    <row r="930" spans="1:35" ht="15" customHeight="1" x14ac:dyDescent="0.3">
      <c r="A930" s="256"/>
      <c r="B930" s="257"/>
      <c r="C930" s="257"/>
      <c r="D930" s="257"/>
      <c r="E930" s="257"/>
      <c r="F930" s="257"/>
      <c r="G930" s="257"/>
      <c r="H930" s="257"/>
      <c r="I930" s="258"/>
      <c r="J930" s="257"/>
      <c r="K930" s="257"/>
      <c r="L930" s="257"/>
      <c r="N930" s="250"/>
      <c r="O930" s="260"/>
      <c r="P930" s="257"/>
      <c r="Q930" s="257"/>
      <c r="R930" s="262"/>
      <c r="S930" s="257"/>
      <c r="T930" s="257"/>
      <c r="U930" s="257"/>
      <c r="V930" s="257"/>
      <c r="W930" s="257"/>
      <c r="X930" s="257"/>
      <c r="Y930" s="257"/>
      <c r="Z930" s="257"/>
      <c r="AA930" s="257"/>
      <c r="AB930" s="257"/>
      <c r="AC930" s="257"/>
      <c r="AD930" s="257"/>
      <c r="AE930" s="246"/>
      <c r="AF930" s="257"/>
      <c r="AG930" s="257"/>
      <c r="AH930" s="257"/>
      <c r="AI930" s="257"/>
    </row>
    <row r="931" spans="1:35" ht="15" customHeight="1" x14ac:dyDescent="0.3">
      <c r="A931" s="261"/>
      <c r="B931" s="262"/>
      <c r="C931" s="262"/>
      <c r="D931" s="262"/>
      <c r="E931" s="262"/>
      <c r="F931" s="262"/>
      <c r="G931" s="263"/>
      <c r="H931" s="262"/>
      <c r="I931" s="258"/>
      <c r="J931" s="262"/>
      <c r="K931" s="262"/>
      <c r="L931" s="262"/>
      <c r="N931" s="250"/>
      <c r="O931" s="260"/>
      <c r="P931" s="257"/>
      <c r="Q931" s="262"/>
      <c r="R931" s="250"/>
      <c r="S931" s="262"/>
      <c r="T931" s="262"/>
      <c r="U931" s="262"/>
      <c r="V931" s="262"/>
      <c r="W931" s="262"/>
      <c r="X931" s="262"/>
      <c r="Y931" s="262"/>
      <c r="Z931" s="262"/>
      <c r="AA931" s="262"/>
      <c r="AB931" s="262"/>
      <c r="AC931" s="262"/>
      <c r="AD931" s="262"/>
      <c r="AE931" s="246"/>
      <c r="AF931" s="262"/>
      <c r="AG931" s="262"/>
      <c r="AH931" s="262"/>
      <c r="AI931" s="262"/>
    </row>
    <row r="932" spans="1:35" ht="15" customHeight="1" x14ac:dyDescent="0.3">
      <c r="A932" s="261"/>
      <c r="B932" s="262"/>
      <c r="C932" s="262"/>
      <c r="D932" s="262"/>
      <c r="E932" s="262"/>
      <c r="F932" s="262"/>
      <c r="G932" s="263"/>
      <c r="H932" s="262"/>
      <c r="I932" s="258"/>
      <c r="J932" s="262"/>
      <c r="K932" s="250"/>
      <c r="L932" s="262"/>
      <c r="N932" s="250"/>
      <c r="O932" s="260"/>
      <c r="P932" s="257"/>
      <c r="Q932" s="250"/>
      <c r="R932" s="262"/>
      <c r="S932" s="250"/>
      <c r="T932" s="250"/>
      <c r="U932" s="250"/>
      <c r="V932" s="250"/>
      <c r="W932" s="250"/>
      <c r="X932" s="250"/>
      <c r="Y932" s="250"/>
      <c r="Z932" s="250"/>
      <c r="AA932" s="250"/>
      <c r="AB932" s="250"/>
      <c r="AC932" s="250"/>
      <c r="AD932" s="250"/>
      <c r="AE932" s="247"/>
      <c r="AF932" s="250"/>
      <c r="AG932" s="250"/>
      <c r="AH932" s="250"/>
      <c r="AI932" s="250"/>
    </row>
    <row r="933" spans="1:35" ht="15" customHeight="1" x14ac:dyDescent="0.3">
      <c r="A933" s="261"/>
      <c r="B933" s="262"/>
      <c r="C933" s="262"/>
      <c r="D933" s="262"/>
      <c r="E933" s="262"/>
      <c r="F933" s="262"/>
      <c r="G933" s="263"/>
      <c r="H933" s="262"/>
      <c r="I933" s="258"/>
      <c r="J933" s="262"/>
      <c r="K933" s="262"/>
      <c r="L933" s="262"/>
      <c r="N933" s="250"/>
      <c r="O933" s="260"/>
      <c r="P933" s="257"/>
      <c r="Q933" s="262"/>
      <c r="R933" s="257"/>
      <c r="S933" s="262"/>
      <c r="T933" s="262"/>
      <c r="U933" s="262"/>
      <c r="V933" s="262"/>
      <c r="W933" s="262"/>
      <c r="X933" s="262"/>
      <c r="Y933" s="262"/>
      <c r="Z933" s="262"/>
      <c r="AA933" s="262"/>
      <c r="AB933" s="262"/>
      <c r="AC933" s="262"/>
      <c r="AD933" s="262"/>
      <c r="AE933" s="246"/>
      <c r="AF933" s="262"/>
      <c r="AG933" s="262"/>
      <c r="AH933" s="262"/>
      <c r="AI933" s="262"/>
    </row>
    <row r="934" spans="1:35" ht="15" customHeight="1" x14ac:dyDescent="0.3">
      <c r="A934" s="256"/>
      <c r="B934" s="257"/>
      <c r="C934" s="257"/>
      <c r="D934" s="257"/>
      <c r="E934" s="257"/>
      <c r="F934" s="257"/>
      <c r="G934" s="257"/>
      <c r="H934" s="257"/>
      <c r="I934" s="258"/>
      <c r="J934" s="257"/>
      <c r="K934" s="257"/>
      <c r="L934" s="250"/>
      <c r="N934" s="250"/>
      <c r="O934" s="260"/>
      <c r="P934" s="257"/>
      <c r="Q934" s="257"/>
      <c r="R934" s="257"/>
      <c r="S934" s="257"/>
      <c r="T934" s="257"/>
      <c r="U934" s="257"/>
      <c r="V934" s="257"/>
      <c r="W934" s="257"/>
      <c r="X934" s="257"/>
      <c r="Y934" s="257"/>
      <c r="Z934" s="257"/>
      <c r="AA934" s="257"/>
      <c r="AB934" s="257"/>
      <c r="AC934" s="257"/>
      <c r="AD934" s="257"/>
      <c r="AE934" s="246"/>
      <c r="AF934" s="257"/>
      <c r="AG934" s="257"/>
      <c r="AH934" s="257"/>
      <c r="AI934" s="257"/>
    </row>
    <row r="935" spans="1:35" ht="15" customHeight="1" x14ac:dyDescent="0.3">
      <c r="A935" s="256"/>
      <c r="B935" s="257"/>
      <c r="C935" s="257"/>
      <c r="D935" s="257"/>
      <c r="E935" s="257"/>
      <c r="F935" s="257"/>
      <c r="G935" s="257"/>
      <c r="H935" s="257"/>
      <c r="I935" s="258"/>
      <c r="J935" s="257"/>
      <c r="K935" s="257"/>
      <c r="L935" s="257"/>
      <c r="N935" s="250"/>
      <c r="O935" s="260"/>
      <c r="P935" s="257"/>
      <c r="Q935" s="257"/>
      <c r="R935" s="262"/>
      <c r="S935" s="257"/>
      <c r="T935" s="257"/>
      <c r="U935" s="257"/>
      <c r="V935" s="257"/>
      <c r="W935" s="257"/>
      <c r="X935" s="257"/>
      <c r="Y935" s="257"/>
      <c r="Z935" s="257"/>
      <c r="AA935" s="257"/>
      <c r="AB935" s="257"/>
      <c r="AC935" s="257"/>
      <c r="AD935" s="257"/>
      <c r="AE935" s="247"/>
      <c r="AF935" s="257"/>
      <c r="AG935" s="257"/>
      <c r="AH935" s="257"/>
      <c r="AI935" s="257"/>
    </row>
    <row r="936" spans="1:35" ht="15" customHeight="1" x14ac:dyDescent="0.3">
      <c r="A936" s="261"/>
      <c r="B936" s="262"/>
      <c r="C936" s="262"/>
      <c r="D936" s="262"/>
      <c r="E936" s="262"/>
      <c r="F936" s="262"/>
      <c r="G936" s="263"/>
      <c r="H936" s="262"/>
      <c r="I936" s="258"/>
      <c r="J936" s="261"/>
      <c r="K936" s="250"/>
      <c r="L936" s="262"/>
      <c r="N936" s="250"/>
      <c r="O936" s="260"/>
      <c r="P936" s="257"/>
      <c r="Q936" s="262"/>
      <c r="R936" s="262"/>
      <c r="S936" s="262"/>
      <c r="T936" s="262"/>
      <c r="U936" s="262"/>
      <c r="V936" s="262"/>
      <c r="W936" s="262"/>
      <c r="X936" s="262"/>
      <c r="Y936" s="262"/>
      <c r="Z936" s="262"/>
      <c r="AA936" s="262"/>
      <c r="AB936" s="262"/>
      <c r="AC936" s="262"/>
      <c r="AD936" s="262"/>
      <c r="AE936" s="247"/>
      <c r="AF936" s="262"/>
      <c r="AG936" s="262"/>
      <c r="AH936" s="262"/>
      <c r="AI936" s="262"/>
    </row>
    <row r="937" spans="1:35" ht="15" customHeight="1" x14ac:dyDescent="0.3">
      <c r="A937" s="261"/>
      <c r="B937" s="262"/>
      <c r="C937" s="262"/>
      <c r="D937" s="262"/>
      <c r="E937" s="262"/>
      <c r="F937" s="262"/>
      <c r="G937" s="263"/>
      <c r="H937" s="262"/>
      <c r="I937" s="258"/>
      <c r="J937" s="262"/>
      <c r="K937" s="262"/>
      <c r="L937" s="262"/>
      <c r="N937" s="250"/>
      <c r="O937" s="260"/>
      <c r="P937" s="257"/>
      <c r="Q937" s="262"/>
      <c r="R937" s="262"/>
      <c r="S937" s="262"/>
      <c r="T937" s="262"/>
      <c r="U937" s="262"/>
      <c r="V937" s="262"/>
      <c r="W937" s="262"/>
      <c r="X937" s="262"/>
      <c r="Y937" s="262"/>
      <c r="Z937" s="262"/>
      <c r="AA937" s="262"/>
      <c r="AB937" s="262"/>
      <c r="AC937" s="262"/>
      <c r="AD937" s="262"/>
      <c r="AE937" s="246"/>
      <c r="AF937" s="262"/>
      <c r="AG937" s="262"/>
      <c r="AH937" s="262"/>
      <c r="AI937" s="262"/>
    </row>
    <row r="938" spans="1:35" ht="15" customHeight="1" x14ac:dyDescent="0.3">
      <c r="A938" s="261"/>
      <c r="B938" s="262"/>
      <c r="C938" s="262"/>
      <c r="D938" s="262"/>
      <c r="E938" s="262"/>
      <c r="F938" s="262"/>
      <c r="G938" s="263"/>
      <c r="H938" s="262"/>
      <c r="I938" s="258"/>
      <c r="J938" s="261"/>
      <c r="K938" s="262"/>
      <c r="L938" s="250"/>
      <c r="N938" s="250"/>
      <c r="O938" s="260"/>
      <c r="P938" s="257"/>
      <c r="Q938" s="262"/>
      <c r="R938" s="250"/>
      <c r="S938" s="262"/>
      <c r="T938" s="262"/>
      <c r="U938" s="262"/>
      <c r="V938" s="262"/>
      <c r="W938" s="262"/>
      <c r="X938" s="262"/>
      <c r="Y938" s="262"/>
      <c r="Z938" s="262"/>
      <c r="AA938" s="262"/>
      <c r="AB938" s="262"/>
      <c r="AC938" s="262"/>
      <c r="AD938" s="262"/>
      <c r="AE938" s="247"/>
      <c r="AF938" s="262"/>
      <c r="AG938" s="262"/>
      <c r="AH938" s="262"/>
      <c r="AI938" s="262"/>
    </row>
    <row r="939" spans="1:35" ht="15" customHeight="1" x14ac:dyDescent="0.3">
      <c r="A939" s="261"/>
      <c r="B939" s="262"/>
      <c r="C939" s="262"/>
      <c r="D939" s="262"/>
      <c r="E939" s="262"/>
      <c r="F939" s="262"/>
      <c r="G939" s="263"/>
      <c r="H939" s="262"/>
      <c r="I939" s="258"/>
      <c r="J939" s="262"/>
      <c r="K939" s="257"/>
      <c r="L939" s="262"/>
      <c r="N939" s="250"/>
      <c r="O939" s="260"/>
      <c r="P939" s="257"/>
      <c r="Q939" s="250"/>
      <c r="R939" s="257"/>
      <c r="S939" s="250"/>
      <c r="T939" s="250"/>
      <c r="U939" s="250"/>
      <c r="V939" s="250"/>
      <c r="W939" s="250"/>
      <c r="X939" s="250"/>
      <c r="Y939" s="250"/>
      <c r="Z939" s="250"/>
      <c r="AA939" s="250"/>
      <c r="AB939" s="250"/>
      <c r="AC939" s="250"/>
      <c r="AD939" s="250"/>
      <c r="AE939" s="246"/>
      <c r="AF939" s="250"/>
      <c r="AG939" s="250"/>
      <c r="AH939" s="250"/>
      <c r="AI939" s="250"/>
    </row>
    <row r="940" spans="1:35" ht="15" customHeight="1" x14ac:dyDescent="0.3">
      <c r="A940" s="256"/>
      <c r="B940" s="257"/>
      <c r="C940" s="257"/>
      <c r="D940" s="257"/>
      <c r="E940" s="257"/>
      <c r="F940" s="257"/>
      <c r="G940" s="257"/>
      <c r="H940" s="257"/>
      <c r="I940" s="258"/>
      <c r="J940" s="257"/>
      <c r="K940" s="257"/>
      <c r="L940" s="250"/>
      <c r="N940" s="250"/>
      <c r="O940" s="260"/>
      <c r="P940" s="257"/>
      <c r="Q940" s="257"/>
      <c r="R940" s="262"/>
      <c r="S940" s="257"/>
      <c r="T940" s="257"/>
      <c r="U940" s="257"/>
      <c r="V940" s="257"/>
      <c r="W940" s="257"/>
      <c r="X940" s="257"/>
      <c r="Y940" s="257"/>
      <c r="Z940" s="257"/>
      <c r="AA940" s="257"/>
      <c r="AB940" s="257"/>
      <c r="AC940" s="257"/>
      <c r="AD940" s="257"/>
      <c r="AE940" s="246"/>
      <c r="AF940" s="257"/>
      <c r="AG940" s="257"/>
      <c r="AH940" s="257"/>
      <c r="AI940" s="257"/>
    </row>
    <row r="941" spans="1:35" ht="15" customHeight="1" x14ac:dyDescent="0.3">
      <c r="A941" s="261"/>
      <c r="B941" s="262"/>
      <c r="C941" s="262"/>
      <c r="D941" s="262"/>
      <c r="E941" s="262"/>
      <c r="F941" s="262"/>
      <c r="G941" s="263"/>
      <c r="H941" s="262"/>
      <c r="I941" s="258"/>
      <c r="J941" s="261"/>
      <c r="K941" s="262"/>
      <c r="L941" s="250"/>
      <c r="N941" s="250"/>
      <c r="O941" s="260"/>
      <c r="P941" s="257"/>
      <c r="Q941" s="262"/>
      <c r="R941" s="257"/>
      <c r="S941" s="262"/>
      <c r="T941" s="262"/>
      <c r="U941" s="262"/>
      <c r="V941" s="262"/>
      <c r="W941" s="262"/>
      <c r="X941" s="262"/>
      <c r="Y941" s="262"/>
      <c r="Z941" s="262"/>
      <c r="AA941" s="262"/>
      <c r="AB941" s="262"/>
      <c r="AC941" s="262"/>
      <c r="AD941" s="262"/>
      <c r="AE941" s="246"/>
      <c r="AF941" s="262"/>
      <c r="AG941" s="262"/>
      <c r="AH941" s="262"/>
      <c r="AI941" s="262"/>
    </row>
    <row r="942" spans="1:35" ht="15" customHeight="1" x14ac:dyDescent="0.3">
      <c r="A942" s="256"/>
      <c r="B942" s="257"/>
      <c r="C942" s="257"/>
      <c r="D942" s="257"/>
      <c r="E942" s="257"/>
      <c r="F942" s="257"/>
      <c r="G942" s="257"/>
      <c r="H942" s="257"/>
      <c r="I942" s="258"/>
      <c r="J942" s="257"/>
      <c r="K942" s="257"/>
      <c r="L942" s="257"/>
      <c r="N942" s="250"/>
      <c r="O942" s="260"/>
      <c r="P942" s="257"/>
      <c r="Q942" s="257"/>
      <c r="R942" s="262"/>
      <c r="S942" s="257"/>
      <c r="T942" s="257"/>
      <c r="U942" s="257"/>
      <c r="V942" s="257"/>
      <c r="W942" s="257"/>
      <c r="X942" s="257"/>
      <c r="Y942" s="257"/>
      <c r="Z942" s="257"/>
      <c r="AA942" s="257"/>
      <c r="AB942" s="257"/>
      <c r="AC942" s="257"/>
      <c r="AD942" s="257"/>
      <c r="AE942" s="247"/>
      <c r="AF942" s="257"/>
      <c r="AG942" s="257"/>
      <c r="AH942" s="257"/>
      <c r="AI942" s="257"/>
    </row>
    <row r="943" spans="1:35" ht="15" customHeight="1" x14ac:dyDescent="0.3">
      <c r="A943" s="261"/>
      <c r="B943" s="262"/>
      <c r="C943" s="262"/>
      <c r="D943" s="262"/>
      <c r="E943" s="262"/>
      <c r="F943" s="262"/>
      <c r="G943" s="263"/>
      <c r="H943" s="262"/>
      <c r="I943" s="258"/>
      <c r="J943" s="262"/>
      <c r="K943" s="262"/>
      <c r="L943" s="262"/>
      <c r="N943" s="250"/>
      <c r="O943" s="260"/>
      <c r="P943" s="257"/>
      <c r="Q943" s="262"/>
      <c r="R943" s="262"/>
      <c r="S943" s="262"/>
      <c r="T943" s="262"/>
      <c r="U943" s="262"/>
      <c r="V943" s="262"/>
      <c r="W943" s="262"/>
      <c r="X943" s="262"/>
      <c r="Y943" s="262"/>
      <c r="Z943" s="262"/>
      <c r="AA943" s="262"/>
      <c r="AB943" s="262"/>
      <c r="AC943" s="262"/>
      <c r="AD943" s="262"/>
      <c r="AE943" s="246"/>
      <c r="AF943" s="262"/>
      <c r="AG943" s="262"/>
      <c r="AH943" s="262"/>
      <c r="AI943" s="262"/>
    </row>
    <row r="944" spans="1:35" ht="15" customHeight="1" x14ac:dyDescent="0.3">
      <c r="A944" s="261"/>
      <c r="B944" s="262"/>
      <c r="C944" s="262"/>
      <c r="D944" s="262"/>
      <c r="E944" s="262"/>
      <c r="F944" s="262"/>
      <c r="G944" s="263"/>
      <c r="H944" s="262"/>
      <c r="I944" s="258"/>
      <c r="J944" s="261"/>
      <c r="K944" s="262"/>
      <c r="L944" s="250"/>
      <c r="N944" s="250"/>
      <c r="O944" s="260"/>
      <c r="P944" s="257"/>
      <c r="Q944" s="262"/>
      <c r="R944" s="262"/>
      <c r="S944" s="262"/>
      <c r="T944" s="262"/>
      <c r="U944" s="262"/>
      <c r="V944" s="262"/>
      <c r="W944" s="262"/>
      <c r="X944" s="262"/>
      <c r="Y944" s="262"/>
      <c r="Z944" s="262"/>
      <c r="AA944" s="262"/>
      <c r="AB944" s="262"/>
      <c r="AC944" s="262"/>
      <c r="AD944" s="262"/>
      <c r="AE944" s="246"/>
      <c r="AF944" s="262"/>
      <c r="AG944" s="262"/>
      <c r="AH944" s="262"/>
      <c r="AI944" s="262"/>
    </row>
    <row r="945" spans="1:35" ht="15" customHeight="1" x14ac:dyDescent="0.3">
      <c r="A945" s="261"/>
      <c r="B945" s="262"/>
      <c r="C945" s="262"/>
      <c r="D945" s="262"/>
      <c r="E945" s="262"/>
      <c r="F945" s="262"/>
      <c r="G945" s="263"/>
      <c r="H945" s="262"/>
      <c r="I945" s="258"/>
      <c r="J945" s="262"/>
      <c r="K945" s="250"/>
      <c r="L945" s="262"/>
      <c r="N945" s="250"/>
      <c r="O945" s="260"/>
      <c r="P945" s="257"/>
      <c r="Q945" s="262"/>
      <c r="R945" s="257"/>
      <c r="S945" s="262"/>
      <c r="T945" s="262"/>
      <c r="U945" s="262"/>
      <c r="V945" s="262"/>
      <c r="W945" s="262"/>
      <c r="X945" s="262"/>
      <c r="Y945" s="262"/>
      <c r="Z945" s="262"/>
      <c r="AA945" s="262"/>
      <c r="AB945" s="262"/>
      <c r="AC945" s="262"/>
      <c r="AD945" s="262"/>
      <c r="AE945" s="246"/>
      <c r="AF945" s="262"/>
      <c r="AG945" s="262"/>
      <c r="AH945" s="262"/>
      <c r="AI945" s="262"/>
    </row>
    <row r="946" spans="1:35" ht="15" customHeight="1" x14ac:dyDescent="0.3">
      <c r="A946" s="256"/>
      <c r="B946" s="257"/>
      <c r="C946" s="257"/>
      <c r="D946" s="257"/>
      <c r="E946" s="257"/>
      <c r="F946" s="257"/>
      <c r="G946" s="257"/>
      <c r="H946" s="257"/>
      <c r="I946" s="258"/>
      <c r="J946" s="257"/>
      <c r="K946" s="250"/>
      <c r="L946" s="257"/>
      <c r="N946" s="250"/>
      <c r="O946" s="260"/>
      <c r="P946" s="257"/>
      <c r="Q946" s="257"/>
      <c r="R946" s="262"/>
      <c r="S946" s="257"/>
      <c r="T946" s="257"/>
      <c r="U946" s="257"/>
      <c r="V946" s="257"/>
      <c r="W946" s="257"/>
      <c r="X946" s="257"/>
      <c r="Y946" s="257"/>
      <c r="Z946" s="257"/>
      <c r="AA946" s="257"/>
      <c r="AB946" s="257"/>
      <c r="AC946" s="257"/>
      <c r="AD946" s="257"/>
      <c r="AE946" s="246"/>
      <c r="AF946" s="257"/>
      <c r="AG946" s="257"/>
      <c r="AH946" s="257"/>
      <c r="AI946" s="257"/>
    </row>
    <row r="947" spans="1:35" ht="15" customHeight="1" x14ac:dyDescent="0.3">
      <c r="A947" s="261"/>
      <c r="B947" s="262"/>
      <c r="C947" s="262"/>
      <c r="D947" s="262"/>
      <c r="E947" s="262"/>
      <c r="F947" s="262"/>
      <c r="G947" s="263"/>
      <c r="H947" s="262"/>
      <c r="I947" s="258"/>
      <c r="J947" s="261"/>
      <c r="K947" s="250"/>
      <c r="L947" s="262"/>
      <c r="N947" s="250"/>
      <c r="O947" s="260"/>
      <c r="P947" s="257"/>
      <c r="Q947" s="262"/>
      <c r="R947" s="257"/>
      <c r="S947" s="262"/>
      <c r="T947" s="262"/>
      <c r="U947" s="262"/>
      <c r="V947" s="262"/>
      <c r="W947" s="262"/>
      <c r="X947" s="262"/>
      <c r="Y947" s="262"/>
      <c r="Z947" s="262"/>
      <c r="AA947" s="262"/>
      <c r="AB947" s="262"/>
      <c r="AC947" s="262"/>
      <c r="AD947" s="262"/>
      <c r="AE947" s="246"/>
      <c r="AF947" s="262"/>
      <c r="AG947" s="262"/>
      <c r="AH947" s="262"/>
      <c r="AI947" s="262"/>
    </row>
    <row r="948" spans="1:35" ht="15" customHeight="1" x14ac:dyDescent="0.3">
      <c r="A948" s="256"/>
      <c r="B948" s="257"/>
      <c r="C948" s="257"/>
      <c r="D948" s="257"/>
      <c r="E948" s="257"/>
      <c r="F948" s="257"/>
      <c r="G948" s="257"/>
      <c r="H948" s="257"/>
      <c r="I948" s="258"/>
      <c r="J948" s="257"/>
      <c r="K948" s="257"/>
      <c r="L948" s="250"/>
      <c r="N948" s="250"/>
      <c r="O948" s="260"/>
      <c r="P948" s="257"/>
      <c r="Q948" s="257"/>
      <c r="R948" s="250"/>
      <c r="S948" s="257"/>
      <c r="T948" s="257"/>
      <c r="U948" s="257"/>
      <c r="V948" s="257"/>
      <c r="W948" s="257"/>
      <c r="X948" s="257"/>
      <c r="Y948" s="257"/>
      <c r="Z948" s="257"/>
      <c r="AA948" s="257"/>
      <c r="AB948" s="257"/>
      <c r="AC948" s="257"/>
      <c r="AD948" s="257"/>
      <c r="AE948" s="246"/>
      <c r="AF948" s="257"/>
      <c r="AG948" s="257"/>
      <c r="AH948" s="257"/>
      <c r="AI948" s="257"/>
    </row>
    <row r="949" spans="1:35" ht="15" customHeight="1" x14ac:dyDescent="0.3">
      <c r="A949" s="261"/>
      <c r="B949" s="262"/>
      <c r="C949" s="262"/>
      <c r="D949" s="262"/>
      <c r="E949" s="262"/>
      <c r="F949" s="262"/>
      <c r="G949" s="263"/>
      <c r="H949" s="262"/>
      <c r="I949" s="258"/>
      <c r="J949" s="262"/>
      <c r="K949" s="257"/>
      <c r="L949" s="262"/>
      <c r="N949" s="250"/>
      <c r="O949" s="260"/>
      <c r="P949" s="257"/>
      <c r="Q949" s="250"/>
      <c r="R949" s="257"/>
      <c r="S949" s="250"/>
      <c r="T949" s="250"/>
      <c r="U949" s="250"/>
      <c r="V949" s="250"/>
      <c r="W949" s="250"/>
      <c r="X949" s="250"/>
      <c r="Y949" s="250"/>
      <c r="Z949" s="250"/>
      <c r="AA949" s="250"/>
      <c r="AB949" s="250"/>
      <c r="AC949" s="250"/>
      <c r="AD949" s="250"/>
      <c r="AE949" s="246"/>
      <c r="AF949" s="250"/>
      <c r="AG949" s="250"/>
      <c r="AH949" s="250"/>
      <c r="AI949" s="250"/>
    </row>
    <row r="950" spans="1:35" ht="15" customHeight="1" x14ac:dyDescent="0.3">
      <c r="A950" s="256"/>
      <c r="B950" s="257"/>
      <c r="C950" s="257"/>
      <c r="D950" s="257"/>
      <c r="E950" s="257"/>
      <c r="F950" s="257"/>
      <c r="G950" s="257"/>
      <c r="H950" s="257"/>
      <c r="I950" s="258"/>
      <c r="J950" s="257"/>
      <c r="K950" s="257"/>
      <c r="L950" s="250"/>
      <c r="N950" s="250"/>
      <c r="O950" s="260"/>
      <c r="P950" s="257"/>
      <c r="Q950" s="257"/>
      <c r="R950" s="257"/>
      <c r="S950" s="257"/>
      <c r="T950" s="257"/>
      <c r="U950" s="257"/>
      <c r="V950" s="257"/>
      <c r="W950" s="257"/>
      <c r="X950" s="257"/>
      <c r="Y950" s="257"/>
      <c r="Z950" s="257"/>
      <c r="AA950" s="257"/>
      <c r="AB950" s="257"/>
      <c r="AC950" s="257"/>
      <c r="AD950" s="257"/>
      <c r="AE950" s="247"/>
      <c r="AF950" s="257"/>
      <c r="AG950" s="257"/>
      <c r="AH950" s="257"/>
      <c r="AI950" s="257"/>
    </row>
    <row r="951" spans="1:35" ht="15" customHeight="1" x14ac:dyDescent="0.3">
      <c r="A951" s="256"/>
      <c r="B951" s="257"/>
      <c r="C951" s="257"/>
      <c r="D951" s="257"/>
      <c r="E951" s="257"/>
      <c r="F951" s="257"/>
      <c r="G951" s="257"/>
      <c r="H951" s="257"/>
      <c r="I951" s="258"/>
      <c r="J951" s="257"/>
      <c r="K951" s="250"/>
      <c r="L951" s="257"/>
      <c r="N951" s="250"/>
      <c r="O951" s="260"/>
      <c r="P951" s="257"/>
      <c r="Q951" s="257"/>
      <c r="R951" s="257"/>
      <c r="S951" s="257"/>
      <c r="T951" s="257"/>
      <c r="U951" s="257"/>
      <c r="V951" s="257"/>
      <c r="W951" s="257"/>
      <c r="X951" s="257"/>
      <c r="Y951" s="257"/>
      <c r="Z951" s="257"/>
      <c r="AA951" s="257"/>
      <c r="AB951" s="257"/>
      <c r="AC951" s="257"/>
      <c r="AD951" s="257"/>
      <c r="AE951" s="247"/>
      <c r="AF951" s="257"/>
      <c r="AG951" s="257"/>
      <c r="AH951" s="257"/>
      <c r="AI951" s="257"/>
    </row>
    <row r="952" spans="1:35" ht="15" customHeight="1" x14ac:dyDescent="0.3">
      <c r="A952" s="256"/>
      <c r="B952" s="257"/>
      <c r="C952" s="257"/>
      <c r="D952" s="257"/>
      <c r="E952" s="257"/>
      <c r="F952" s="257"/>
      <c r="G952" s="257"/>
      <c r="H952" s="257"/>
      <c r="I952" s="258"/>
      <c r="J952" s="257"/>
      <c r="K952" s="257"/>
      <c r="L952" s="250"/>
      <c r="N952" s="250"/>
      <c r="O952" s="260"/>
      <c r="P952" s="257"/>
      <c r="Q952" s="257"/>
      <c r="R952" s="262"/>
      <c r="S952" s="257"/>
      <c r="T952" s="257"/>
      <c r="U952" s="257"/>
      <c r="V952" s="257"/>
      <c r="W952" s="257"/>
      <c r="X952" s="257"/>
      <c r="Y952" s="257"/>
      <c r="Z952" s="257"/>
      <c r="AA952" s="257"/>
      <c r="AB952" s="257"/>
      <c r="AC952" s="257"/>
      <c r="AD952" s="257"/>
      <c r="AE952" s="246"/>
      <c r="AF952" s="257"/>
      <c r="AG952" s="257"/>
      <c r="AH952" s="257"/>
      <c r="AI952" s="257"/>
    </row>
    <row r="953" spans="1:35" ht="15" customHeight="1" x14ac:dyDescent="0.3">
      <c r="A953" s="261"/>
      <c r="B953" s="262"/>
      <c r="C953" s="262"/>
      <c r="D953" s="262"/>
      <c r="E953" s="262"/>
      <c r="F953" s="262"/>
      <c r="G953" s="263"/>
      <c r="H953" s="262"/>
      <c r="I953" s="258"/>
      <c r="J953" s="262"/>
      <c r="K953" s="250"/>
      <c r="L953" s="262"/>
      <c r="N953" s="250"/>
      <c r="O953" s="260"/>
      <c r="P953" s="257"/>
      <c r="Q953" s="262"/>
      <c r="R953" s="262"/>
      <c r="S953" s="262"/>
      <c r="T953" s="262"/>
      <c r="U953" s="262"/>
      <c r="V953" s="262"/>
      <c r="W953" s="262"/>
      <c r="X953" s="262"/>
      <c r="Y953" s="262"/>
      <c r="Z953" s="262"/>
      <c r="AA953" s="262"/>
      <c r="AB953" s="262"/>
      <c r="AC953" s="262"/>
      <c r="AD953" s="262"/>
      <c r="AE953" s="247"/>
      <c r="AF953" s="262"/>
      <c r="AG953" s="262"/>
      <c r="AH953" s="262"/>
      <c r="AI953" s="262"/>
    </row>
    <row r="954" spans="1:35" ht="15" customHeight="1" x14ac:dyDescent="0.3">
      <c r="A954" s="261"/>
      <c r="B954" s="262"/>
      <c r="C954" s="262"/>
      <c r="D954" s="262"/>
      <c r="E954" s="262"/>
      <c r="F954" s="262"/>
      <c r="G954" s="263"/>
      <c r="H954" s="262"/>
      <c r="I954" s="258"/>
      <c r="J954" s="262"/>
      <c r="K954" s="250"/>
      <c r="L954" s="262"/>
      <c r="N954" s="250"/>
      <c r="O954" s="260"/>
      <c r="P954" s="257"/>
      <c r="Q954" s="262"/>
      <c r="R954" s="257"/>
      <c r="S954" s="262"/>
      <c r="T954" s="262"/>
      <c r="U954" s="262"/>
      <c r="V954" s="262"/>
      <c r="W954" s="262"/>
      <c r="X954" s="262"/>
      <c r="Y954" s="262"/>
      <c r="Z954" s="262"/>
      <c r="AA954" s="262"/>
      <c r="AB954" s="262"/>
      <c r="AC954" s="262"/>
      <c r="AD954" s="262"/>
      <c r="AE954" s="246"/>
      <c r="AF954" s="262"/>
      <c r="AG954" s="262"/>
      <c r="AH954" s="262"/>
      <c r="AI954" s="262"/>
    </row>
    <row r="955" spans="1:35" ht="15" customHeight="1" x14ac:dyDescent="0.3">
      <c r="A955" s="256"/>
      <c r="B955" s="257"/>
      <c r="C955" s="257"/>
      <c r="D955" s="257"/>
      <c r="E955" s="257"/>
      <c r="F955" s="257"/>
      <c r="G955" s="257"/>
      <c r="H955" s="257"/>
      <c r="I955" s="258"/>
      <c r="J955" s="257"/>
      <c r="K955" s="257"/>
      <c r="L955" s="250"/>
      <c r="N955" s="250"/>
      <c r="O955" s="260"/>
      <c r="P955" s="257"/>
      <c r="Q955" s="257"/>
      <c r="R955" s="262"/>
      <c r="S955" s="257"/>
      <c r="T955" s="257"/>
      <c r="U955" s="257"/>
      <c r="V955" s="257"/>
      <c r="W955" s="257"/>
      <c r="X955" s="257"/>
      <c r="Y955" s="257"/>
      <c r="Z955" s="257"/>
      <c r="AA955" s="257"/>
      <c r="AB955" s="257"/>
      <c r="AC955" s="257"/>
      <c r="AD955" s="257"/>
      <c r="AE955" s="247"/>
      <c r="AF955" s="257"/>
      <c r="AG955" s="257"/>
      <c r="AH955" s="257"/>
      <c r="AI955" s="257"/>
    </row>
    <row r="956" spans="1:35" ht="15" customHeight="1" x14ac:dyDescent="0.3">
      <c r="A956" s="261"/>
      <c r="B956" s="262"/>
      <c r="C956" s="262"/>
      <c r="D956" s="262"/>
      <c r="E956" s="262"/>
      <c r="F956" s="262"/>
      <c r="G956" s="263"/>
      <c r="H956" s="262"/>
      <c r="I956" s="258"/>
      <c r="J956" s="261"/>
      <c r="K956" s="262"/>
      <c r="L956" s="250"/>
      <c r="N956" s="250"/>
      <c r="O956" s="260"/>
      <c r="P956" s="257"/>
      <c r="Q956" s="262"/>
      <c r="R956" s="262"/>
      <c r="S956" s="262"/>
      <c r="T956" s="262"/>
      <c r="U956" s="262"/>
      <c r="V956" s="262"/>
      <c r="W956" s="262"/>
      <c r="X956" s="262"/>
      <c r="Y956" s="262"/>
      <c r="Z956" s="262"/>
      <c r="AA956" s="262"/>
      <c r="AB956" s="262"/>
      <c r="AC956" s="262"/>
      <c r="AD956" s="262"/>
      <c r="AE956" s="246"/>
      <c r="AF956" s="262"/>
      <c r="AG956" s="262"/>
      <c r="AH956" s="262"/>
      <c r="AI956" s="262"/>
    </row>
    <row r="957" spans="1:35" ht="15" customHeight="1" x14ac:dyDescent="0.3">
      <c r="A957" s="261"/>
      <c r="B957" s="262"/>
      <c r="C957" s="262"/>
      <c r="D957" s="262"/>
      <c r="E957" s="262"/>
      <c r="F957" s="262"/>
      <c r="G957" s="263"/>
      <c r="H957" s="262"/>
      <c r="I957" s="258"/>
      <c r="J957" s="261"/>
      <c r="K957" s="262"/>
      <c r="L957" s="250"/>
      <c r="N957" s="250"/>
      <c r="O957" s="260"/>
      <c r="P957" s="257"/>
      <c r="Q957" s="262"/>
      <c r="R957" s="262"/>
      <c r="S957" s="262"/>
      <c r="T957" s="262"/>
      <c r="U957" s="262"/>
      <c r="V957" s="262"/>
      <c r="W957" s="262"/>
      <c r="X957" s="262"/>
      <c r="Y957" s="262"/>
      <c r="Z957" s="262"/>
      <c r="AA957" s="262"/>
      <c r="AB957" s="262"/>
      <c r="AC957" s="262"/>
      <c r="AD957" s="262"/>
      <c r="AE957" s="246"/>
      <c r="AF957" s="262"/>
      <c r="AG957" s="262"/>
      <c r="AH957" s="262"/>
      <c r="AI957" s="262"/>
    </row>
    <row r="958" spans="1:35" ht="15" customHeight="1" x14ac:dyDescent="0.3">
      <c r="A958" s="261"/>
      <c r="B958" s="262"/>
      <c r="C958" s="262"/>
      <c r="D958" s="262"/>
      <c r="E958" s="262"/>
      <c r="F958" s="262"/>
      <c r="G958" s="263"/>
      <c r="H958" s="262"/>
      <c r="I958" s="258"/>
      <c r="J958" s="262"/>
      <c r="K958" s="250"/>
      <c r="L958" s="262"/>
      <c r="N958" s="250"/>
      <c r="O958" s="260"/>
      <c r="P958" s="257"/>
      <c r="Q958" s="262"/>
      <c r="R958" s="262"/>
      <c r="S958" s="262"/>
      <c r="T958" s="262"/>
      <c r="U958" s="262"/>
      <c r="V958" s="262"/>
      <c r="W958" s="262"/>
      <c r="X958" s="262"/>
      <c r="Y958" s="262"/>
      <c r="Z958" s="262"/>
      <c r="AA958" s="262"/>
      <c r="AB958" s="262"/>
      <c r="AC958" s="262"/>
      <c r="AD958" s="262"/>
      <c r="AE958" s="246"/>
      <c r="AF958" s="262"/>
      <c r="AG958" s="262"/>
      <c r="AH958" s="262"/>
      <c r="AI958" s="262"/>
    </row>
    <row r="959" spans="1:35" ht="15" customHeight="1" x14ac:dyDescent="0.3">
      <c r="A959" s="261"/>
      <c r="B959" s="262"/>
      <c r="C959" s="262"/>
      <c r="D959" s="262"/>
      <c r="E959" s="262"/>
      <c r="F959" s="262"/>
      <c r="G959" s="263"/>
      <c r="H959" s="262"/>
      <c r="I959" s="258"/>
      <c r="J959" s="262"/>
      <c r="K959" s="262"/>
      <c r="L959" s="262"/>
      <c r="N959" s="250"/>
      <c r="O959" s="260"/>
      <c r="P959" s="257"/>
      <c r="Q959" s="262"/>
      <c r="R959" s="262"/>
      <c r="S959" s="262"/>
      <c r="T959" s="262"/>
      <c r="U959" s="262"/>
      <c r="V959" s="262"/>
      <c r="W959" s="262"/>
      <c r="X959" s="262"/>
      <c r="Y959" s="262"/>
      <c r="Z959" s="262"/>
      <c r="AA959" s="262"/>
      <c r="AB959" s="262"/>
      <c r="AC959" s="262"/>
      <c r="AD959" s="262"/>
      <c r="AE959" s="246"/>
      <c r="AF959" s="262"/>
      <c r="AG959" s="262"/>
      <c r="AH959" s="262"/>
      <c r="AI959" s="262"/>
    </row>
    <row r="960" spans="1:35" ht="15" customHeight="1" x14ac:dyDescent="0.3">
      <c r="A960" s="261"/>
      <c r="B960" s="262"/>
      <c r="C960" s="262"/>
      <c r="D960" s="262"/>
      <c r="E960" s="262"/>
      <c r="F960" s="262"/>
      <c r="G960" s="263"/>
      <c r="H960" s="262"/>
      <c r="I960" s="258"/>
      <c r="J960" s="261"/>
      <c r="K960" s="262"/>
      <c r="L960" s="250"/>
      <c r="N960" s="250"/>
      <c r="O960" s="260"/>
      <c r="P960" s="257"/>
      <c r="Q960" s="262"/>
      <c r="R960" s="250"/>
      <c r="S960" s="262"/>
      <c r="T960" s="262"/>
      <c r="U960" s="262"/>
      <c r="V960" s="262"/>
      <c r="W960" s="262"/>
      <c r="X960" s="262"/>
      <c r="Y960" s="262"/>
      <c r="Z960" s="262"/>
      <c r="AA960" s="262"/>
      <c r="AB960" s="262"/>
      <c r="AC960" s="262"/>
      <c r="AD960" s="262"/>
      <c r="AE960" s="246"/>
      <c r="AF960" s="262"/>
      <c r="AG960" s="262"/>
      <c r="AH960" s="262"/>
      <c r="AI960" s="262"/>
    </row>
    <row r="961" spans="1:35" ht="15" customHeight="1" x14ac:dyDescent="0.3">
      <c r="A961" s="261"/>
      <c r="B961" s="262"/>
      <c r="C961" s="262"/>
      <c r="D961" s="262"/>
      <c r="E961" s="262"/>
      <c r="F961" s="262"/>
      <c r="G961" s="263"/>
      <c r="H961" s="262"/>
      <c r="I961" s="258"/>
      <c r="J961" s="262"/>
      <c r="K961" s="250"/>
      <c r="L961" s="262"/>
      <c r="N961" s="250"/>
      <c r="O961" s="260"/>
      <c r="P961" s="257"/>
      <c r="Q961" s="250"/>
      <c r="R961" s="257"/>
      <c r="S961" s="250"/>
      <c r="T961" s="250"/>
      <c r="U961" s="250"/>
      <c r="V961" s="250"/>
      <c r="W961" s="250"/>
      <c r="X961" s="250"/>
      <c r="Y961" s="250"/>
      <c r="Z961" s="250"/>
      <c r="AA961" s="250"/>
      <c r="AB961" s="250"/>
      <c r="AC961" s="250"/>
      <c r="AD961" s="250"/>
      <c r="AE961" s="246"/>
      <c r="AF961" s="250"/>
      <c r="AG961" s="250"/>
      <c r="AH961" s="250"/>
      <c r="AI961" s="250"/>
    </row>
    <row r="962" spans="1:35" ht="15" customHeight="1" x14ac:dyDescent="0.3">
      <c r="A962" s="256"/>
      <c r="B962" s="257"/>
      <c r="C962" s="257"/>
      <c r="D962" s="257"/>
      <c r="E962" s="257"/>
      <c r="F962" s="257"/>
      <c r="G962" s="257"/>
      <c r="H962" s="257"/>
      <c r="I962" s="258"/>
      <c r="J962" s="257"/>
      <c r="K962" s="250"/>
      <c r="L962" s="257"/>
      <c r="N962" s="250"/>
      <c r="O962" s="260"/>
      <c r="P962" s="257"/>
      <c r="Q962" s="257"/>
      <c r="R962" s="262"/>
      <c r="S962" s="257"/>
      <c r="T962" s="257"/>
      <c r="U962" s="257"/>
      <c r="V962" s="257"/>
      <c r="W962" s="257"/>
      <c r="X962" s="257"/>
      <c r="Y962" s="257"/>
      <c r="Z962" s="257"/>
      <c r="AA962" s="257"/>
      <c r="AB962" s="257"/>
      <c r="AC962" s="257"/>
      <c r="AD962" s="257"/>
      <c r="AE962" s="246"/>
      <c r="AF962" s="257"/>
      <c r="AG962" s="257"/>
      <c r="AH962" s="257"/>
      <c r="AI962" s="257"/>
    </row>
    <row r="963" spans="1:35" ht="15" customHeight="1" x14ac:dyDescent="0.3">
      <c r="A963" s="261"/>
      <c r="B963" s="262"/>
      <c r="C963" s="262"/>
      <c r="D963" s="262"/>
      <c r="E963" s="262"/>
      <c r="F963" s="262"/>
      <c r="G963" s="263"/>
      <c r="H963" s="262"/>
      <c r="I963" s="258"/>
      <c r="J963" s="261"/>
      <c r="K963" s="262"/>
      <c r="L963" s="250"/>
      <c r="N963" s="250"/>
      <c r="O963" s="260"/>
      <c r="P963" s="257"/>
      <c r="Q963" s="262"/>
      <c r="R963" s="257"/>
      <c r="S963" s="262"/>
      <c r="T963" s="262"/>
      <c r="U963" s="262"/>
      <c r="V963" s="262"/>
      <c r="W963" s="262"/>
      <c r="X963" s="262"/>
      <c r="Y963" s="262"/>
      <c r="Z963" s="262"/>
      <c r="AA963" s="262"/>
      <c r="AB963" s="262"/>
      <c r="AC963" s="262"/>
      <c r="AD963" s="262"/>
      <c r="AE963" s="246"/>
      <c r="AF963" s="262"/>
      <c r="AG963" s="262"/>
      <c r="AH963" s="262"/>
      <c r="AI963" s="262"/>
    </row>
    <row r="964" spans="1:35" ht="15" customHeight="1" x14ac:dyDescent="0.3">
      <c r="A964" s="256"/>
      <c r="B964" s="257"/>
      <c r="C964" s="257"/>
      <c r="D964" s="257"/>
      <c r="E964" s="257"/>
      <c r="F964" s="257"/>
      <c r="G964" s="257"/>
      <c r="H964" s="257"/>
      <c r="I964" s="258"/>
      <c r="J964" s="257"/>
      <c r="K964" s="257"/>
      <c r="L964" s="250"/>
      <c r="N964" s="250"/>
      <c r="O964" s="260"/>
      <c r="P964" s="257"/>
      <c r="Q964" s="257"/>
      <c r="R964" s="262"/>
      <c r="S964" s="257"/>
      <c r="T964" s="257"/>
      <c r="U964" s="257"/>
      <c r="V964" s="257"/>
      <c r="W964" s="257"/>
      <c r="X964" s="257"/>
      <c r="Y964" s="257"/>
      <c r="Z964" s="257"/>
      <c r="AA964" s="257"/>
      <c r="AB964" s="257"/>
      <c r="AC964" s="257"/>
      <c r="AD964" s="257"/>
      <c r="AE964" s="246"/>
      <c r="AF964" s="257"/>
      <c r="AG964" s="257"/>
      <c r="AH964" s="257"/>
      <c r="AI964" s="257"/>
    </row>
    <row r="965" spans="1:35" ht="15" customHeight="1" x14ac:dyDescent="0.3">
      <c r="A965" s="261"/>
      <c r="B965" s="262"/>
      <c r="C965" s="262"/>
      <c r="D965" s="262"/>
      <c r="E965" s="262"/>
      <c r="F965" s="262"/>
      <c r="G965" s="263"/>
      <c r="H965" s="262"/>
      <c r="I965" s="258"/>
      <c r="J965" s="262"/>
      <c r="K965" s="262"/>
      <c r="L965" s="262"/>
      <c r="N965" s="250"/>
      <c r="O965" s="260"/>
      <c r="P965" s="257"/>
      <c r="Q965" s="262"/>
      <c r="R965" s="257"/>
      <c r="S965" s="262"/>
      <c r="T965" s="262"/>
      <c r="U965" s="262"/>
      <c r="V965" s="262"/>
      <c r="W965" s="262"/>
      <c r="X965" s="262"/>
      <c r="Y965" s="262"/>
      <c r="Z965" s="262"/>
      <c r="AA965" s="262"/>
      <c r="AB965" s="262"/>
      <c r="AC965" s="262"/>
      <c r="AD965" s="262"/>
      <c r="AE965" s="246"/>
      <c r="AF965" s="262"/>
      <c r="AG965" s="262"/>
      <c r="AH965" s="262"/>
      <c r="AI965" s="262"/>
    </row>
    <row r="966" spans="1:35" ht="15" customHeight="1" x14ac:dyDescent="0.3">
      <c r="A966" s="256"/>
      <c r="B966" s="257"/>
      <c r="C966" s="257"/>
      <c r="D966" s="257"/>
      <c r="E966" s="257"/>
      <c r="F966" s="257"/>
      <c r="G966" s="257"/>
      <c r="H966" s="257"/>
      <c r="I966" s="258"/>
      <c r="J966" s="257"/>
      <c r="K966" s="257"/>
      <c r="L966" s="257"/>
      <c r="N966" s="250"/>
      <c r="O966" s="260"/>
      <c r="P966" s="257"/>
      <c r="Q966" s="257"/>
      <c r="R966" s="262"/>
      <c r="S966" s="257"/>
      <c r="T966" s="257"/>
      <c r="U966" s="257"/>
      <c r="V966" s="257"/>
      <c r="W966" s="257"/>
      <c r="X966" s="257"/>
      <c r="Y966" s="257"/>
      <c r="Z966" s="257"/>
      <c r="AA966" s="257"/>
      <c r="AB966" s="257"/>
      <c r="AC966" s="257"/>
      <c r="AD966" s="257"/>
      <c r="AE966" s="246"/>
      <c r="AF966" s="257"/>
      <c r="AG966" s="257"/>
      <c r="AH966" s="257"/>
      <c r="AI966" s="257"/>
    </row>
    <row r="967" spans="1:35" ht="15" customHeight="1" x14ac:dyDescent="0.3">
      <c r="A967" s="261"/>
      <c r="B967" s="262"/>
      <c r="C967" s="262"/>
      <c r="D967" s="262"/>
      <c r="E967" s="262"/>
      <c r="F967" s="262"/>
      <c r="G967" s="263"/>
      <c r="H967" s="262"/>
      <c r="I967" s="258"/>
      <c r="J967" s="262"/>
      <c r="K967" s="250"/>
      <c r="L967" s="250"/>
      <c r="N967" s="250"/>
      <c r="O967" s="260"/>
      <c r="P967" s="257"/>
      <c r="Q967" s="262"/>
      <c r="R967" s="257"/>
      <c r="S967" s="262"/>
      <c r="T967" s="262"/>
      <c r="U967" s="262"/>
      <c r="V967" s="262"/>
      <c r="W967" s="262"/>
      <c r="X967" s="262"/>
      <c r="Y967" s="262"/>
      <c r="Z967" s="262"/>
      <c r="AA967" s="262"/>
      <c r="AB967" s="262"/>
      <c r="AC967" s="262"/>
      <c r="AD967" s="262"/>
      <c r="AE967" s="246"/>
      <c r="AF967" s="262"/>
      <c r="AG967" s="262"/>
      <c r="AH967" s="262"/>
      <c r="AI967" s="262"/>
    </row>
    <row r="968" spans="1:35" ht="15" customHeight="1" x14ac:dyDescent="0.3">
      <c r="A968" s="256"/>
      <c r="B968" s="257"/>
      <c r="C968" s="257"/>
      <c r="D968" s="257"/>
      <c r="E968" s="257"/>
      <c r="F968" s="257"/>
      <c r="G968" s="257"/>
      <c r="H968" s="257"/>
      <c r="I968" s="258"/>
      <c r="J968" s="257"/>
      <c r="K968" s="257"/>
      <c r="L968" s="250"/>
      <c r="N968" s="250"/>
      <c r="O968" s="260"/>
      <c r="P968" s="257"/>
      <c r="Q968" s="257"/>
      <c r="R968" s="262"/>
      <c r="S968" s="257"/>
      <c r="T968" s="257"/>
      <c r="U968" s="257"/>
      <c r="V968" s="257"/>
      <c r="W968" s="257"/>
      <c r="X968" s="257"/>
      <c r="Y968" s="257"/>
      <c r="Z968" s="257"/>
      <c r="AA968" s="257"/>
      <c r="AB968" s="257"/>
      <c r="AC968" s="257"/>
      <c r="AD968" s="257"/>
      <c r="AE968" s="246"/>
      <c r="AF968" s="257"/>
      <c r="AG968" s="257"/>
      <c r="AH968" s="257"/>
      <c r="AI968" s="257"/>
    </row>
    <row r="969" spans="1:35" ht="15" customHeight="1" x14ac:dyDescent="0.3">
      <c r="A969" s="261"/>
      <c r="B969" s="262"/>
      <c r="C969" s="262"/>
      <c r="D969" s="262"/>
      <c r="E969" s="262"/>
      <c r="F969" s="262"/>
      <c r="G969" s="263"/>
      <c r="H969" s="262"/>
      <c r="I969" s="258"/>
      <c r="J969" s="262"/>
      <c r="K969" s="266"/>
      <c r="L969" s="262"/>
      <c r="N969" s="250"/>
      <c r="O969" s="260"/>
      <c r="P969" s="257"/>
      <c r="Q969" s="262"/>
      <c r="R969" s="257"/>
      <c r="S969" s="262"/>
      <c r="T969" s="262"/>
      <c r="U969" s="262"/>
      <c r="V969" s="262"/>
      <c r="W969" s="262"/>
      <c r="X969" s="262"/>
      <c r="Y969" s="262"/>
      <c r="Z969" s="262"/>
      <c r="AA969" s="262"/>
      <c r="AB969" s="262"/>
      <c r="AC969" s="262"/>
      <c r="AD969" s="262"/>
      <c r="AE969" s="247"/>
      <c r="AF969" s="262"/>
      <c r="AG969" s="262"/>
      <c r="AH969" s="262"/>
      <c r="AI969" s="262"/>
    </row>
    <row r="970" spans="1:35" ht="15" customHeight="1" x14ac:dyDescent="0.3">
      <c r="A970" s="256"/>
      <c r="B970" s="257"/>
      <c r="C970" s="257"/>
      <c r="D970" s="257"/>
      <c r="E970" s="257"/>
      <c r="F970" s="257"/>
      <c r="G970" s="257"/>
      <c r="H970" s="257"/>
      <c r="I970" s="258"/>
      <c r="J970" s="257"/>
      <c r="K970" s="257"/>
      <c r="L970" s="257"/>
      <c r="N970" s="250"/>
      <c r="O970" s="260"/>
      <c r="P970" s="257"/>
      <c r="Q970" s="257"/>
      <c r="R970" s="257"/>
      <c r="S970" s="257"/>
      <c r="T970" s="257"/>
      <c r="U970" s="257"/>
      <c r="V970" s="257"/>
      <c r="W970" s="257"/>
      <c r="X970" s="257"/>
      <c r="Y970" s="257"/>
      <c r="Z970" s="257"/>
      <c r="AA970" s="257"/>
      <c r="AB970" s="257"/>
      <c r="AC970" s="257"/>
      <c r="AD970" s="257"/>
      <c r="AE970" s="246"/>
      <c r="AF970" s="257"/>
      <c r="AG970" s="257"/>
      <c r="AH970" s="257"/>
      <c r="AI970" s="257"/>
    </row>
    <row r="971" spans="1:35" ht="15" customHeight="1" x14ac:dyDescent="0.3">
      <c r="A971" s="256"/>
      <c r="B971" s="257"/>
      <c r="C971" s="257"/>
      <c r="D971" s="257"/>
      <c r="E971" s="257"/>
      <c r="F971" s="257"/>
      <c r="G971" s="257"/>
      <c r="H971" s="257"/>
      <c r="I971" s="258"/>
      <c r="J971" s="257"/>
      <c r="K971" s="257"/>
      <c r="L971" s="257"/>
      <c r="N971" s="250"/>
      <c r="O971" s="260"/>
      <c r="P971" s="257"/>
      <c r="Q971" s="257"/>
      <c r="R971" s="257"/>
      <c r="S971" s="257"/>
      <c r="T971" s="257"/>
      <c r="U971" s="257"/>
      <c r="V971" s="257"/>
      <c r="W971" s="257"/>
      <c r="X971" s="257"/>
      <c r="Y971" s="257"/>
      <c r="Z971" s="257"/>
      <c r="AA971" s="257"/>
      <c r="AB971" s="257"/>
      <c r="AC971" s="257"/>
      <c r="AD971" s="257"/>
      <c r="AE971" s="246"/>
      <c r="AF971" s="257"/>
      <c r="AG971" s="257"/>
      <c r="AH971" s="257"/>
      <c r="AI971" s="257"/>
    </row>
    <row r="972" spans="1:35" ht="15" customHeight="1" x14ac:dyDescent="0.3">
      <c r="A972" s="256"/>
      <c r="B972" s="257"/>
      <c r="C972" s="257"/>
      <c r="D972" s="257"/>
      <c r="E972" s="257"/>
      <c r="F972" s="257"/>
      <c r="G972" s="257"/>
      <c r="H972" s="257"/>
      <c r="I972" s="258"/>
      <c r="J972" s="250"/>
      <c r="K972" s="257"/>
      <c r="L972" s="257"/>
      <c r="N972" s="250"/>
      <c r="O972" s="260"/>
      <c r="P972" s="257"/>
      <c r="Q972" s="257"/>
      <c r="R972" s="257"/>
      <c r="S972" s="257"/>
      <c r="T972" s="257"/>
      <c r="U972" s="257"/>
      <c r="V972" s="257"/>
      <c r="W972" s="257"/>
      <c r="X972" s="257"/>
      <c r="Y972" s="257"/>
      <c r="Z972" s="257"/>
      <c r="AA972" s="257"/>
      <c r="AB972" s="257"/>
      <c r="AC972" s="257"/>
      <c r="AD972" s="257"/>
      <c r="AE972" s="246"/>
      <c r="AF972" s="257"/>
      <c r="AG972" s="257"/>
      <c r="AH972" s="257"/>
      <c r="AI972" s="257"/>
    </row>
    <row r="973" spans="1:35" ht="15" customHeight="1" x14ac:dyDescent="0.3">
      <c r="A973" s="256"/>
      <c r="B973" s="257"/>
      <c r="C973" s="257"/>
      <c r="D973" s="257"/>
      <c r="E973" s="257"/>
      <c r="F973" s="257"/>
      <c r="G973" s="257"/>
      <c r="H973" s="257"/>
      <c r="I973" s="258"/>
      <c r="J973" s="257"/>
      <c r="K973" s="257"/>
      <c r="L973" s="250"/>
      <c r="N973" s="250"/>
      <c r="O973" s="260"/>
      <c r="P973" s="257"/>
      <c r="Q973" s="257"/>
      <c r="R973" s="262"/>
      <c r="S973" s="257"/>
      <c r="T973" s="257"/>
      <c r="U973" s="257"/>
      <c r="V973" s="257"/>
      <c r="W973" s="257"/>
      <c r="X973" s="257"/>
      <c r="Y973" s="257"/>
      <c r="Z973" s="257"/>
      <c r="AA973" s="257"/>
      <c r="AB973" s="257"/>
      <c r="AC973" s="257"/>
      <c r="AD973" s="257"/>
      <c r="AE973" s="246"/>
      <c r="AF973" s="257"/>
      <c r="AG973" s="257"/>
      <c r="AH973" s="257"/>
      <c r="AI973" s="257"/>
    </row>
    <row r="974" spans="1:35" ht="15" customHeight="1" x14ac:dyDescent="0.3">
      <c r="A974" s="261"/>
      <c r="B974" s="262"/>
      <c r="C974" s="262"/>
      <c r="D974" s="262"/>
      <c r="E974" s="262"/>
      <c r="F974" s="262"/>
      <c r="G974" s="263"/>
      <c r="H974" s="262"/>
      <c r="I974" s="258"/>
      <c r="J974" s="261"/>
      <c r="K974" s="250"/>
      <c r="L974" s="262"/>
      <c r="N974" s="250"/>
      <c r="O974" s="260"/>
      <c r="P974" s="257"/>
      <c r="Q974" s="262"/>
      <c r="R974" s="262"/>
      <c r="S974" s="262"/>
      <c r="T974" s="262"/>
      <c r="U974" s="262"/>
      <c r="V974" s="262"/>
      <c r="W974" s="262"/>
      <c r="X974" s="262"/>
      <c r="Y974" s="262"/>
      <c r="Z974" s="262"/>
      <c r="AA974" s="262"/>
      <c r="AB974" s="262"/>
      <c r="AC974" s="262"/>
      <c r="AD974" s="262"/>
      <c r="AE974" s="247"/>
      <c r="AF974" s="262"/>
      <c r="AG974" s="262"/>
      <c r="AH974" s="262"/>
      <c r="AI974" s="262"/>
    </row>
    <row r="975" spans="1:35" ht="15" customHeight="1" x14ac:dyDescent="0.3">
      <c r="A975" s="261"/>
      <c r="B975" s="262"/>
      <c r="C975" s="262"/>
      <c r="D975" s="262"/>
      <c r="E975" s="262"/>
      <c r="F975" s="262"/>
      <c r="G975" s="263"/>
      <c r="H975" s="262"/>
      <c r="I975" s="258"/>
      <c r="J975" s="262"/>
      <c r="K975" s="250"/>
      <c r="L975" s="262"/>
      <c r="N975" s="250"/>
      <c r="O975" s="260"/>
      <c r="P975" s="257"/>
      <c r="Q975" s="262"/>
      <c r="R975" s="257"/>
      <c r="S975" s="262"/>
      <c r="T975" s="262"/>
      <c r="U975" s="262"/>
      <c r="V975" s="262"/>
      <c r="W975" s="262"/>
      <c r="X975" s="262"/>
      <c r="Y975" s="262"/>
      <c r="Z975" s="262"/>
      <c r="AA975" s="262"/>
      <c r="AB975" s="262"/>
      <c r="AC975" s="262"/>
      <c r="AD975" s="262"/>
      <c r="AE975" s="247"/>
      <c r="AF975" s="262"/>
      <c r="AG975" s="262"/>
      <c r="AH975" s="262"/>
      <c r="AI975" s="262"/>
    </row>
    <row r="976" spans="1:35" ht="15" customHeight="1" x14ac:dyDescent="0.3">
      <c r="A976" s="256"/>
      <c r="B976" s="257"/>
      <c r="C976" s="257"/>
      <c r="D976" s="257"/>
      <c r="E976" s="257"/>
      <c r="F976" s="257"/>
      <c r="G976" s="257"/>
      <c r="H976" s="257"/>
      <c r="I976" s="258"/>
      <c r="J976" s="257"/>
      <c r="K976" s="250"/>
      <c r="L976" s="257"/>
      <c r="N976" s="250"/>
      <c r="O976" s="260"/>
      <c r="P976" s="257"/>
      <c r="Q976" s="257"/>
      <c r="R976" s="257"/>
      <c r="S976" s="257"/>
      <c r="T976" s="257"/>
      <c r="U976" s="257"/>
      <c r="V976" s="257"/>
      <c r="W976" s="257"/>
      <c r="X976" s="257"/>
      <c r="Y976" s="257"/>
      <c r="Z976" s="257"/>
      <c r="AA976" s="257"/>
      <c r="AB976" s="257"/>
      <c r="AC976" s="257"/>
      <c r="AD976" s="257"/>
      <c r="AE976" s="246"/>
      <c r="AF976" s="257"/>
      <c r="AG976" s="257"/>
      <c r="AH976" s="257"/>
      <c r="AI976" s="257"/>
    </row>
    <row r="977" spans="1:35" ht="15" customHeight="1" x14ac:dyDescent="0.3">
      <c r="A977" s="256"/>
      <c r="B977" s="257"/>
      <c r="C977" s="257"/>
      <c r="D977" s="257"/>
      <c r="E977" s="257"/>
      <c r="F977" s="257"/>
      <c r="G977" s="257"/>
      <c r="H977" s="257"/>
      <c r="I977" s="258"/>
      <c r="J977" s="259"/>
      <c r="K977" s="257"/>
      <c r="L977" s="250"/>
      <c r="N977" s="250"/>
      <c r="O977" s="260"/>
      <c r="P977" s="257"/>
      <c r="Q977" s="257"/>
      <c r="R977" s="262"/>
      <c r="S977" s="257"/>
      <c r="T977" s="257"/>
      <c r="U977" s="257"/>
      <c r="V977" s="257"/>
      <c r="W977" s="257"/>
      <c r="X977" s="257"/>
      <c r="Y977" s="257"/>
      <c r="Z977" s="257"/>
      <c r="AA977" s="257"/>
      <c r="AB977" s="257"/>
      <c r="AC977" s="257"/>
      <c r="AD977" s="257"/>
      <c r="AE977" s="246"/>
      <c r="AF977" s="257"/>
      <c r="AG977" s="257"/>
      <c r="AH977" s="257"/>
      <c r="AI977" s="257"/>
    </row>
    <row r="978" spans="1:35" ht="15" customHeight="1" x14ac:dyDescent="0.3">
      <c r="A978" s="261"/>
      <c r="B978" s="262"/>
      <c r="C978" s="262"/>
      <c r="D978" s="262"/>
      <c r="E978" s="262"/>
      <c r="F978" s="262"/>
      <c r="G978" s="263"/>
      <c r="H978" s="262"/>
      <c r="I978" s="258"/>
      <c r="J978" s="261"/>
      <c r="K978" s="262"/>
      <c r="L978" s="250"/>
      <c r="N978" s="250"/>
      <c r="O978" s="260"/>
      <c r="P978" s="257"/>
      <c r="Q978" s="262"/>
      <c r="R978" s="262"/>
      <c r="S978" s="262"/>
      <c r="T978" s="262"/>
      <c r="U978" s="262"/>
      <c r="V978" s="262"/>
      <c r="W978" s="262"/>
      <c r="X978" s="262"/>
      <c r="Y978" s="262"/>
      <c r="Z978" s="262"/>
      <c r="AA978" s="262"/>
      <c r="AB978" s="262"/>
      <c r="AC978" s="262"/>
      <c r="AD978" s="262"/>
      <c r="AE978" s="246"/>
      <c r="AF978" s="262"/>
      <c r="AG978" s="262"/>
      <c r="AH978" s="262"/>
      <c r="AI978" s="262"/>
    </row>
    <row r="979" spans="1:35" ht="15" customHeight="1" x14ac:dyDescent="0.3">
      <c r="A979" s="261"/>
      <c r="B979" s="262"/>
      <c r="C979" s="262"/>
      <c r="D979" s="262"/>
      <c r="E979" s="262"/>
      <c r="F979" s="262"/>
      <c r="G979" s="263"/>
      <c r="H979" s="262"/>
      <c r="I979" s="258"/>
      <c r="J979" s="261"/>
      <c r="K979" s="250"/>
      <c r="L979" s="262"/>
      <c r="N979" s="250"/>
      <c r="O979" s="260"/>
      <c r="P979" s="257"/>
      <c r="Q979" s="262"/>
      <c r="R979" s="257"/>
      <c r="S979" s="262"/>
      <c r="T979" s="262"/>
      <c r="U979" s="262"/>
      <c r="V979" s="262"/>
      <c r="W979" s="262"/>
      <c r="X979" s="262"/>
      <c r="Y979" s="262"/>
      <c r="Z979" s="262"/>
      <c r="AA979" s="262"/>
      <c r="AB979" s="262"/>
      <c r="AC979" s="262"/>
      <c r="AD979" s="262"/>
      <c r="AE979" s="247"/>
      <c r="AF979" s="262"/>
      <c r="AG979" s="262"/>
      <c r="AH979" s="262"/>
      <c r="AI979" s="262"/>
    </row>
    <row r="980" spans="1:35" ht="15" customHeight="1" x14ac:dyDescent="0.3">
      <c r="A980" s="256"/>
      <c r="B980" s="257"/>
      <c r="C980" s="257"/>
      <c r="D980" s="257"/>
      <c r="E980" s="257"/>
      <c r="F980" s="257"/>
      <c r="G980" s="257"/>
      <c r="H980" s="257"/>
      <c r="I980" s="258"/>
      <c r="J980" s="257"/>
      <c r="K980" s="257"/>
      <c r="L980" s="250"/>
      <c r="N980" s="250"/>
      <c r="O980" s="260"/>
      <c r="P980" s="257"/>
      <c r="Q980" s="257"/>
      <c r="R980" s="262"/>
      <c r="S980" s="257"/>
      <c r="T980" s="257"/>
      <c r="U980" s="257"/>
      <c r="V980" s="257"/>
      <c r="W980" s="257"/>
      <c r="X980" s="257"/>
      <c r="Y980" s="257"/>
      <c r="Z980" s="257"/>
      <c r="AA980" s="257"/>
      <c r="AB980" s="257"/>
      <c r="AC980" s="257"/>
      <c r="AD980" s="257"/>
      <c r="AE980" s="246"/>
      <c r="AF980" s="257"/>
      <c r="AG980" s="257"/>
      <c r="AH980" s="257"/>
      <c r="AI980" s="257"/>
    </row>
    <row r="981" spans="1:35" ht="15" customHeight="1" x14ac:dyDescent="0.3">
      <c r="A981" s="261"/>
      <c r="B981" s="262"/>
      <c r="C981" s="262"/>
      <c r="D981" s="262"/>
      <c r="E981" s="262"/>
      <c r="F981" s="262"/>
      <c r="G981" s="263"/>
      <c r="H981" s="262"/>
      <c r="I981" s="258"/>
      <c r="J981" s="262"/>
      <c r="K981" s="250"/>
      <c r="L981" s="262"/>
      <c r="N981" s="250"/>
      <c r="O981" s="260"/>
      <c r="P981" s="257"/>
      <c r="Q981" s="262"/>
      <c r="R981" s="262"/>
      <c r="S981" s="262"/>
      <c r="T981" s="262"/>
      <c r="U981" s="262"/>
      <c r="V981" s="262"/>
      <c r="W981" s="262"/>
      <c r="X981" s="262"/>
      <c r="Y981" s="262"/>
      <c r="Z981" s="262"/>
      <c r="AA981" s="262"/>
      <c r="AB981" s="262"/>
      <c r="AC981" s="262"/>
      <c r="AD981" s="262"/>
      <c r="AE981" s="246"/>
      <c r="AF981" s="262"/>
      <c r="AG981" s="262"/>
      <c r="AH981" s="262"/>
      <c r="AI981" s="262"/>
    </row>
    <row r="982" spans="1:35" ht="15" customHeight="1" x14ac:dyDescent="0.3">
      <c r="A982" s="261"/>
      <c r="B982" s="262"/>
      <c r="C982" s="262"/>
      <c r="D982" s="262"/>
      <c r="E982" s="262"/>
      <c r="F982" s="262"/>
      <c r="G982" s="263"/>
      <c r="H982" s="262"/>
      <c r="I982" s="258"/>
      <c r="J982" s="262"/>
      <c r="K982" s="262"/>
      <c r="L982" s="262"/>
      <c r="N982" s="250"/>
      <c r="O982" s="260"/>
      <c r="P982" s="257"/>
      <c r="Q982" s="262"/>
      <c r="R982" s="262"/>
      <c r="S982" s="262"/>
      <c r="T982" s="262"/>
      <c r="U982" s="262"/>
      <c r="V982" s="262"/>
      <c r="W982" s="262"/>
      <c r="X982" s="262"/>
      <c r="Y982" s="262"/>
      <c r="Z982" s="262"/>
      <c r="AA982" s="262"/>
      <c r="AB982" s="262"/>
      <c r="AC982" s="262"/>
      <c r="AD982" s="262"/>
      <c r="AE982" s="246"/>
      <c r="AF982" s="262"/>
      <c r="AG982" s="262"/>
      <c r="AH982" s="262"/>
      <c r="AI982" s="262"/>
    </row>
    <row r="983" spans="1:35" ht="15" customHeight="1" x14ac:dyDescent="0.3">
      <c r="A983" s="261"/>
      <c r="B983" s="262"/>
      <c r="C983" s="262"/>
      <c r="D983" s="262"/>
      <c r="E983" s="262"/>
      <c r="F983" s="262"/>
      <c r="G983" s="263"/>
      <c r="H983" s="262"/>
      <c r="I983" s="258"/>
      <c r="J983" s="261"/>
      <c r="K983" s="262"/>
      <c r="L983" s="250"/>
      <c r="N983" s="250"/>
      <c r="O983" s="260"/>
      <c r="P983" s="257"/>
      <c r="Q983" s="262"/>
      <c r="R983" s="262"/>
      <c r="S983" s="262"/>
      <c r="T983" s="262"/>
      <c r="U983" s="262"/>
      <c r="V983" s="262"/>
      <c r="W983" s="262"/>
      <c r="X983" s="262"/>
      <c r="Y983" s="262"/>
      <c r="Z983" s="262"/>
      <c r="AA983" s="262"/>
      <c r="AB983" s="262"/>
      <c r="AC983" s="262"/>
      <c r="AD983" s="262"/>
      <c r="AE983" s="246"/>
      <c r="AF983" s="262"/>
      <c r="AG983" s="262"/>
      <c r="AH983" s="262"/>
      <c r="AI983" s="262"/>
    </row>
    <row r="984" spans="1:35" ht="15" customHeight="1" x14ac:dyDescent="0.3">
      <c r="A984" s="261"/>
      <c r="B984" s="262"/>
      <c r="C984" s="262"/>
      <c r="D984" s="262"/>
      <c r="E984" s="262"/>
      <c r="F984" s="262"/>
      <c r="G984" s="263"/>
      <c r="H984" s="262"/>
      <c r="I984" s="258"/>
      <c r="J984" s="262"/>
      <c r="K984" s="250"/>
      <c r="L984" s="250"/>
      <c r="N984" s="250"/>
      <c r="O984" s="260"/>
      <c r="P984" s="257"/>
      <c r="Q984" s="262"/>
      <c r="R984" s="257"/>
      <c r="S984" s="262"/>
      <c r="T984" s="262"/>
      <c r="U984" s="262"/>
      <c r="V984" s="262"/>
      <c r="W984" s="262"/>
      <c r="X984" s="262"/>
      <c r="Y984" s="262"/>
      <c r="Z984" s="262"/>
      <c r="AA984" s="262"/>
      <c r="AB984" s="262"/>
      <c r="AC984" s="262"/>
      <c r="AD984" s="262"/>
      <c r="AE984" s="246"/>
      <c r="AF984" s="262"/>
      <c r="AG984" s="262"/>
      <c r="AH984" s="262"/>
      <c r="AI984" s="262"/>
    </row>
    <row r="985" spans="1:35" ht="15" customHeight="1" x14ac:dyDescent="0.3">
      <c r="A985" s="256"/>
      <c r="B985" s="257"/>
      <c r="C985" s="257"/>
      <c r="D985" s="257"/>
      <c r="E985" s="257"/>
      <c r="F985" s="257"/>
      <c r="G985" s="257"/>
      <c r="H985" s="257"/>
      <c r="I985" s="258"/>
      <c r="J985" s="257"/>
      <c r="K985" s="257"/>
      <c r="L985" s="257"/>
      <c r="N985" s="250"/>
      <c r="O985" s="260"/>
      <c r="P985" s="257"/>
      <c r="Q985" s="257"/>
      <c r="R985" s="257"/>
      <c r="S985" s="257"/>
      <c r="T985" s="257"/>
      <c r="U985" s="257"/>
      <c r="V985" s="257"/>
      <c r="W985" s="257"/>
      <c r="X985" s="257"/>
      <c r="Y985" s="257"/>
      <c r="Z985" s="257"/>
      <c r="AA985" s="257"/>
      <c r="AB985" s="257"/>
      <c r="AC985" s="257"/>
      <c r="AD985" s="257"/>
      <c r="AE985" s="246"/>
      <c r="AF985" s="257"/>
      <c r="AG985" s="257"/>
      <c r="AH985" s="257"/>
      <c r="AI985" s="257"/>
    </row>
    <row r="986" spans="1:35" ht="15" customHeight="1" x14ac:dyDescent="0.3">
      <c r="A986" s="256"/>
      <c r="B986" s="257"/>
      <c r="C986" s="257"/>
      <c r="D986" s="257"/>
      <c r="E986" s="257"/>
      <c r="F986" s="257"/>
      <c r="G986" s="257"/>
      <c r="H986" s="257"/>
      <c r="I986" s="258"/>
      <c r="J986" s="259"/>
      <c r="K986" s="257"/>
      <c r="L986" s="250"/>
      <c r="N986" s="250"/>
      <c r="O986" s="260"/>
      <c r="P986" s="257"/>
      <c r="Q986" s="257"/>
      <c r="R986" s="257"/>
      <c r="S986" s="257"/>
      <c r="T986" s="257"/>
      <c r="U986" s="257"/>
      <c r="V986" s="257"/>
      <c r="W986" s="257"/>
      <c r="X986" s="257"/>
      <c r="Y986" s="257"/>
      <c r="Z986" s="257"/>
      <c r="AA986" s="257"/>
      <c r="AB986" s="257"/>
      <c r="AC986" s="257"/>
      <c r="AD986" s="257"/>
      <c r="AE986" s="246"/>
      <c r="AF986" s="257"/>
      <c r="AG986" s="257"/>
      <c r="AH986" s="257"/>
      <c r="AI986" s="257"/>
    </row>
    <row r="987" spans="1:35" ht="15" customHeight="1" x14ac:dyDescent="0.3">
      <c r="A987" s="256"/>
      <c r="B987" s="257"/>
      <c r="C987" s="257"/>
      <c r="D987" s="257"/>
      <c r="E987" s="257"/>
      <c r="F987" s="257"/>
      <c r="G987" s="257"/>
      <c r="H987" s="257"/>
      <c r="I987" s="258"/>
      <c r="J987" s="257"/>
      <c r="K987" s="250"/>
      <c r="L987" s="257"/>
      <c r="N987" s="250"/>
      <c r="O987" s="260"/>
      <c r="P987" s="257"/>
      <c r="Q987" s="257"/>
      <c r="R987" s="257"/>
      <c r="S987" s="257"/>
      <c r="T987" s="257"/>
      <c r="U987" s="257"/>
      <c r="V987" s="257"/>
      <c r="W987" s="257"/>
      <c r="X987" s="257"/>
      <c r="Y987" s="257"/>
      <c r="Z987" s="257"/>
      <c r="AA987" s="257"/>
      <c r="AB987" s="257"/>
      <c r="AC987" s="257"/>
      <c r="AD987" s="257"/>
      <c r="AE987" s="246"/>
      <c r="AF987" s="257"/>
      <c r="AG987" s="257"/>
      <c r="AH987" s="257"/>
      <c r="AI987" s="257"/>
    </row>
    <row r="988" spans="1:35" ht="15" customHeight="1" x14ac:dyDescent="0.3">
      <c r="A988" s="256"/>
      <c r="B988" s="257"/>
      <c r="C988" s="257"/>
      <c r="D988" s="257"/>
      <c r="E988" s="257"/>
      <c r="F988" s="257"/>
      <c r="G988" s="257"/>
      <c r="H988" s="257"/>
      <c r="I988" s="258"/>
      <c r="J988" s="257"/>
      <c r="K988" s="257"/>
      <c r="L988" s="250"/>
      <c r="N988" s="250"/>
      <c r="O988" s="260"/>
      <c r="P988" s="257"/>
      <c r="Q988" s="257"/>
      <c r="R988" s="262"/>
      <c r="S988" s="257"/>
      <c r="T988" s="257"/>
      <c r="U988" s="257"/>
      <c r="V988" s="257"/>
      <c r="W988" s="257"/>
      <c r="X988" s="257"/>
      <c r="Y988" s="257"/>
      <c r="Z988" s="257"/>
      <c r="AA988" s="257"/>
      <c r="AB988" s="257"/>
      <c r="AC988" s="257"/>
      <c r="AD988" s="257"/>
      <c r="AE988" s="246"/>
      <c r="AF988" s="257"/>
      <c r="AG988" s="257"/>
      <c r="AH988" s="257"/>
      <c r="AI988" s="257"/>
    </row>
    <row r="989" spans="1:35" ht="15" customHeight="1" x14ac:dyDescent="0.3">
      <c r="A989" s="261"/>
      <c r="B989" s="262"/>
      <c r="C989" s="262"/>
      <c r="D989" s="262"/>
      <c r="E989" s="262"/>
      <c r="F989" s="262"/>
      <c r="G989" s="263"/>
      <c r="H989" s="262"/>
      <c r="I989" s="258"/>
      <c r="J989" s="262"/>
      <c r="K989" s="250"/>
      <c r="L989" s="262"/>
      <c r="N989" s="250"/>
      <c r="O989" s="260"/>
      <c r="P989" s="257"/>
      <c r="Q989" s="262"/>
      <c r="R989" s="257"/>
      <c r="S989" s="262"/>
      <c r="T989" s="262"/>
      <c r="U989" s="262"/>
      <c r="V989" s="262"/>
      <c r="W989" s="262"/>
      <c r="X989" s="262"/>
      <c r="Y989" s="262"/>
      <c r="Z989" s="262"/>
      <c r="AA989" s="262"/>
      <c r="AB989" s="262"/>
      <c r="AC989" s="262"/>
      <c r="AD989" s="262"/>
      <c r="AE989" s="246"/>
      <c r="AF989" s="262"/>
      <c r="AG989" s="262"/>
      <c r="AH989" s="262"/>
      <c r="AI989" s="262"/>
    </row>
    <row r="990" spans="1:35" ht="15" customHeight="1" x14ac:dyDescent="0.3">
      <c r="A990" s="256"/>
      <c r="B990" s="257"/>
      <c r="C990" s="257"/>
      <c r="D990" s="257"/>
      <c r="E990" s="257"/>
      <c r="F990" s="257"/>
      <c r="G990" s="257"/>
      <c r="H990" s="257"/>
      <c r="I990" s="258"/>
      <c r="J990" s="257"/>
      <c r="K990" s="257"/>
      <c r="L990" s="250"/>
      <c r="N990" s="250"/>
      <c r="O990" s="260"/>
      <c r="P990" s="257"/>
      <c r="Q990" s="257"/>
      <c r="R990" s="250"/>
      <c r="S990" s="257"/>
      <c r="T990" s="257"/>
      <c r="U990" s="257"/>
      <c r="V990" s="257"/>
      <c r="W990" s="257"/>
      <c r="X990" s="257"/>
      <c r="Y990" s="257"/>
      <c r="Z990" s="257"/>
      <c r="AA990" s="257"/>
      <c r="AB990" s="257"/>
      <c r="AC990" s="257"/>
      <c r="AD990" s="257"/>
      <c r="AE990" s="246"/>
      <c r="AF990" s="257"/>
      <c r="AG990" s="257"/>
      <c r="AH990" s="257"/>
      <c r="AI990" s="257"/>
    </row>
    <row r="991" spans="1:35" ht="15" customHeight="1" x14ac:dyDescent="0.3">
      <c r="A991" s="261"/>
      <c r="B991" s="262"/>
      <c r="C991" s="262"/>
      <c r="D991" s="262"/>
      <c r="E991" s="262"/>
      <c r="F991" s="262"/>
      <c r="G991" s="263"/>
      <c r="H991" s="262"/>
      <c r="I991" s="258"/>
      <c r="J991" s="261"/>
      <c r="K991" s="250"/>
      <c r="L991" s="262"/>
      <c r="N991" s="250"/>
      <c r="O991" s="260"/>
      <c r="P991" s="257"/>
      <c r="Q991" s="250"/>
      <c r="R991" s="262"/>
      <c r="S991" s="250"/>
      <c r="T991" s="250"/>
      <c r="U991" s="250"/>
      <c r="V991" s="250"/>
      <c r="W991" s="250"/>
      <c r="X991" s="250"/>
      <c r="Y991" s="250"/>
      <c r="Z991" s="250"/>
      <c r="AA991" s="250"/>
      <c r="AB991" s="250"/>
      <c r="AC991" s="250"/>
      <c r="AD991" s="250"/>
      <c r="AE991" s="246"/>
      <c r="AF991" s="250"/>
      <c r="AG991" s="250"/>
      <c r="AH991" s="250"/>
      <c r="AI991" s="250"/>
    </row>
    <row r="992" spans="1:35" ht="15" customHeight="1" x14ac:dyDescent="0.3">
      <c r="A992" s="261"/>
      <c r="B992" s="262"/>
      <c r="C992" s="262"/>
      <c r="D992" s="262"/>
      <c r="E992" s="262"/>
      <c r="F992" s="262"/>
      <c r="G992" s="263"/>
      <c r="H992" s="262"/>
      <c r="I992" s="258"/>
      <c r="J992" s="261"/>
      <c r="K992" s="262"/>
      <c r="L992" s="250"/>
      <c r="N992" s="250"/>
      <c r="O992" s="260"/>
      <c r="P992" s="257"/>
      <c r="Q992" s="262"/>
      <c r="R992" s="250"/>
      <c r="S992" s="262"/>
      <c r="T992" s="262"/>
      <c r="U992" s="262"/>
      <c r="V992" s="262"/>
      <c r="W992" s="262"/>
      <c r="X992" s="262"/>
      <c r="Y992" s="262"/>
      <c r="Z992" s="262"/>
      <c r="AA992" s="262"/>
      <c r="AB992" s="262"/>
      <c r="AC992" s="262"/>
      <c r="AD992" s="262"/>
      <c r="AE992" s="246"/>
      <c r="AF992" s="262"/>
      <c r="AG992" s="262"/>
      <c r="AH992" s="262"/>
      <c r="AI992" s="262"/>
    </row>
    <row r="993" spans="1:35" ht="15" customHeight="1" x14ac:dyDescent="0.3">
      <c r="A993" s="261"/>
      <c r="B993" s="262"/>
      <c r="C993" s="262"/>
      <c r="D993" s="262"/>
      <c r="E993" s="262"/>
      <c r="F993" s="262"/>
      <c r="G993" s="263"/>
      <c r="H993" s="262"/>
      <c r="I993" s="258"/>
      <c r="J993" s="262"/>
      <c r="K993" s="250"/>
      <c r="L993" s="262"/>
      <c r="N993" s="250"/>
      <c r="O993" s="260"/>
      <c r="P993" s="257"/>
      <c r="Q993" s="250"/>
      <c r="R993" s="250"/>
      <c r="S993" s="250"/>
      <c r="T993" s="250"/>
      <c r="U993" s="250"/>
      <c r="V993" s="250"/>
      <c r="W993" s="250"/>
      <c r="X993" s="250"/>
      <c r="Y993" s="250"/>
      <c r="Z993" s="250"/>
      <c r="AA993" s="250"/>
      <c r="AB993" s="250"/>
      <c r="AC993" s="250"/>
      <c r="AD993" s="250"/>
      <c r="AE993" s="247"/>
      <c r="AF993" s="250"/>
      <c r="AG993" s="250"/>
      <c r="AH993" s="250"/>
      <c r="AI993" s="250"/>
    </row>
    <row r="994" spans="1:35" ht="15" customHeight="1" x14ac:dyDescent="0.3">
      <c r="A994" s="261"/>
      <c r="B994" s="262"/>
      <c r="C994" s="262"/>
      <c r="D994" s="262"/>
      <c r="E994" s="262"/>
      <c r="F994" s="262"/>
      <c r="G994" s="263"/>
      <c r="H994" s="262"/>
      <c r="I994" s="258"/>
      <c r="J994" s="261"/>
      <c r="K994" s="262"/>
      <c r="L994" s="250"/>
      <c r="N994" s="250"/>
      <c r="O994" s="260"/>
      <c r="P994" s="257"/>
      <c r="Q994" s="250"/>
      <c r="R994" s="250"/>
      <c r="S994" s="250"/>
      <c r="T994" s="250"/>
      <c r="U994" s="250"/>
      <c r="V994" s="250"/>
      <c r="W994" s="250"/>
      <c r="X994" s="250"/>
      <c r="Y994" s="250"/>
      <c r="Z994" s="250"/>
      <c r="AA994" s="250"/>
      <c r="AB994" s="250"/>
      <c r="AC994" s="250"/>
      <c r="AD994" s="250"/>
      <c r="AE994" s="247"/>
      <c r="AF994" s="250"/>
      <c r="AG994" s="250"/>
      <c r="AH994" s="250"/>
      <c r="AI994" s="250"/>
    </row>
    <row r="995" spans="1:35" ht="15" customHeight="1" x14ac:dyDescent="0.3">
      <c r="A995" s="261"/>
      <c r="B995" s="262"/>
      <c r="C995" s="262"/>
      <c r="D995" s="262"/>
      <c r="E995" s="262"/>
      <c r="F995" s="262"/>
      <c r="G995" s="263"/>
      <c r="H995" s="262"/>
      <c r="I995" s="258"/>
      <c r="J995" s="261"/>
      <c r="K995" s="250"/>
      <c r="L995" s="262"/>
      <c r="N995" s="250"/>
      <c r="O995" s="260"/>
      <c r="P995" s="257"/>
      <c r="Q995" s="250"/>
      <c r="R995" s="250"/>
      <c r="S995" s="250"/>
      <c r="T995" s="250"/>
      <c r="U995" s="250"/>
      <c r="V995" s="250"/>
      <c r="W995" s="250"/>
      <c r="X995" s="250"/>
      <c r="Y995" s="250"/>
      <c r="Z995" s="250"/>
      <c r="AA995" s="250"/>
      <c r="AB995" s="250"/>
      <c r="AC995" s="250"/>
      <c r="AD995" s="250"/>
      <c r="AE995" s="246"/>
      <c r="AF995" s="250"/>
      <c r="AG995" s="250"/>
      <c r="AH995" s="250"/>
      <c r="AI995" s="250"/>
    </row>
    <row r="996" spans="1:35" ht="15" customHeight="1" x14ac:dyDescent="0.3">
      <c r="A996" s="261"/>
      <c r="B996" s="262"/>
      <c r="C996" s="262"/>
      <c r="D996" s="262"/>
      <c r="E996" s="262"/>
      <c r="F996" s="262"/>
      <c r="G996" s="263"/>
      <c r="H996" s="262"/>
      <c r="I996" s="258"/>
      <c r="J996" s="261"/>
      <c r="K996" s="250"/>
      <c r="L996" s="262"/>
      <c r="N996" s="250"/>
      <c r="O996" s="260"/>
      <c r="P996" s="257"/>
      <c r="Q996" s="250"/>
      <c r="R996" s="250"/>
      <c r="S996" s="250"/>
      <c r="T996" s="250"/>
      <c r="U996" s="250"/>
      <c r="V996" s="250"/>
      <c r="W996" s="250"/>
      <c r="X996" s="250"/>
      <c r="Y996" s="250"/>
      <c r="Z996" s="250"/>
      <c r="AA996" s="250"/>
      <c r="AB996" s="250"/>
      <c r="AC996" s="250"/>
      <c r="AD996" s="250"/>
      <c r="AE996" s="246"/>
      <c r="AF996" s="250"/>
      <c r="AG996" s="250"/>
      <c r="AH996" s="250"/>
      <c r="AI996" s="250"/>
    </row>
    <row r="997" spans="1:35" ht="15" customHeight="1" x14ac:dyDescent="0.3">
      <c r="A997" s="261"/>
      <c r="B997" s="262"/>
      <c r="C997" s="262"/>
      <c r="D997" s="262"/>
      <c r="E997" s="262"/>
      <c r="F997" s="262"/>
      <c r="G997" s="263"/>
      <c r="H997" s="262"/>
      <c r="I997" s="258"/>
      <c r="J997" s="261"/>
      <c r="K997" s="262"/>
      <c r="L997" s="250"/>
      <c r="N997" s="250"/>
      <c r="O997" s="260"/>
      <c r="P997" s="257"/>
      <c r="Q997" s="250"/>
      <c r="R997" s="250"/>
      <c r="S997" s="250"/>
      <c r="T997" s="250"/>
      <c r="U997" s="250"/>
      <c r="V997" s="250"/>
      <c r="W997" s="250"/>
      <c r="X997" s="250"/>
      <c r="Y997" s="250"/>
      <c r="Z997" s="250"/>
      <c r="AA997" s="250"/>
      <c r="AB997" s="250"/>
      <c r="AC997" s="250"/>
      <c r="AD997" s="250"/>
      <c r="AE997" s="247"/>
      <c r="AF997" s="250"/>
      <c r="AG997" s="250"/>
      <c r="AH997" s="250"/>
      <c r="AI997" s="250"/>
    </row>
    <row r="998" spans="1:35" ht="15" customHeight="1" x14ac:dyDescent="0.3">
      <c r="A998" s="261"/>
      <c r="B998" s="262"/>
      <c r="C998" s="262"/>
      <c r="D998" s="262"/>
      <c r="E998" s="262"/>
      <c r="F998" s="262"/>
      <c r="G998" s="263"/>
      <c r="H998" s="262"/>
      <c r="I998" s="258"/>
      <c r="J998" s="261"/>
      <c r="K998" s="250"/>
      <c r="L998" s="262"/>
      <c r="N998" s="250"/>
      <c r="O998" s="260"/>
      <c r="P998" s="257"/>
      <c r="Q998" s="250"/>
      <c r="R998" s="250"/>
      <c r="S998" s="250"/>
      <c r="T998" s="250"/>
      <c r="U998" s="250"/>
      <c r="V998" s="250"/>
      <c r="W998" s="250"/>
      <c r="X998" s="250"/>
      <c r="Y998" s="250"/>
      <c r="Z998" s="250"/>
      <c r="AA998" s="250"/>
      <c r="AB998" s="250"/>
      <c r="AC998" s="250"/>
      <c r="AD998" s="250"/>
      <c r="AE998" s="246"/>
      <c r="AF998" s="250"/>
      <c r="AG998" s="250"/>
      <c r="AH998" s="250"/>
      <c r="AI998" s="250"/>
    </row>
    <row r="999" spans="1:35" ht="15" customHeight="1" x14ac:dyDescent="0.3">
      <c r="A999" s="261"/>
      <c r="B999" s="262"/>
      <c r="C999" s="262"/>
      <c r="D999" s="262"/>
      <c r="E999" s="262"/>
      <c r="F999" s="262"/>
      <c r="G999" s="263"/>
      <c r="H999" s="262"/>
      <c r="I999" s="258"/>
      <c r="J999" s="250"/>
      <c r="K999" s="262"/>
      <c r="L999" s="262"/>
      <c r="N999" s="250"/>
      <c r="O999" s="260"/>
      <c r="P999" s="257"/>
      <c r="Q999" s="250"/>
      <c r="R999" s="250"/>
      <c r="S999" s="250"/>
      <c r="T999" s="250"/>
      <c r="U999" s="250"/>
      <c r="V999" s="250"/>
      <c r="W999" s="250"/>
      <c r="X999" s="250"/>
      <c r="Y999" s="250"/>
      <c r="Z999" s="250"/>
      <c r="AA999" s="250"/>
      <c r="AB999" s="250"/>
      <c r="AC999" s="250"/>
      <c r="AD999" s="250"/>
      <c r="AE999" s="246"/>
      <c r="AF999" s="250"/>
      <c r="AG999" s="250"/>
      <c r="AH999" s="250"/>
      <c r="AI999" s="250"/>
    </row>
    <row r="1000" spans="1:35" ht="15" customHeight="1" x14ac:dyDescent="0.3">
      <c r="A1000" s="261"/>
      <c r="B1000" s="262"/>
      <c r="C1000" s="262"/>
      <c r="D1000" s="262"/>
      <c r="E1000" s="262"/>
      <c r="F1000" s="262"/>
      <c r="G1000" s="263"/>
      <c r="H1000" s="262"/>
      <c r="I1000" s="258"/>
      <c r="J1000" s="261"/>
      <c r="K1000" s="250"/>
      <c r="L1000" s="262"/>
      <c r="N1000" s="250"/>
      <c r="O1000" s="260"/>
      <c r="P1000" s="257"/>
      <c r="Q1000" s="250"/>
      <c r="R1000" s="250"/>
      <c r="S1000" s="250"/>
      <c r="T1000" s="250"/>
      <c r="U1000" s="250"/>
      <c r="V1000" s="250"/>
      <c r="W1000" s="250"/>
      <c r="X1000" s="250"/>
      <c r="Y1000" s="250"/>
      <c r="Z1000" s="250"/>
      <c r="AA1000" s="250"/>
      <c r="AB1000" s="250"/>
      <c r="AC1000" s="250"/>
      <c r="AD1000" s="250"/>
      <c r="AE1000" s="246"/>
      <c r="AF1000" s="250"/>
      <c r="AG1000" s="250"/>
      <c r="AH1000" s="250"/>
      <c r="AI1000" s="250"/>
    </row>
    <row r="1001" spans="1:35" ht="15" customHeight="1" x14ac:dyDescent="0.3">
      <c r="A1001" s="261"/>
      <c r="B1001" s="262"/>
      <c r="C1001" s="262"/>
      <c r="D1001" s="262"/>
      <c r="E1001" s="262"/>
      <c r="F1001" s="262"/>
      <c r="G1001" s="263"/>
      <c r="H1001" s="262"/>
      <c r="I1001" s="258"/>
      <c r="J1001" s="262"/>
      <c r="K1001" s="250"/>
      <c r="L1001" s="262"/>
      <c r="N1001" s="250"/>
      <c r="O1001" s="260"/>
      <c r="P1001" s="257"/>
      <c r="Q1001" s="250"/>
      <c r="R1001" s="250"/>
      <c r="S1001" s="250"/>
      <c r="T1001" s="250"/>
      <c r="U1001" s="250"/>
      <c r="V1001" s="250"/>
      <c r="W1001" s="250"/>
      <c r="X1001" s="250"/>
      <c r="Y1001" s="250"/>
      <c r="Z1001" s="250"/>
      <c r="AA1001" s="250"/>
      <c r="AB1001" s="250"/>
      <c r="AC1001" s="250"/>
      <c r="AD1001" s="250"/>
      <c r="AE1001" s="246"/>
      <c r="AF1001" s="250"/>
      <c r="AG1001" s="250"/>
      <c r="AH1001" s="250"/>
      <c r="AI1001" s="250"/>
    </row>
    <row r="1002" spans="1:35" ht="15" customHeight="1" x14ac:dyDescent="0.3">
      <c r="A1002" s="261"/>
      <c r="B1002" s="262"/>
      <c r="C1002" s="262"/>
      <c r="D1002" s="262"/>
      <c r="E1002" s="262"/>
      <c r="F1002" s="262"/>
      <c r="G1002" s="263"/>
      <c r="H1002" s="262"/>
      <c r="I1002" s="258"/>
      <c r="J1002" s="261"/>
      <c r="K1002" s="250"/>
      <c r="L1002" s="262"/>
      <c r="N1002" s="250"/>
      <c r="O1002" s="260"/>
      <c r="P1002" s="257"/>
      <c r="Q1002" s="250"/>
      <c r="R1002" s="250"/>
      <c r="S1002" s="250"/>
      <c r="T1002" s="250"/>
      <c r="U1002" s="250"/>
      <c r="V1002" s="250"/>
      <c r="W1002" s="250"/>
      <c r="X1002" s="250"/>
      <c r="Y1002" s="250"/>
      <c r="Z1002" s="250"/>
      <c r="AA1002" s="250"/>
      <c r="AB1002" s="250"/>
      <c r="AC1002" s="250"/>
      <c r="AD1002" s="250"/>
      <c r="AE1002" s="247"/>
      <c r="AF1002" s="250"/>
      <c r="AG1002" s="250"/>
      <c r="AH1002" s="250"/>
      <c r="AI1002" s="250"/>
    </row>
    <row r="1003" spans="1:35" ht="15" customHeight="1" x14ac:dyDescent="0.3">
      <c r="A1003" s="261"/>
      <c r="B1003" s="262"/>
      <c r="C1003" s="262"/>
      <c r="D1003" s="262"/>
      <c r="E1003" s="262"/>
      <c r="F1003" s="262"/>
      <c r="G1003" s="263"/>
      <c r="H1003" s="262"/>
      <c r="I1003" s="258"/>
      <c r="J1003" s="261"/>
      <c r="K1003" s="250"/>
      <c r="L1003" s="262"/>
      <c r="N1003" s="250"/>
      <c r="O1003" s="260"/>
      <c r="P1003" s="257"/>
      <c r="Q1003" s="250"/>
      <c r="R1003" s="250"/>
      <c r="S1003" s="250"/>
      <c r="T1003" s="250"/>
      <c r="U1003" s="250"/>
      <c r="V1003" s="250"/>
      <c r="W1003" s="250"/>
      <c r="X1003" s="250"/>
      <c r="Y1003" s="250"/>
      <c r="Z1003" s="250"/>
      <c r="AA1003" s="250"/>
      <c r="AB1003" s="250"/>
      <c r="AC1003" s="250"/>
      <c r="AD1003" s="250"/>
      <c r="AE1003" s="246"/>
      <c r="AF1003" s="250"/>
      <c r="AG1003" s="250"/>
      <c r="AH1003" s="250"/>
      <c r="AI1003" s="250"/>
    </row>
    <row r="1004" spans="1:35" ht="15" customHeight="1" x14ac:dyDescent="0.3">
      <c r="A1004" s="261"/>
      <c r="B1004" s="262"/>
      <c r="C1004" s="262"/>
      <c r="D1004" s="262"/>
      <c r="E1004" s="262"/>
      <c r="F1004" s="262"/>
      <c r="G1004" s="263"/>
      <c r="H1004" s="262"/>
      <c r="I1004" s="258"/>
      <c r="J1004" s="261"/>
      <c r="K1004" s="262"/>
      <c r="L1004" s="250"/>
      <c r="N1004" s="250"/>
      <c r="O1004" s="260"/>
      <c r="P1004" s="257"/>
      <c r="Q1004" s="250"/>
      <c r="R1004" s="250"/>
      <c r="S1004" s="250"/>
      <c r="T1004" s="250"/>
      <c r="U1004" s="250"/>
      <c r="V1004" s="250"/>
      <c r="W1004" s="250"/>
      <c r="X1004" s="250"/>
      <c r="Y1004" s="250"/>
      <c r="Z1004" s="250"/>
      <c r="AA1004" s="250"/>
      <c r="AB1004" s="250"/>
      <c r="AC1004" s="250"/>
      <c r="AD1004" s="250"/>
      <c r="AE1004" s="246"/>
      <c r="AF1004" s="250"/>
      <c r="AG1004" s="250"/>
      <c r="AH1004" s="250"/>
      <c r="AI1004" s="250"/>
    </row>
    <row r="1005" spans="1:35" ht="15" customHeight="1" x14ac:dyDescent="0.3">
      <c r="A1005" s="261"/>
      <c r="B1005" s="262"/>
      <c r="C1005" s="262"/>
      <c r="D1005" s="262"/>
      <c r="E1005" s="262"/>
      <c r="F1005" s="262"/>
      <c r="G1005" s="263"/>
      <c r="H1005" s="262"/>
      <c r="I1005" s="258"/>
      <c r="J1005" s="261"/>
      <c r="K1005" s="250"/>
      <c r="L1005" s="262"/>
      <c r="N1005" s="250"/>
      <c r="O1005" s="260"/>
      <c r="P1005" s="257"/>
      <c r="Q1005" s="250"/>
      <c r="R1005" s="257"/>
      <c r="S1005" s="250"/>
      <c r="T1005" s="250"/>
      <c r="U1005" s="250"/>
      <c r="V1005" s="250"/>
      <c r="W1005" s="250"/>
      <c r="X1005" s="250"/>
      <c r="Y1005" s="250"/>
      <c r="Z1005" s="250"/>
      <c r="AA1005" s="250"/>
      <c r="AB1005" s="250"/>
      <c r="AC1005" s="250"/>
      <c r="AD1005" s="250"/>
      <c r="AE1005" s="246"/>
      <c r="AF1005" s="250"/>
      <c r="AG1005" s="250"/>
      <c r="AH1005" s="250"/>
      <c r="AI1005" s="250"/>
    </row>
    <row r="1006" spans="1:35" ht="15" customHeight="1" x14ac:dyDescent="0.3">
      <c r="A1006" s="256"/>
      <c r="B1006" s="257"/>
      <c r="C1006" s="257"/>
      <c r="D1006" s="257"/>
      <c r="E1006" s="257"/>
      <c r="F1006" s="257"/>
      <c r="G1006" s="257"/>
      <c r="H1006" s="257"/>
      <c r="I1006" s="258"/>
      <c r="J1006" s="257"/>
      <c r="K1006" s="257"/>
      <c r="L1006" s="257"/>
      <c r="N1006" s="250"/>
      <c r="O1006" s="260"/>
      <c r="P1006" s="257"/>
      <c r="Q1006" s="257"/>
      <c r="R1006" s="250"/>
      <c r="S1006" s="257"/>
      <c r="T1006" s="257"/>
      <c r="U1006" s="257"/>
      <c r="V1006" s="257"/>
      <c r="W1006" s="257"/>
      <c r="X1006" s="257"/>
      <c r="Y1006" s="257"/>
      <c r="Z1006" s="257"/>
      <c r="AA1006" s="257"/>
      <c r="AB1006" s="257"/>
      <c r="AC1006" s="257"/>
      <c r="AD1006" s="257"/>
      <c r="AE1006" s="246"/>
      <c r="AF1006" s="257"/>
      <c r="AG1006" s="257"/>
      <c r="AH1006" s="257"/>
      <c r="AI1006" s="257"/>
    </row>
    <row r="1007" spans="1:35" ht="15" customHeight="1" x14ac:dyDescent="0.3">
      <c r="A1007" s="261"/>
      <c r="B1007" s="262"/>
      <c r="C1007" s="262"/>
      <c r="D1007" s="262"/>
      <c r="E1007" s="262"/>
      <c r="F1007" s="262"/>
      <c r="G1007" s="263"/>
      <c r="H1007" s="262"/>
      <c r="I1007" s="258"/>
      <c r="J1007" s="261"/>
      <c r="K1007" s="257"/>
      <c r="L1007" s="262"/>
      <c r="N1007" s="250"/>
      <c r="O1007" s="260"/>
      <c r="P1007" s="257"/>
      <c r="Q1007" s="250"/>
      <c r="R1007" s="257"/>
      <c r="S1007" s="250"/>
      <c r="T1007" s="250"/>
      <c r="U1007" s="250"/>
      <c r="V1007" s="250"/>
      <c r="W1007" s="250"/>
      <c r="X1007" s="250"/>
      <c r="Y1007" s="250"/>
      <c r="Z1007" s="250"/>
      <c r="AA1007" s="250"/>
      <c r="AB1007" s="250"/>
      <c r="AC1007" s="250"/>
      <c r="AD1007" s="250"/>
      <c r="AE1007" s="247"/>
      <c r="AF1007" s="250"/>
      <c r="AG1007" s="250"/>
      <c r="AH1007" s="250"/>
      <c r="AI1007" s="250"/>
    </row>
    <row r="1008" spans="1:35" ht="15" customHeight="1" x14ac:dyDescent="0.3">
      <c r="A1008" s="256"/>
      <c r="B1008" s="257"/>
      <c r="C1008" s="257"/>
      <c r="D1008" s="257"/>
      <c r="E1008" s="257"/>
      <c r="F1008" s="257"/>
      <c r="G1008" s="257"/>
      <c r="H1008" s="257"/>
      <c r="I1008" s="258"/>
      <c r="J1008" s="257"/>
      <c r="K1008" s="257"/>
      <c r="L1008" s="257"/>
      <c r="N1008" s="250"/>
      <c r="O1008" s="260"/>
      <c r="P1008" s="257"/>
      <c r="Q1008" s="257"/>
      <c r="R1008" s="250"/>
      <c r="S1008" s="257"/>
      <c r="T1008" s="257"/>
      <c r="U1008" s="257"/>
      <c r="V1008" s="257"/>
      <c r="W1008" s="257"/>
      <c r="X1008" s="257"/>
      <c r="Y1008" s="257"/>
      <c r="Z1008" s="257"/>
      <c r="AA1008" s="257"/>
      <c r="AB1008" s="257"/>
      <c r="AC1008" s="257"/>
      <c r="AD1008" s="257"/>
      <c r="AE1008" s="246"/>
      <c r="AF1008" s="257"/>
      <c r="AG1008" s="257"/>
      <c r="AH1008" s="257"/>
      <c r="AI1008" s="257"/>
    </row>
    <row r="1009" spans="1:35" ht="15" customHeight="1" x14ac:dyDescent="0.3">
      <c r="A1009" s="261"/>
      <c r="B1009" s="262"/>
      <c r="C1009" s="262"/>
      <c r="D1009" s="262"/>
      <c r="E1009" s="262"/>
      <c r="F1009" s="262"/>
      <c r="G1009" s="263"/>
      <c r="H1009" s="262"/>
      <c r="I1009" s="258"/>
      <c r="J1009" s="262"/>
      <c r="K1009" s="262"/>
      <c r="L1009" s="262"/>
      <c r="N1009" s="250"/>
      <c r="O1009" s="260"/>
      <c r="P1009" s="257"/>
      <c r="Q1009" s="250"/>
      <c r="R1009" s="250"/>
      <c r="S1009" s="250"/>
      <c r="T1009" s="250"/>
      <c r="U1009" s="250"/>
      <c r="V1009" s="250"/>
      <c r="W1009" s="250"/>
      <c r="X1009" s="250"/>
      <c r="Y1009" s="250"/>
      <c r="Z1009" s="250"/>
      <c r="AA1009" s="250"/>
      <c r="AB1009" s="250"/>
      <c r="AC1009" s="250"/>
      <c r="AD1009" s="250"/>
      <c r="AE1009" s="246"/>
      <c r="AF1009" s="250"/>
      <c r="AG1009" s="250"/>
      <c r="AH1009" s="250"/>
      <c r="AI1009" s="250"/>
    </row>
    <row r="1010" spans="1:35" ht="15" customHeight="1" x14ac:dyDescent="0.3">
      <c r="A1010" s="261"/>
      <c r="B1010" s="262"/>
      <c r="C1010" s="262"/>
      <c r="D1010" s="262"/>
      <c r="E1010" s="262"/>
      <c r="F1010" s="262"/>
      <c r="G1010" s="263"/>
      <c r="H1010" s="262"/>
      <c r="I1010" s="258"/>
      <c r="J1010" s="261"/>
      <c r="K1010" s="250"/>
      <c r="L1010" s="262"/>
      <c r="N1010" s="250"/>
      <c r="O1010" s="260"/>
      <c r="P1010" s="257"/>
      <c r="Q1010" s="250"/>
      <c r="R1010" s="250"/>
      <c r="S1010" s="250"/>
      <c r="T1010" s="250"/>
      <c r="U1010" s="250"/>
      <c r="V1010" s="250"/>
      <c r="W1010" s="250"/>
      <c r="X1010" s="250"/>
      <c r="Y1010" s="250"/>
      <c r="Z1010" s="250"/>
      <c r="AA1010" s="250"/>
      <c r="AB1010" s="250"/>
      <c r="AC1010" s="250"/>
      <c r="AD1010" s="250"/>
      <c r="AE1010" s="246"/>
      <c r="AF1010" s="250"/>
      <c r="AG1010" s="250"/>
      <c r="AH1010" s="250"/>
      <c r="AI1010" s="250"/>
    </row>
    <row r="1011" spans="1:35" ht="15" customHeight="1" x14ac:dyDescent="0.3">
      <c r="A1011" s="261"/>
      <c r="B1011" s="262"/>
      <c r="C1011" s="262"/>
      <c r="D1011" s="262"/>
      <c r="E1011" s="262"/>
      <c r="F1011" s="262"/>
      <c r="G1011" s="263"/>
      <c r="H1011" s="262"/>
      <c r="I1011" s="258"/>
      <c r="J1011" s="261"/>
      <c r="K1011" s="262"/>
      <c r="L1011" s="250"/>
      <c r="N1011" s="250"/>
      <c r="O1011" s="260"/>
      <c r="P1011" s="257"/>
      <c r="Q1011" s="250"/>
      <c r="R1011" s="250"/>
      <c r="S1011" s="250"/>
      <c r="T1011" s="250"/>
      <c r="U1011" s="250"/>
      <c r="V1011" s="250"/>
      <c r="W1011" s="250"/>
      <c r="X1011" s="250"/>
      <c r="Y1011" s="250"/>
      <c r="Z1011" s="250"/>
      <c r="AA1011" s="250"/>
      <c r="AB1011" s="250"/>
      <c r="AC1011" s="250"/>
      <c r="AD1011" s="250"/>
      <c r="AE1011" s="246"/>
      <c r="AF1011" s="250"/>
      <c r="AG1011" s="250"/>
      <c r="AH1011" s="250"/>
      <c r="AI1011" s="250"/>
    </row>
    <row r="1012" spans="1:35" ht="15" customHeight="1" x14ac:dyDescent="0.3">
      <c r="A1012" s="261"/>
      <c r="B1012" s="262"/>
      <c r="C1012" s="262"/>
      <c r="D1012" s="262"/>
      <c r="E1012" s="262"/>
      <c r="F1012" s="262"/>
      <c r="G1012" s="263"/>
      <c r="H1012" s="262"/>
      <c r="I1012" s="258"/>
      <c r="J1012" s="261"/>
      <c r="K1012" s="250"/>
      <c r="L1012" s="262"/>
      <c r="N1012" s="250"/>
      <c r="O1012" s="260"/>
      <c r="P1012" s="257"/>
      <c r="Q1012" s="250"/>
      <c r="R1012" s="250"/>
      <c r="S1012" s="250"/>
      <c r="T1012" s="250"/>
      <c r="U1012" s="250"/>
      <c r="V1012" s="250"/>
      <c r="W1012" s="250"/>
      <c r="X1012" s="250"/>
      <c r="Y1012" s="250"/>
      <c r="Z1012" s="250"/>
      <c r="AA1012" s="250"/>
      <c r="AB1012" s="250"/>
      <c r="AC1012" s="250"/>
      <c r="AD1012" s="250"/>
      <c r="AE1012" s="246"/>
      <c r="AF1012" s="250"/>
      <c r="AG1012" s="250"/>
      <c r="AH1012" s="250"/>
      <c r="AI1012" s="250"/>
    </row>
    <row r="1013" spans="1:35" ht="15" customHeight="1" x14ac:dyDescent="0.3">
      <c r="A1013" s="261"/>
      <c r="B1013" s="262"/>
      <c r="C1013" s="262"/>
      <c r="D1013" s="262"/>
      <c r="E1013" s="262"/>
      <c r="F1013" s="262"/>
      <c r="G1013" s="263"/>
      <c r="H1013" s="262"/>
      <c r="I1013" s="258"/>
      <c r="J1013" s="261"/>
      <c r="K1013" s="250"/>
      <c r="L1013" s="262"/>
      <c r="N1013" s="250"/>
      <c r="O1013" s="260"/>
      <c r="P1013" s="257"/>
      <c r="Q1013" s="250"/>
      <c r="R1013" s="250"/>
      <c r="S1013" s="250"/>
      <c r="T1013" s="250"/>
      <c r="U1013" s="250"/>
      <c r="V1013" s="250"/>
      <c r="W1013" s="250"/>
      <c r="X1013" s="250"/>
      <c r="Y1013" s="250"/>
      <c r="Z1013" s="250"/>
      <c r="AA1013" s="250"/>
      <c r="AB1013" s="250"/>
      <c r="AC1013" s="250"/>
      <c r="AD1013" s="250"/>
      <c r="AE1013" s="246"/>
      <c r="AF1013" s="250"/>
      <c r="AG1013" s="250"/>
      <c r="AH1013" s="250"/>
      <c r="AI1013" s="250"/>
    </row>
    <row r="1014" spans="1:35" ht="15" customHeight="1" x14ac:dyDescent="0.3">
      <c r="A1014" s="261"/>
      <c r="B1014" s="262"/>
      <c r="C1014" s="262"/>
      <c r="D1014" s="262"/>
      <c r="E1014" s="262"/>
      <c r="F1014" s="262"/>
      <c r="G1014" s="263"/>
      <c r="H1014" s="262"/>
      <c r="I1014" s="258"/>
      <c r="J1014" s="261"/>
      <c r="K1014" s="250"/>
      <c r="L1014" s="262"/>
      <c r="N1014" s="250"/>
      <c r="O1014" s="260"/>
      <c r="P1014" s="257"/>
      <c r="Q1014" s="250"/>
      <c r="R1014" s="250"/>
      <c r="S1014" s="250"/>
      <c r="T1014" s="250"/>
      <c r="U1014" s="250"/>
      <c r="V1014" s="250"/>
      <c r="W1014" s="250"/>
      <c r="X1014" s="250"/>
      <c r="Y1014" s="250"/>
      <c r="Z1014" s="250"/>
      <c r="AA1014" s="250"/>
      <c r="AB1014" s="250"/>
      <c r="AC1014" s="250"/>
      <c r="AD1014" s="250"/>
      <c r="AE1014" s="246"/>
      <c r="AF1014" s="250"/>
      <c r="AG1014" s="250"/>
      <c r="AH1014" s="250"/>
      <c r="AI1014" s="250"/>
    </row>
    <row r="1015" spans="1:35" ht="15" customHeight="1" x14ac:dyDescent="0.3">
      <c r="A1015" s="261"/>
      <c r="B1015" s="262"/>
      <c r="C1015" s="262"/>
      <c r="D1015" s="262"/>
      <c r="E1015" s="262"/>
      <c r="F1015" s="262"/>
      <c r="G1015" s="263"/>
      <c r="H1015" s="262"/>
      <c r="I1015" s="258"/>
      <c r="J1015" s="261"/>
      <c r="K1015" s="250"/>
      <c r="L1015" s="262"/>
      <c r="N1015" s="250"/>
      <c r="O1015" s="260"/>
      <c r="P1015" s="257"/>
      <c r="Q1015" s="250"/>
      <c r="R1015" s="250"/>
      <c r="S1015" s="250"/>
      <c r="T1015" s="250"/>
      <c r="U1015" s="250"/>
      <c r="V1015" s="250"/>
      <c r="W1015" s="250"/>
      <c r="X1015" s="250"/>
      <c r="Y1015" s="250"/>
      <c r="Z1015" s="250"/>
      <c r="AA1015" s="250"/>
      <c r="AB1015" s="250"/>
      <c r="AC1015" s="250"/>
      <c r="AD1015" s="250"/>
      <c r="AE1015" s="246"/>
      <c r="AF1015" s="250"/>
      <c r="AG1015" s="250"/>
      <c r="AH1015" s="250"/>
      <c r="AI1015" s="250"/>
    </row>
    <row r="1016" spans="1:35" ht="15" customHeight="1" x14ac:dyDescent="0.3">
      <c r="A1016" s="261"/>
      <c r="B1016" s="262"/>
      <c r="C1016" s="262"/>
      <c r="D1016" s="262"/>
      <c r="E1016" s="262"/>
      <c r="F1016" s="262"/>
      <c r="G1016" s="263"/>
      <c r="H1016" s="262"/>
      <c r="I1016" s="258"/>
      <c r="J1016" s="261"/>
      <c r="K1016" s="257"/>
      <c r="L1016" s="262"/>
      <c r="N1016" s="250"/>
      <c r="O1016" s="260"/>
      <c r="P1016" s="257"/>
      <c r="Q1016" s="250"/>
      <c r="R1016" s="250"/>
      <c r="S1016" s="250"/>
      <c r="T1016" s="250"/>
      <c r="U1016" s="250"/>
      <c r="V1016" s="250"/>
      <c r="W1016" s="250"/>
      <c r="X1016" s="250"/>
      <c r="Y1016" s="250"/>
      <c r="Z1016" s="250"/>
      <c r="AA1016" s="250"/>
      <c r="AB1016" s="250"/>
      <c r="AC1016" s="250"/>
      <c r="AD1016" s="250"/>
      <c r="AE1016" s="246"/>
      <c r="AF1016" s="250"/>
      <c r="AG1016" s="250"/>
      <c r="AH1016" s="250"/>
      <c r="AI1016" s="250"/>
    </row>
    <row r="1017" spans="1:35" ht="15" customHeight="1" x14ac:dyDescent="0.3">
      <c r="A1017" s="261"/>
      <c r="B1017" s="262"/>
      <c r="C1017" s="262"/>
      <c r="D1017" s="262"/>
      <c r="E1017" s="262"/>
      <c r="F1017" s="262"/>
      <c r="G1017" s="263"/>
      <c r="H1017" s="262"/>
      <c r="I1017" s="258"/>
      <c r="J1017" s="261"/>
      <c r="K1017" s="262"/>
      <c r="L1017" s="250"/>
      <c r="N1017" s="250"/>
      <c r="O1017" s="260"/>
      <c r="P1017" s="257"/>
      <c r="Q1017" s="250"/>
      <c r="R1017" s="250"/>
      <c r="S1017" s="250"/>
      <c r="T1017" s="250"/>
      <c r="U1017" s="250"/>
      <c r="V1017" s="250"/>
      <c r="W1017" s="250"/>
      <c r="X1017" s="250"/>
      <c r="Y1017" s="250"/>
      <c r="Z1017" s="250"/>
      <c r="AA1017" s="250"/>
      <c r="AB1017" s="250"/>
      <c r="AC1017" s="250"/>
      <c r="AD1017" s="250"/>
      <c r="AE1017" s="246"/>
      <c r="AF1017" s="250"/>
      <c r="AG1017" s="250"/>
      <c r="AH1017" s="250"/>
      <c r="AI1017" s="250"/>
    </row>
    <row r="1018" spans="1:35" ht="15" customHeight="1" x14ac:dyDescent="0.3">
      <c r="A1018" s="261"/>
      <c r="B1018" s="262"/>
      <c r="C1018" s="262"/>
      <c r="D1018" s="262"/>
      <c r="E1018" s="262"/>
      <c r="F1018" s="262"/>
      <c r="G1018" s="263"/>
      <c r="H1018" s="262"/>
      <c r="I1018" s="258"/>
      <c r="J1018" s="261"/>
      <c r="K1018" s="262"/>
      <c r="L1018" s="250"/>
      <c r="N1018" s="250"/>
      <c r="O1018" s="260"/>
      <c r="P1018" s="257"/>
      <c r="Q1018" s="250"/>
      <c r="R1018" s="250"/>
      <c r="S1018" s="250"/>
      <c r="T1018" s="250"/>
      <c r="U1018" s="250"/>
      <c r="V1018" s="250"/>
      <c r="W1018" s="250"/>
      <c r="X1018" s="250"/>
      <c r="Y1018" s="250"/>
      <c r="Z1018" s="250"/>
      <c r="AA1018" s="250"/>
      <c r="AB1018" s="250"/>
      <c r="AC1018" s="250"/>
      <c r="AD1018" s="250"/>
      <c r="AE1018" s="246"/>
      <c r="AF1018" s="250"/>
      <c r="AG1018" s="250"/>
      <c r="AH1018" s="250"/>
      <c r="AI1018" s="250"/>
    </row>
    <row r="1019" spans="1:35" ht="15" customHeight="1" x14ac:dyDescent="0.3">
      <c r="A1019" s="261"/>
      <c r="B1019" s="262"/>
      <c r="C1019" s="262"/>
      <c r="D1019" s="262"/>
      <c r="E1019" s="262"/>
      <c r="F1019" s="262"/>
      <c r="G1019" s="263"/>
      <c r="H1019" s="262"/>
      <c r="I1019" s="258"/>
      <c r="J1019" s="261"/>
      <c r="K1019" s="257"/>
      <c r="L1019" s="262"/>
      <c r="N1019" s="250"/>
      <c r="O1019" s="260"/>
      <c r="P1019" s="257"/>
      <c r="Q1019" s="250"/>
      <c r="R1019" s="250"/>
      <c r="S1019" s="250"/>
      <c r="T1019" s="250"/>
      <c r="U1019" s="250"/>
      <c r="V1019" s="250"/>
      <c r="W1019" s="250"/>
      <c r="X1019" s="250"/>
      <c r="Y1019" s="250"/>
      <c r="Z1019" s="250"/>
      <c r="AA1019" s="250"/>
      <c r="AB1019" s="250"/>
      <c r="AC1019" s="250"/>
      <c r="AD1019" s="250"/>
      <c r="AE1019" s="246"/>
      <c r="AF1019" s="250"/>
      <c r="AG1019" s="250"/>
      <c r="AH1019" s="250"/>
      <c r="AI1019" s="250"/>
    </row>
    <row r="1020" spans="1:35" ht="15" customHeight="1" x14ac:dyDescent="0.3">
      <c r="A1020" s="261"/>
      <c r="B1020" s="262"/>
      <c r="C1020" s="262"/>
      <c r="D1020" s="262"/>
      <c r="E1020" s="262"/>
      <c r="F1020" s="262"/>
      <c r="G1020" s="263"/>
      <c r="H1020" s="262"/>
      <c r="I1020" s="258"/>
      <c r="J1020" s="261"/>
      <c r="K1020" s="262"/>
      <c r="L1020" s="250"/>
      <c r="N1020" s="250"/>
      <c r="O1020" s="260"/>
      <c r="P1020" s="257"/>
      <c r="Q1020" s="250"/>
      <c r="R1020" s="250"/>
      <c r="S1020" s="250"/>
      <c r="T1020" s="250"/>
      <c r="U1020" s="250"/>
      <c r="V1020" s="250"/>
      <c r="W1020" s="250"/>
      <c r="X1020" s="250"/>
      <c r="Y1020" s="250"/>
      <c r="Z1020" s="250"/>
      <c r="AA1020" s="250"/>
      <c r="AB1020" s="250"/>
      <c r="AC1020" s="250"/>
      <c r="AD1020" s="250"/>
      <c r="AE1020" s="246"/>
      <c r="AF1020" s="250"/>
      <c r="AG1020" s="250"/>
      <c r="AH1020" s="250"/>
      <c r="AI1020" s="250"/>
    </row>
    <row r="1021" spans="1:35" ht="15" customHeight="1" x14ac:dyDescent="0.3">
      <c r="A1021" s="261"/>
      <c r="B1021" s="262"/>
      <c r="C1021" s="262"/>
      <c r="D1021" s="262"/>
      <c r="E1021" s="262"/>
      <c r="F1021" s="262"/>
      <c r="G1021" s="263"/>
      <c r="H1021" s="262"/>
      <c r="I1021" s="258"/>
      <c r="J1021" s="261"/>
      <c r="K1021" s="262"/>
      <c r="L1021" s="250"/>
      <c r="N1021" s="250"/>
      <c r="O1021" s="260"/>
      <c r="P1021" s="257"/>
      <c r="Q1021" s="250"/>
      <c r="R1021" s="250"/>
      <c r="S1021" s="250"/>
      <c r="T1021" s="250"/>
      <c r="U1021" s="250"/>
      <c r="V1021" s="250"/>
      <c r="W1021" s="250"/>
      <c r="X1021" s="250"/>
      <c r="Y1021" s="250"/>
      <c r="Z1021" s="250"/>
      <c r="AA1021" s="250"/>
      <c r="AB1021" s="250"/>
      <c r="AC1021" s="250"/>
      <c r="AD1021" s="250"/>
      <c r="AE1021" s="246"/>
      <c r="AF1021" s="250"/>
      <c r="AG1021" s="250"/>
      <c r="AH1021" s="250"/>
      <c r="AI1021" s="250"/>
    </row>
    <row r="1022" spans="1:35" ht="15" customHeight="1" x14ac:dyDescent="0.3">
      <c r="A1022" s="261"/>
      <c r="B1022" s="262"/>
      <c r="C1022" s="262"/>
      <c r="D1022" s="262"/>
      <c r="E1022" s="262"/>
      <c r="F1022" s="262"/>
      <c r="G1022" s="263"/>
      <c r="H1022" s="262"/>
      <c r="I1022" s="258"/>
      <c r="J1022" s="261"/>
      <c r="K1022" s="262"/>
      <c r="L1022" s="250"/>
      <c r="N1022" s="250"/>
      <c r="O1022" s="260"/>
      <c r="P1022" s="257"/>
      <c r="Q1022" s="250"/>
      <c r="R1022" s="250"/>
      <c r="S1022" s="250"/>
      <c r="T1022" s="250"/>
      <c r="U1022" s="250"/>
      <c r="V1022" s="250"/>
      <c r="W1022" s="250"/>
      <c r="X1022" s="250"/>
      <c r="Y1022" s="250"/>
      <c r="Z1022" s="250"/>
      <c r="AA1022" s="250"/>
      <c r="AB1022" s="250"/>
      <c r="AC1022" s="250"/>
      <c r="AD1022" s="250"/>
      <c r="AE1022" s="246"/>
      <c r="AF1022" s="250"/>
      <c r="AG1022" s="250"/>
      <c r="AH1022" s="250"/>
      <c r="AI1022" s="250"/>
    </row>
    <row r="1023" spans="1:35" ht="15" customHeight="1" x14ac:dyDescent="0.3">
      <c r="A1023" s="261"/>
      <c r="B1023" s="262"/>
      <c r="C1023" s="262"/>
      <c r="D1023" s="262"/>
      <c r="E1023" s="262"/>
      <c r="F1023" s="262"/>
      <c r="G1023" s="263"/>
      <c r="H1023" s="262"/>
      <c r="I1023" s="258"/>
      <c r="J1023" s="261"/>
      <c r="K1023" s="262"/>
      <c r="L1023" s="250"/>
      <c r="N1023" s="250"/>
      <c r="O1023" s="260"/>
      <c r="P1023" s="257"/>
      <c r="Q1023" s="250"/>
      <c r="R1023" s="250"/>
      <c r="S1023" s="250"/>
      <c r="T1023" s="250"/>
      <c r="U1023" s="250"/>
      <c r="V1023" s="250"/>
      <c r="W1023" s="250"/>
      <c r="X1023" s="250"/>
      <c r="Y1023" s="250"/>
      <c r="Z1023" s="250"/>
      <c r="AA1023" s="250"/>
      <c r="AB1023" s="250"/>
      <c r="AC1023" s="250"/>
      <c r="AD1023" s="250"/>
      <c r="AE1023" s="247"/>
      <c r="AF1023" s="250"/>
      <c r="AG1023" s="250"/>
      <c r="AH1023" s="250"/>
      <c r="AI1023" s="250"/>
    </row>
    <row r="1024" spans="1:35" ht="15" customHeight="1" x14ac:dyDescent="0.3">
      <c r="A1024" s="261"/>
      <c r="B1024" s="262"/>
      <c r="C1024" s="262"/>
      <c r="D1024" s="262"/>
      <c r="E1024" s="262"/>
      <c r="F1024" s="262"/>
      <c r="G1024" s="263"/>
      <c r="H1024" s="262"/>
      <c r="I1024" s="258"/>
      <c r="J1024" s="262"/>
      <c r="K1024" s="262"/>
      <c r="L1024" s="262"/>
      <c r="N1024" s="250"/>
      <c r="O1024" s="260"/>
      <c r="P1024" s="257"/>
      <c r="Q1024" s="250"/>
      <c r="R1024" s="250"/>
      <c r="S1024" s="250"/>
      <c r="T1024" s="250"/>
      <c r="U1024" s="250"/>
      <c r="V1024" s="250"/>
      <c r="W1024" s="250"/>
      <c r="X1024" s="250"/>
      <c r="Y1024" s="250"/>
      <c r="Z1024" s="250"/>
      <c r="AA1024" s="250"/>
      <c r="AB1024" s="250"/>
      <c r="AC1024" s="250"/>
      <c r="AD1024" s="250"/>
      <c r="AE1024" s="246"/>
      <c r="AF1024" s="250"/>
      <c r="AG1024" s="250"/>
      <c r="AH1024" s="250"/>
      <c r="AI1024" s="250"/>
    </row>
    <row r="1025" spans="1:35" ht="15" customHeight="1" x14ac:dyDescent="0.3">
      <c r="A1025" s="261"/>
      <c r="B1025" s="262"/>
      <c r="C1025" s="262"/>
      <c r="D1025" s="262"/>
      <c r="E1025" s="262"/>
      <c r="F1025" s="262"/>
      <c r="G1025" s="263"/>
      <c r="H1025" s="262"/>
      <c r="I1025" s="258"/>
      <c r="J1025" s="262"/>
      <c r="K1025" s="250"/>
      <c r="L1025" s="262"/>
      <c r="N1025" s="250"/>
      <c r="O1025" s="260"/>
      <c r="P1025" s="257"/>
      <c r="Q1025" s="250"/>
      <c r="R1025" s="250"/>
      <c r="S1025" s="250"/>
      <c r="T1025" s="250"/>
      <c r="U1025" s="250"/>
      <c r="V1025" s="250"/>
      <c r="W1025" s="250"/>
      <c r="X1025" s="250"/>
      <c r="Y1025" s="250"/>
      <c r="Z1025" s="250"/>
      <c r="AA1025" s="250"/>
      <c r="AB1025" s="250"/>
      <c r="AC1025" s="250"/>
      <c r="AD1025" s="250"/>
      <c r="AE1025" s="246"/>
      <c r="AF1025" s="250"/>
      <c r="AG1025" s="250"/>
      <c r="AH1025" s="250"/>
      <c r="AI1025" s="250"/>
    </row>
    <row r="1026" spans="1:35" ht="15" customHeight="1" x14ac:dyDescent="0.3">
      <c r="A1026" s="261"/>
      <c r="B1026" s="262"/>
      <c r="C1026" s="262"/>
      <c r="D1026" s="262"/>
      <c r="E1026" s="262"/>
      <c r="F1026" s="262"/>
      <c r="G1026" s="263"/>
      <c r="H1026" s="262"/>
      <c r="I1026" s="258"/>
      <c r="J1026" s="262"/>
      <c r="K1026" s="250"/>
      <c r="L1026" s="262"/>
      <c r="N1026" s="250"/>
      <c r="O1026" s="260"/>
      <c r="P1026" s="257"/>
      <c r="Q1026" s="250"/>
      <c r="R1026" s="250"/>
      <c r="S1026" s="250"/>
      <c r="T1026" s="250"/>
      <c r="U1026" s="250"/>
      <c r="V1026" s="250"/>
      <c r="W1026" s="250"/>
      <c r="X1026" s="250"/>
      <c r="Y1026" s="250"/>
      <c r="Z1026" s="250"/>
      <c r="AA1026" s="250"/>
      <c r="AB1026" s="250"/>
      <c r="AC1026" s="250"/>
      <c r="AD1026" s="250"/>
      <c r="AE1026" s="246"/>
      <c r="AF1026" s="250"/>
      <c r="AG1026" s="250"/>
      <c r="AH1026" s="250"/>
      <c r="AI1026" s="250"/>
    </row>
    <row r="1027" spans="1:35" ht="15" customHeight="1" x14ac:dyDescent="0.3">
      <c r="A1027" s="261"/>
      <c r="B1027" s="262"/>
      <c r="C1027" s="262"/>
      <c r="D1027" s="262"/>
      <c r="E1027" s="262"/>
      <c r="F1027" s="262"/>
      <c r="G1027" s="263"/>
      <c r="H1027" s="262"/>
      <c r="I1027" s="258"/>
      <c r="J1027" s="261"/>
      <c r="K1027" s="250"/>
      <c r="L1027" s="262"/>
      <c r="N1027" s="250"/>
      <c r="O1027" s="260"/>
      <c r="P1027" s="257"/>
      <c r="Q1027" s="250"/>
      <c r="R1027" s="250"/>
      <c r="S1027" s="250"/>
      <c r="T1027" s="250"/>
      <c r="U1027" s="250"/>
      <c r="V1027" s="250"/>
      <c r="W1027" s="250"/>
      <c r="X1027" s="250"/>
      <c r="Y1027" s="250"/>
      <c r="Z1027" s="250"/>
      <c r="AA1027" s="250"/>
      <c r="AB1027" s="250"/>
      <c r="AC1027" s="250"/>
      <c r="AD1027" s="250"/>
      <c r="AE1027" s="247"/>
      <c r="AF1027" s="250"/>
      <c r="AG1027" s="250"/>
      <c r="AH1027" s="250"/>
      <c r="AI1027" s="250"/>
    </row>
    <row r="1028" spans="1:35" ht="15" customHeight="1" x14ac:dyDescent="0.3">
      <c r="A1028" s="261"/>
      <c r="B1028" s="262"/>
      <c r="C1028" s="262"/>
      <c r="D1028" s="262"/>
      <c r="E1028" s="262"/>
      <c r="F1028" s="262"/>
      <c r="G1028" s="263"/>
      <c r="H1028" s="262"/>
      <c r="I1028" s="258"/>
      <c r="J1028" s="262"/>
      <c r="K1028" s="250"/>
      <c r="L1028" s="262"/>
      <c r="N1028" s="250"/>
      <c r="O1028" s="260"/>
      <c r="P1028" s="257"/>
      <c r="Q1028" s="250"/>
      <c r="R1028" s="250"/>
      <c r="S1028" s="250"/>
      <c r="T1028" s="250"/>
      <c r="U1028" s="250"/>
      <c r="V1028" s="250"/>
      <c r="W1028" s="250"/>
      <c r="X1028" s="250"/>
      <c r="Y1028" s="250"/>
      <c r="Z1028" s="250"/>
      <c r="AA1028" s="250"/>
      <c r="AB1028" s="250"/>
      <c r="AC1028" s="250"/>
      <c r="AD1028" s="250"/>
      <c r="AE1028" s="246"/>
      <c r="AF1028" s="250"/>
      <c r="AG1028" s="250"/>
      <c r="AH1028" s="250"/>
      <c r="AI1028" s="250"/>
    </row>
    <row r="1029" spans="1:35" ht="15" customHeight="1" x14ac:dyDescent="0.3">
      <c r="A1029" s="261"/>
      <c r="B1029" s="262"/>
      <c r="C1029" s="262"/>
      <c r="D1029" s="262"/>
      <c r="E1029" s="262"/>
      <c r="F1029" s="262"/>
      <c r="G1029" s="263"/>
      <c r="H1029" s="262"/>
      <c r="I1029" s="258"/>
      <c r="J1029" s="261"/>
      <c r="K1029" s="250"/>
      <c r="L1029" s="262"/>
      <c r="N1029" s="250"/>
      <c r="O1029" s="260"/>
      <c r="P1029" s="257"/>
      <c r="Q1029" s="250"/>
      <c r="R1029" s="250"/>
      <c r="S1029" s="250"/>
      <c r="T1029" s="250"/>
      <c r="U1029" s="250"/>
      <c r="V1029" s="250"/>
      <c r="W1029" s="250"/>
      <c r="X1029" s="250"/>
      <c r="Y1029" s="250"/>
      <c r="Z1029" s="250"/>
      <c r="AA1029" s="250"/>
      <c r="AB1029" s="250"/>
      <c r="AC1029" s="250"/>
      <c r="AD1029" s="250"/>
      <c r="AE1029" s="246"/>
      <c r="AF1029" s="250"/>
      <c r="AG1029" s="250"/>
      <c r="AH1029" s="250"/>
      <c r="AI1029" s="250"/>
    </row>
    <row r="1030" spans="1:35" ht="15" customHeight="1" x14ac:dyDescent="0.3">
      <c r="A1030" s="261"/>
      <c r="B1030" s="262"/>
      <c r="C1030" s="262"/>
      <c r="D1030" s="262"/>
      <c r="E1030" s="262"/>
      <c r="F1030" s="262"/>
      <c r="G1030" s="263"/>
      <c r="H1030" s="262"/>
      <c r="I1030" s="258"/>
      <c r="J1030" s="261"/>
      <c r="K1030" s="250"/>
      <c r="L1030" s="262"/>
      <c r="N1030" s="250"/>
      <c r="O1030" s="260"/>
      <c r="P1030" s="257"/>
      <c r="Q1030" s="250"/>
      <c r="R1030" s="250"/>
      <c r="S1030" s="250"/>
      <c r="T1030" s="250"/>
      <c r="U1030" s="250"/>
      <c r="V1030" s="250"/>
      <c r="W1030" s="250"/>
      <c r="X1030" s="250"/>
      <c r="Y1030" s="250"/>
      <c r="Z1030" s="250"/>
      <c r="AA1030" s="250"/>
      <c r="AB1030" s="250"/>
      <c r="AC1030" s="250"/>
      <c r="AD1030" s="250"/>
      <c r="AE1030" s="247"/>
      <c r="AF1030" s="250"/>
      <c r="AG1030" s="250"/>
      <c r="AH1030" s="250"/>
      <c r="AI1030" s="250"/>
    </row>
    <row r="1031" spans="1:35" ht="15" customHeight="1" x14ac:dyDescent="0.3">
      <c r="A1031" s="261"/>
      <c r="B1031" s="262"/>
      <c r="C1031" s="262"/>
      <c r="D1031" s="262"/>
      <c r="E1031" s="262"/>
      <c r="F1031" s="262"/>
      <c r="G1031" s="263"/>
      <c r="H1031" s="262"/>
      <c r="I1031" s="258"/>
      <c r="J1031" s="261"/>
      <c r="K1031" s="262"/>
      <c r="L1031" s="250"/>
      <c r="N1031" s="250"/>
      <c r="O1031" s="260"/>
      <c r="P1031" s="257"/>
      <c r="Q1031" s="250"/>
      <c r="R1031" s="250"/>
      <c r="S1031" s="250"/>
      <c r="T1031" s="250"/>
      <c r="U1031" s="250"/>
      <c r="V1031" s="250"/>
      <c r="W1031" s="250"/>
      <c r="X1031" s="250"/>
      <c r="Y1031" s="250"/>
      <c r="Z1031" s="250"/>
      <c r="AA1031" s="250"/>
      <c r="AB1031" s="250"/>
      <c r="AC1031" s="250"/>
      <c r="AD1031" s="250"/>
      <c r="AE1031" s="246"/>
      <c r="AF1031" s="250"/>
      <c r="AG1031" s="250"/>
      <c r="AH1031" s="250"/>
      <c r="AI1031" s="250"/>
    </row>
    <row r="1032" spans="1:35" ht="15" customHeight="1" x14ac:dyDescent="0.3">
      <c r="A1032" s="261"/>
      <c r="B1032" s="262"/>
      <c r="C1032" s="262"/>
      <c r="D1032" s="262"/>
      <c r="E1032" s="262"/>
      <c r="F1032" s="262"/>
      <c r="G1032" s="263"/>
      <c r="H1032" s="262"/>
      <c r="I1032" s="258"/>
      <c r="J1032" s="261"/>
      <c r="K1032" s="250"/>
      <c r="L1032" s="262"/>
      <c r="N1032" s="250"/>
      <c r="O1032" s="260"/>
      <c r="P1032" s="257"/>
      <c r="Q1032" s="250"/>
      <c r="R1032" s="250"/>
      <c r="S1032" s="250"/>
      <c r="T1032" s="250"/>
      <c r="U1032" s="250"/>
      <c r="V1032" s="250"/>
      <c r="W1032" s="250"/>
      <c r="X1032" s="250"/>
      <c r="Y1032" s="250"/>
      <c r="Z1032" s="250"/>
      <c r="AA1032" s="250"/>
      <c r="AB1032" s="250"/>
      <c r="AC1032" s="250"/>
      <c r="AD1032" s="250"/>
      <c r="AE1032" s="247"/>
      <c r="AF1032" s="250"/>
      <c r="AG1032" s="250"/>
      <c r="AH1032" s="250"/>
      <c r="AI1032" s="250"/>
    </row>
    <row r="1033" spans="1:35" ht="15" customHeight="1" x14ac:dyDescent="0.3">
      <c r="A1033" s="261"/>
      <c r="B1033" s="262"/>
      <c r="C1033" s="262"/>
      <c r="D1033" s="262"/>
      <c r="E1033" s="262"/>
      <c r="F1033" s="262"/>
      <c r="G1033" s="263"/>
      <c r="H1033" s="262"/>
      <c r="I1033" s="258"/>
      <c r="J1033" s="262"/>
      <c r="K1033" s="265"/>
      <c r="L1033" s="262"/>
      <c r="N1033" s="250"/>
      <c r="O1033" s="260"/>
      <c r="P1033" s="257"/>
      <c r="Q1033" s="250"/>
      <c r="R1033" s="250"/>
      <c r="S1033" s="250"/>
      <c r="T1033" s="250"/>
      <c r="U1033" s="250"/>
      <c r="V1033" s="250"/>
      <c r="W1033" s="250"/>
      <c r="X1033" s="250"/>
      <c r="Y1033" s="250"/>
      <c r="Z1033" s="250"/>
      <c r="AA1033" s="250"/>
      <c r="AB1033" s="250"/>
      <c r="AC1033" s="250"/>
      <c r="AD1033" s="250"/>
      <c r="AE1033" s="246"/>
      <c r="AF1033" s="250"/>
      <c r="AG1033" s="250"/>
      <c r="AH1033" s="250"/>
      <c r="AI1033" s="250"/>
    </row>
    <row r="1034" spans="1:35" ht="15" customHeight="1" x14ac:dyDescent="0.3">
      <c r="A1034" s="261"/>
      <c r="B1034" s="262"/>
      <c r="C1034" s="262"/>
      <c r="D1034" s="262"/>
      <c r="E1034" s="262"/>
      <c r="F1034" s="262"/>
      <c r="G1034" s="263"/>
      <c r="H1034" s="262"/>
      <c r="I1034" s="258"/>
      <c r="J1034" s="261"/>
      <c r="K1034" s="250"/>
      <c r="L1034" s="262"/>
      <c r="N1034" s="250"/>
      <c r="O1034" s="260"/>
      <c r="P1034" s="257"/>
      <c r="Q1034" s="250"/>
      <c r="R1034" s="250"/>
      <c r="S1034" s="250"/>
      <c r="T1034" s="250"/>
      <c r="U1034" s="250"/>
      <c r="V1034" s="250"/>
      <c r="W1034" s="250"/>
      <c r="X1034" s="250"/>
      <c r="Y1034" s="250"/>
      <c r="Z1034" s="250"/>
      <c r="AA1034" s="250"/>
      <c r="AB1034" s="250"/>
      <c r="AC1034" s="250"/>
      <c r="AD1034" s="250"/>
      <c r="AE1034" s="246"/>
      <c r="AF1034" s="250"/>
      <c r="AG1034" s="250"/>
      <c r="AH1034" s="250"/>
      <c r="AI1034" s="250"/>
    </row>
    <row r="1035" spans="1:35" ht="15" customHeight="1" x14ac:dyDescent="0.3">
      <c r="A1035" s="261"/>
      <c r="B1035" s="262"/>
      <c r="C1035" s="262"/>
      <c r="D1035" s="262"/>
      <c r="E1035" s="262"/>
      <c r="F1035" s="262"/>
      <c r="G1035" s="263"/>
      <c r="H1035" s="262"/>
      <c r="I1035" s="258"/>
      <c r="J1035" s="261"/>
      <c r="K1035" s="250"/>
      <c r="L1035" s="262"/>
      <c r="N1035" s="250"/>
      <c r="O1035" s="260"/>
      <c r="P1035" s="257"/>
      <c r="Q1035" s="250"/>
      <c r="R1035" s="250"/>
      <c r="S1035" s="250"/>
      <c r="T1035" s="250"/>
      <c r="U1035" s="250"/>
      <c r="V1035" s="250"/>
      <c r="W1035" s="250"/>
      <c r="X1035" s="250"/>
      <c r="Y1035" s="250"/>
      <c r="Z1035" s="250"/>
      <c r="AA1035" s="250"/>
      <c r="AB1035" s="250"/>
      <c r="AC1035" s="250"/>
      <c r="AD1035" s="250"/>
      <c r="AE1035" s="246"/>
      <c r="AF1035" s="250"/>
      <c r="AG1035" s="250"/>
      <c r="AH1035" s="250"/>
      <c r="AI1035" s="250"/>
    </row>
    <row r="1036" spans="1:35" ht="15" customHeight="1" x14ac:dyDescent="0.3">
      <c r="A1036" s="261"/>
      <c r="B1036" s="262"/>
      <c r="C1036" s="262"/>
      <c r="D1036" s="262"/>
      <c r="E1036" s="262"/>
      <c r="F1036" s="262"/>
      <c r="G1036" s="263"/>
      <c r="H1036" s="262"/>
      <c r="I1036" s="258"/>
      <c r="J1036" s="261"/>
      <c r="K1036" s="250"/>
      <c r="L1036" s="262"/>
      <c r="N1036" s="250"/>
      <c r="O1036" s="260"/>
      <c r="P1036" s="257"/>
      <c r="Q1036" s="250"/>
      <c r="R1036" s="250"/>
      <c r="S1036" s="250"/>
      <c r="T1036" s="250"/>
      <c r="U1036" s="250"/>
      <c r="V1036" s="250"/>
      <c r="W1036" s="250"/>
      <c r="X1036" s="250"/>
      <c r="Y1036" s="250"/>
      <c r="Z1036" s="250"/>
      <c r="AA1036" s="250"/>
      <c r="AB1036" s="250"/>
      <c r="AC1036" s="250"/>
      <c r="AD1036" s="250"/>
      <c r="AE1036" s="246"/>
      <c r="AF1036" s="250"/>
      <c r="AG1036" s="250"/>
      <c r="AH1036" s="250"/>
      <c r="AI1036" s="250"/>
    </row>
    <row r="1037" spans="1:35" ht="15" customHeight="1" x14ac:dyDescent="0.3">
      <c r="A1037" s="261"/>
      <c r="B1037" s="262"/>
      <c r="C1037" s="262"/>
      <c r="D1037" s="262"/>
      <c r="E1037" s="262"/>
      <c r="F1037" s="262"/>
      <c r="G1037" s="263"/>
      <c r="H1037" s="262"/>
      <c r="I1037" s="258"/>
      <c r="J1037" s="261"/>
      <c r="K1037" s="257"/>
      <c r="L1037" s="262"/>
      <c r="N1037" s="250"/>
      <c r="O1037" s="260"/>
      <c r="P1037" s="257"/>
      <c r="Q1037" s="250"/>
      <c r="R1037" s="250"/>
      <c r="S1037" s="250"/>
      <c r="T1037" s="250"/>
      <c r="U1037" s="250"/>
      <c r="V1037" s="250"/>
      <c r="W1037" s="250"/>
      <c r="X1037" s="250"/>
      <c r="Y1037" s="250"/>
      <c r="Z1037" s="250"/>
      <c r="AA1037" s="250"/>
      <c r="AB1037" s="250"/>
      <c r="AC1037" s="250"/>
      <c r="AD1037" s="250"/>
      <c r="AE1037" s="246"/>
      <c r="AF1037" s="250"/>
      <c r="AG1037" s="250"/>
      <c r="AH1037" s="250"/>
      <c r="AI1037" s="250"/>
    </row>
    <row r="1038" spans="1:35" ht="15" customHeight="1" x14ac:dyDescent="0.3">
      <c r="A1038" s="261"/>
      <c r="B1038" s="262"/>
      <c r="C1038" s="262"/>
      <c r="D1038" s="262"/>
      <c r="E1038" s="262"/>
      <c r="F1038" s="262"/>
      <c r="G1038" s="263"/>
      <c r="H1038" s="262"/>
      <c r="I1038" s="258"/>
      <c r="J1038" s="261"/>
      <c r="K1038" s="262"/>
      <c r="L1038" s="250"/>
      <c r="N1038" s="250"/>
      <c r="O1038" s="260"/>
      <c r="P1038" s="257"/>
      <c r="Q1038" s="250"/>
      <c r="R1038" s="250"/>
      <c r="S1038" s="250"/>
      <c r="T1038" s="250"/>
      <c r="U1038" s="250"/>
      <c r="V1038" s="250"/>
      <c r="W1038" s="250"/>
      <c r="X1038" s="250"/>
      <c r="Y1038" s="250"/>
      <c r="Z1038" s="250"/>
      <c r="AA1038" s="250"/>
      <c r="AB1038" s="250"/>
      <c r="AC1038" s="250"/>
      <c r="AD1038" s="250"/>
      <c r="AE1038" s="246"/>
      <c r="AF1038" s="250"/>
      <c r="AG1038" s="250"/>
      <c r="AH1038" s="250"/>
      <c r="AI1038" s="250"/>
    </row>
    <row r="1039" spans="1:35" ht="15" customHeight="1" x14ac:dyDescent="0.3">
      <c r="A1039" s="261"/>
      <c r="B1039" s="262"/>
      <c r="C1039" s="262"/>
      <c r="D1039" s="262"/>
      <c r="E1039" s="262"/>
      <c r="F1039" s="262"/>
      <c r="G1039" s="263"/>
      <c r="H1039" s="262"/>
      <c r="I1039" s="258"/>
      <c r="J1039" s="261"/>
      <c r="K1039" s="262"/>
      <c r="L1039" s="250"/>
      <c r="N1039" s="250"/>
      <c r="O1039" s="260"/>
      <c r="P1039" s="257"/>
      <c r="Q1039" s="250"/>
      <c r="R1039" s="250"/>
      <c r="S1039" s="250"/>
      <c r="T1039" s="250"/>
      <c r="U1039" s="250"/>
      <c r="V1039" s="250"/>
      <c r="W1039" s="250"/>
      <c r="X1039" s="250"/>
      <c r="Y1039" s="250"/>
      <c r="Z1039" s="250"/>
      <c r="AA1039" s="250"/>
      <c r="AB1039" s="250"/>
      <c r="AC1039" s="250"/>
      <c r="AD1039" s="250"/>
      <c r="AE1039" s="246"/>
      <c r="AF1039" s="250"/>
      <c r="AG1039" s="250"/>
      <c r="AH1039" s="250"/>
      <c r="AI1039" s="250"/>
    </row>
    <row r="1040" spans="1:35" ht="15" customHeight="1" x14ac:dyDescent="0.3">
      <c r="A1040" s="261"/>
      <c r="B1040" s="262"/>
      <c r="C1040" s="262"/>
      <c r="D1040" s="262"/>
      <c r="E1040" s="262"/>
      <c r="F1040" s="262"/>
      <c r="G1040" s="263"/>
      <c r="H1040" s="262"/>
      <c r="I1040" s="258"/>
      <c r="J1040" s="261"/>
      <c r="K1040" s="250"/>
      <c r="L1040" s="262"/>
      <c r="N1040" s="250"/>
      <c r="O1040" s="260"/>
      <c r="P1040" s="257"/>
      <c r="Q1040" s="250"/>
      <c r="R1040" s="250"/>
      <c r="S1040" s="250"/>
      <c r="T1040" s="250"/>
      <c r="U1040" s="250"/>
      <c r="V1040" s="250"/>
      <c r="W1040" s="250"/>
      <c r="X1040" s="250"/>
      <c r="Y1040" s="250"/>
      <c r="Z1040" s="250"/>
      <c r="AA1040" s="250"/>
      <c r="AB1040" s="250"/>
      <c r="AC1040" s="250"/>
      <c r="AD1040" s="250"/>
      <c r="AE1040" s="246"/>
      <c r="AF1040" s="250"/>
      <c r="AG1040" s="250"/>
      <c r="AH1040" s="250"/>
      <c r="AI1040" s="250"/>
    </row>
    <row r="1041" spans="1:35" ht="15" customHeight="1" x14ac:dyDescent="0.3">
      <c r="A1041" s="261"/>
      <c r="B1041" s="262"/>
      <c r="C1041" s="262"/>
      <c r="D1041" s="262"/>
      <c r="E1041" s="262"/>
      <c r="F1041" s="262"/>
      <c r="G1041" s="263"/>
      <c r="H1041" s="262"/>
      <c r="I1041" s="258"/>
      <c r="J1041" s="261"/>
      <c r="K1041" s="250"/>
      <c r="L1041" s="262"/>
      <c r="N1041" s="250"/>
      <c r="O1041" s="260"/>
      <c r="P1041" s="257"/>
      <c r="Q1041" s="250"/>
      <c r="R1041" s="250"/>
      <c r="S1041" s="250"/>
      <c r="T1041" s="250"/>
      <c r="U1041" s="250"/>
      <c r="V1041" s="250"/>
      <c r="W1041" s="250"/>
      <c r="X1041" s="250"/>
      <c r="Y1041" s="250"/>
      <c r="Z1041" s="250"/>
      <c r="AA1041" s="250"/>
      <c r="AB1041" s="250"/>
      <c r="AC1041" s="250"/>
      <c r="AD1041" s="250"/>
      <c r="AE1041" s="246"/>
      <c r="AF1041" s="250"/>
      <c r="AG1041" s="250"/>
      <c r="AH1041" s="250"/>
      <c r="AI1041" s="250"/>
    </row>
    <row r="1042" spans="1:35" ht="15" customHeight="1" x14ac:dyDescent="0.3">
      <c r="A1042" s="261"/>
      <c r="B1042" s="262"/>
      <c r="C1042" s="262"/>
      <c r="D1042" s="262"/>
      <c r="E1042" s="262"/>
      <c r="F1042" s="262"/>
      <c r="G1042" s="263"/>
      <c r="H1042" s="262"/>
      <c r="I1042" s="258"/>
      <c r="J1042" s="262"/>
      <c r="K1042" s="262"/>
      <c r="L1042" s="262"/>
      <c r="N1042" s="250"/>
      <c r="O1042" s="260"/>
      <c r="P1042" s="257"/>
      <c r="Q1042" s="250"/>
      <c r="R1042" s="250"/>
      <c r="S1042" s="250"/>
      <c r="T1042" s="250"/>
      <c r="U1042" s="250"/>
      <c r="V1042" s="250"/>
      <c r="W1042" s="250"/>
      <c r="X1042" s="250"/>
      <c r="Y1042" s="250"/>
      <c r="Z1042" s="250"/>
      <c r="AA1042" s="250"/>
      <c r="AB1042" s="250"/>
      <c r="AC1042" s="250"/>
      <c r="AD1042" s="250"/>
      <c r="AE1042" s="247"/>
      <c r="AF1042" s="250"/>
      <c r="AG1042" s="250"/>
      <c r="AH1042" s="250"/>
      <c r="AI1042" s="250"/>
    </row>
    <row r="1043" spans="1:35" ht="15" customHeight="1" x14ac:dyDescent="0.3">
      <c r="A1043" s="261"/>
      <c r="B1043" s="262"/>
      <c r="C1043" s="262"/>
      <c r="D1043" s="262"/>
      <c r="E1043" s="262"/>
      <c r="F1043" s="262"/>
      <c r="G1043" s="263"/>
      <c r="H1043" s="262"/>
      <c r="I1043" s="258"/>
      <c r="J1043" s="261"/>
      <c r="K1043" s="262"/>
      <c r="L1043" s="250"/>
      <c r="N1043" s="250"/>
      <c r="O1043" s="260"/>
      <c r="P1043" s="257"/>
      <c r="Q1043" s="250"/>
      <c r="R1043" s="250"/>
      <c r="S1043" s="250"/>
      <c r="T1043" s="250"/>
      <c r="U1043" s="250"/>
      <c r="V1043" s="250"/>
      <c r="W1043" s="250"/>
      <c r="X1043" s="250"/>
      <c r="Y1043" s="250"/>
      <c r="Z1043" s="250"/>
      <c r="AA1043" s="250"/>
      <c r="AB1043" s="250"/>
      <c r="AC1043" s="250"/>
      <c r="AD1043" s="250"/>
      <c r="AE1043" s="247"/>
      <c r="AF1043" s="250"/>
      <c r="AG1043" s="250"/>
      <c r="AH1043" s="250"/>
      <c r="AI1043" s="250"/>
    </row>
    <row r="1044" spans="1:35" ht="15" customHeight="1" x14ac:dyDescent="0.3">
      <c r="A1044" s="261"/>
      <c r="B1044" s="262"/>
      <c r="C1044" s="262"/>
      <c r="D1044" s="262"/>
      <c r="E1044" s="262"/>
      <c r="F1044" s="262"/>
      <c r="G1044" s="263"/>
      <c r="H1044" s="262"/>
      <c r="I1044" s="258"/>
      <c r="J1044" s="250"/>
      <c r="K1044" s="262"/>
      <c r="L1044" s="262"/>
      <c r="N1044" s="250"/>
      <c r="O1044" s="260"/>
      <c r="P1044" s="257"/>
      <c r="Q1044" s="250"/>
      <c r="R1044" s="250"/>
      <c r="S1044" s="250"/>
      <c r="T1044" s="250"/>
      <c r="U1044" s="250"/>
      <c r="V1044" s="250"/>
      <c r="W1044" s="250"/>
      <c r="X1044" s="250"/>
      <c r="Y1044" s="250"/>
      <c r="Z1044" s="250"/>
      <c r="AA1044" s="250"/>
      <c r="AB1044" s="250"/>
      <c r="AC1044" s="250"/>
      <c r="AD1044" s="250"/>
      <c r="AE1044" s="246"/>
      <c r="AF1044" s="250"/>
      <c r="AG1044" s="250"/>
      <c r="AH1044" s="250"/>
      <c r="AI1044" s="250"/>
    </row>
    <row r="1045" spans="1:35" ht="15" customHeight="1" x14ac:dyDescent="0.3">
      <c r="A1045" s="261"/>
      <c r="B1045" s="262"/>
      <c r="C1045" s="262"/>
      <c r="D1045" s="262"/>
      <c r="E1045" s="262"/>
      <c r="F1045" s="262"/>
      <c r="G1045" s="263"/>
      <c r="H1045" s="262"/>
      <c r="I1045" s="258"/>
      <c r="J1045" s="261"/>
      <c r="K1045" s="250"/>
      <c r="L1045" s="262"/>
      <c r="N1045" s="250"/>
      <c r="O1045" s="260"/>
      <c r="P1045" s="257"/>
      <c r="Q1045" s="250"/>
      <c r="R1045" s="250"/>
      <c r="S1045" s="250"/>
      <c r="T1045" s="250"/>
      <c r="U1045" s="250"/>
      <c r="V1045" s="250"/>
      <c r="W1045" s="250"/>
      <c r="X1045" s="250"/>
      <c r="Y1045" s="250"/>
      <c r="Z1045" s="250"/>
      <c r="AA1045" s="250"/>
      <c r="AB1045" s="250"/>
      <c r="AC1045" s="250"/>
      <c r="AD1045" s="250"/>
      <c r="AE1045" s="246"/>
      <c r="AF1045" s="250"/>
      <c r="AG1045" s="250"/>
      <c r="AH1045" s="250"/>
      <c r="AI1045" s="250"/>
    </row>
    <row r="1046" spans="1:35" ht="15" customHeight="1" x14ac:dyDescent="0.3">
      <c r="A1046" s="261"/>
      <c r="B1046" s="262"/>
      <c r="C1046" s="262"/>
      <c r="D1046" s="262"/>
      <c r="E1046" s="262"/>
      <c r="F1046" s="262"/>
      <c r="G1046" s="263"/>
      <c r="H1046" s="262"/>
      <c r="I1046" s="258"/>
      <c r="J1046" s="261"/>
      <c r="K1046" s="257"/>
      <c r="L1046" s="262"/>
      <c r="N1046" s="250"/>
      <c r="O1046" s="260"/>
      <c r="P1046" s="257"/>
      <c r="Q1046" s="250"/>
      <c r="R1046" s="250"/>
      <c r="S1046" s="250"/>
      <c r="T1046" s="250"/>
      <c r="U1046" s="250"/>
      <c r="V1046" s="250"/>
      <c r="W1046" s="250"/>
      <c r="X1046" s="250"/>
      <c r="Y1046" s="250"/>
      <c r="Z1046" s="250"/>
      <c r="AA1046" s="250"/>
      <c r="AB1046" s="250"/>
      <c r="AC1046" s="250"/>
      <c r="AD1046" s="250"/>
      <c r="AE1046" s="246"/>
      <c r="AF1046" s="250"/>
      <c r="AG1046" s="250"/>
      <c r="AH1046" s="250"/>
      <c r="AI1046" s="250"/>
    </row>
    <row r="1047" spans="1:35" ht="15" customHeight="1" x14ac:dyDescent="0.3">
      <c r="A1047" s="261"/>
      <c r="B1047" s="262"/>
      <c r="C1047" s="262"/>
      <c r="D1047" s="262"/>
      <c r="E1047" s="262"/>
      <c r="F1047" s="262"/>
      <c r="G1047" s="263"/>
      <c r="H1047" s="262"/>
      <c r="I1047" s="258"/>
      <c r="J1047" s="262"/>
      <c r="K1047" s="257"/>
      <c r="L1047" s="262"/>
      <c r="N1047" s="250"/>
      <c r="O1047" s="260"/>
      <c r="P1047" s="257"/>
      <c r="Q1047" s="250"/>
      <c r="R1047" s="250"/>
      <c r="S1047" s="250"/>
      <c r="T1047" s="250"/>
      <c r="U1047" s="250"/>
      <c r="V1047" s="250"/>
      <c r="W1047" s="250"/>
      <c r="X1047" s="250"/>
      <c r="Y1047" s="250"/>
      <c r="Z1047" s="250"/>
      <c r="AA1047" s="250"/>
      <c r="AB1047" s="250"/>
      <c r="AC1047" s="250"/>
      <c r="AD1047" s="250"/>
      <c r="AE1047" s="246"/>
      <c r="AF1047" s="250"/>
      <c r="AG1047" s="250"/>
      <c r="AH1047" s="250"/>
      <c r="AI1047" s="250"/>
    </row>
    <row r="1048" spans="1:35" ht="15" customHeight="1" x14ac:dyDescent="0.3">
      <c r="A1048" s="261"/>
      <c r="B1048" s="262"/>
      <c r="C1048" s="262"/>
      <c r="D1048" s="262"/>
      <c r="E1048" s="262"/>
      <c r="F1048" s="262"/>
      <c r="G1048" s="263"/>
      <c r="H1048" s="262"/>
      <c r="I1048" s="258"/>
      <c r="J1048" s="262"/>
      <c r="K1048" s="250"/>
      <c r="L1048" s="262"/>
      <c r="N1048" s="250"/>
      <c r="O1048" s="260"/>
      <c r="P1048" s="257"/>
      <c r="Q1048" s="250"/>
      <c r="R1048" s="250"/>
      <c r="S1048" s="250"/>
      <c r="T1048" s="250"/>
      <c r="U1048" s="250"/>
      <c r="V1048" s="250"/>
      <c r="W1048" s="250"/>
      <c r="X1048" s="250"/>
      <c r="Y1048" s="250"/>
      <c r="Z1048" s="250"/>
      <c r="AA1048" s="250"/>
      <c r="AB1048" s="250"/>
      <c r="AC1048" s="250"/>
      <c r="AD1048" s="250"/>
      <c r="AE1048" s="247"/>
      <c r="AF1048" s="250"/>
      <c r="AG1048" s="250"/>
      <c r="AH1048" s="250"/>
      <c r="AI1048" s="250"/>
    </row>
    <row r="1049" spans="1:35" ht="15" customHeight="1" x14ac:dyDescent="0.3">
      <c r="A1049" s="261"/>
      <c r="B1049" s="262"/>
      <c r="C1049" s="262"/>
      <c r="D1049" s="262"/>
      <c r="E1049" s="262"/>
      <c r="F1049" s="262"/>
      <c r="G1049" s="263"/>
      <c r="H1049" s="262"/>
      <c r="I1049" s="258"/>
      <c r="J1049" s="261"/>
      <c r="K1049" s="250"/>
      <c r="L1049" s="262"/>
      <c r="N1049" s="250"/>
      <c r="O1049" s="260"/>
      <c r="P1049" s="257"/>
      <c r="Q1049" s="250"/>
      <c r="R1049" s="250"/>
      <c r="S1049" s="250"/>
      <c r="T1049" s="250"/>
      <c r="U1049" s="250"/>
      <c r="V1049" s="250"/>
      <c r="W1049" s="250"/>
      <c r="X1049" s="250"/>
      <c r="Y1049" s="250"/>
      <c r="Z1049" s="250"/>
      <c r="AA1049" s="250"/>
      <c r="AB1049" s="250"/>
      <c r="AC1049" s="250"/>
      <c r="AD1049" s="250"/>
      <c r="AE1049" s="246"/>
      <c r="AF1049" s="250"/>
      <c r="AG1049" s="250"/>
      <c r="AH1049" s="250"/>
      <c r="AI1049" s="250"/>
    </row>
    <row r="1050" spans="1:35" ht="15" customHeight="1" x14ac:dyDescent="0.3">
      <c r="A1050" s="261"/>
      <c r="B1050" s="262"/>
      <c r="C1050" s="262"/>
      <c r="D1050" s="262"/>
      <c r="E1050" s="262"/>
      <c r="F1050" s="262"/>
      <c r="G1050" s="263"/>
      <c r="H1050" s="262"/>
      <c r="I1050" s="258"/>
      <c r="J1050" s="261"/>
      <c r="K1050" s="262"/>
      <c r="L1050" s="250"/>
      <c r="N1050" s="250"/>
      <c r="O1050" s="260"/>
      <c r="P1050" s="257"/>
      <c r="Q1050" s="250"/>
      <c r="R1050" s="250"/>
      <c r="S1050" s="250"/>
      <c r="T1050" s="250"/>
      <c r="U1050" s="250"/>
      <c r="V1050" s="250"/>
      <c r="W1050" s="250"/>
      <c r="X1050" s="250"/>
      <c r="Y1050" s="250"/>
      <c r="Z1050" s="250"/>
      <c r="AA1050" s="250"/>
      <c r="AB1050" s="250"/>
      <c r="AC1050" s="250"/>
      <c r="AD1050" s="250"/>
      <c r="AE1050" s="247"/>
      <c r="AF1050" s="250"/>
      <c r="AG1050" s="250"/>
      <c r="AH1050" s="250"/>
      <c r="AI1050" s="250"/>
    </row>
    <row r="1051" spans="1:35" ht="15" customHeight="1" x14ac:dyDescent="0.3">
      <c r="A1051" s="261"/>
      <c r="B1051" s="262"/>
      <c r="C1051" s="262"/>
      <c r="D1051" s="262"/>
      <c r="E1051" s="262"/>
      <c r="F1051" s="262"/>
      <c r="G1051" s="263"/>
      <c r="H1051" s="262"/>
      <c r="I1051" s="258"/>
      <c r="J1051" s="262"/>
      <c r="K1051" s="250"/>
      <c r="L1051" s="262"/>
      <c r="N1051" s="250"/>
      <c r="O1051" s="260"/>
      <c r="P1051" s="257"/>
      <c r="Q1051" s="250"/>
      <c r="R1051" s="250"/>
      <c r="S1051" s="250"/>
      <c r="T1051" s="250"/>
      <c r="U1051" s="250"/>
      <c r="V1051" s="250"/>
      <c r="W1051" s="250"/>
      <c r="X1051" s="250"/>
      <c r="Y1051" s="250"/>
      <c r="Z1051" s="250"/>
      <c r="AA1051" s="250"/>
      <c r="AB1051" s="250"/>
      <c r="AC1051" s="250"/>
      <c r="AD1051" s="250"/>
      <c r="AE1051" s="246"/>
      <c r="AF1051" s="250"/>
      <c r="AG1051" s="250"/>
      <c r="AH1051" s="250"/>
      <c r="AI1051" s="250"/>
    </row>
    <row r="1052" spans="1:35" ht="15" customHeight="1" x14ac:dyDescent="0.3">
      <c r="A1052" s="261"/>
      <c r="B1052" s="262"/>
      <c r="C1052" s="262"/>
      <c r="D1052" s="262"/>
      <c r="E1052" s="262"/>
      <c r="F1052" s="262"/>
      <c r="G1052" s="263"/>
      <c r="H1052" s="262"/>
      <c r="I1052" s="258"/>
      <c r="J1052" s="262"/>
      <c r="K1052" s="257"/>
      <c r="L1052" s="262"/>
      <c r="N1052" s="250"/>
      <c r="O1052" s="260"/>
      <c r="P1052" s="257"/>
      <c r="Q1052" s="250"/>
      <c r="R1052" s="250"/>
      <c r="S1052" s="250"/>
      <c r="T1052" s="250"/>
      <c r="U1052" s="250"/>
      <c r="V1052" s="250"/>
      <c r="W1052" s="250"/>
      <c r="X1052" s="250"/>
      <c r="Y1052" s="250"/>
      <c r="Z1052" s="250"/>
      <c r="AA1052" s="250"/>
      <c r="AB1052" s="250"/>
      <c r="AC1052" s="250"/>
      <c r="AD1052" s="250"/>
      <c r="AE1052" s="247"/>
      <c r="AF1052" s="250"/>
      <c r="AG1052" s="250"/>
      <c r="AH1052" s="250"/>
      <c r="AI1052" s="250"/>
    </row>
    <row r="1053" spans="1:35" ht="15" customHeight="1" x14ac:dyDescent="0.3">
      <c r="A1053" s="261"/>
      <c r="B1053" s="262"/>
      <c r="C1053" s="262"/>
      <c r="D1053" s="262"/>
      <c r="E1053" s="262"/>
      <c r="F1053" s="262"/>
      <c r="G1053" s="263"/>
      <c r="H1053" s="262"/>
      <c r="I1053" s="258"/>
      <c r="J1053" s="261"/>
      <c r="K1053" s="250"/>
      <c r="L1053" s="262"/>
      <c r="N1053" s="250"/>
      <c r="O1053" s="260"/>
      <c r="P1053" s="257"/>
      <c r="Q1053" s="250"/>
      <c r="R1053" s="250"/>
      <c r="S1053" s="250"/>
      <c r="T1053" s="250"/>
      <c r="U1053" s="250"/>
      <c r="V1053" s="250"/>
      <c r="W1053" s="250"/>
      <c r="X1053" s="250"/>
      <c r="Y1053" s="250"/>
      <c r="Z1053" s="250"/>
      <c r="AA1053" s="250"/>
      <c r="AB1053" s="250"/>
      <c r="AC1053" s="250"/>
      <c r="AD1053" s="250"/>
      <c r="AE1053" s="247"/>
      <c r="AF1053" s="250"/>
      <c r="AG1053" s="250"/>
      <c r="AH1053" s="250"/>
      <c r="AI1053" s="250"/>
    </row>
    <row r="1054" spans="1:35" ht="15" customHeight="1" x14ac:dyDescent="0.3">
      <c r="A1054" s="261"/>
      <c r="B1054" s="262"/>
      <c r="C1054" s="262"/>
      <c r="D1054" s="262"/>
      <c r="E1054" s="262"/>
      <c r="F1054" s="262"/>
      <c r="G1054" s="263"/>
      <c r="H1054" s="262"/>
      <c r="I1054" s="258"/>
      <c r="J1054" s="250"/>
      <c r="K1054" s="262"/>
      <c r="L1054" s="262"/>
      <c r="N1054" s="250"/>
      <c r="O1054" s="260"/>
      <c r="P1054" s="257"/>
      <c r="Q1054" s="250"/>
      <c r="R1054" s="250"/>
      <c r="S1054" s="250"/>
      <c r="T1054" s="250"/>
      <c r="U1054" s="250"/>
      <c r="V1054" s="250"/>
      <c r="W1054" s="250"/>
      <c r="X1054" s="250"/>
      <c r="Y1054" s="250"/>
      <c r="Z1054" s="250"/>
      <c r="AA1054" s="250"/>
      <c r="AB1054" s="250"/>
      <c r="AC1054" s="250"/>
      <c r="AD1054" s="250"/>
      <c r="AE1054" s="247"/>
      <c r="AF1054" s="250"/>
      <c r="AG1054" s="250"/>
      <c r="AH1054" s="250"/>
      <c r="AI1054" s="250"/>
    </row>
    <row r="1055" spans="1:35" ht="15" customHeight="1" x14ac:dyDescent="0.3">
      <c r="A1055" s="261"/>
      <c r="B1055" s="262"/>
      <c r="C1055" s="262"/>
      <c r="D1055" s="262"/>
      <c r="E1055" s="262"/>
      <c r="F1055" s="262"/>
      <c r="G1055" s="263"/>
      <c r="H1055" s="262"/>
      <c r="I1055" s="258"/>
      <c r="J1055" s="262"/>
      <c r="K1055" s="250"/>
      <c r="L1055" s="262"/>
      <c r="N1055" s="250"/>
      <c r="O1055" s="260"/>
      <c r="P1055" s="257"/>
      <c r="Q1055" s="250"/>
      <c r="R1055" s="250"/>
      <c r="S1055" s="250"/>
      <c r="T1055" s="250"/>
      <c r="U1055" s="250"/>
      <c r="V1055" s="250"/>
      <c r="W1055" s="250"/>
      <c r="X1055" s="250"/>
      <c r="Y1055" s="250"/>
      <c r="Z1055" s="250"/>
      <c r="AA1055" s="250"/>
      <c r="AB1055" s="250"/>
      <c r="AC1055" s="250"/>
      <c r="AD1055" s="250"/>
      <c r="AE1055" s="247"/>
      <c r="AF1055" s="250"/>
      <c r="AG1055" s="250"/>
      <c r="AH1055" s="250"/>
      <c r="AI1055" s="250"/>
    </row>
    <row r="1056" spans="1:35" ht="15" customHeight="1" x14ac:dyDescent="0.3">
      <c r="A1056" s="261"/>
      <c r="B1056" s="262"/>
      <c r="C1056" s="262"/>
      <c r="D1056" s="262"/>
      <c r="E1056" s="262"/>
      <c r="F1056" s="262"/>
      <c r="G1056" s="263"/>
      <c r="H1056" s="262"/>
      <c r="I1056" s="258"/>
      <c r="J1056" s="261"/>
      <c r="K1056" s="262"/>
      <c r="L1056" s="250"/>
      <c r="N1056" s="250"/>
      <c r="O1056" s="260"/>
      <c r="P1056" s="257"/>
      <c r="Q1056" s="250"/>
      <c r="R1056" s="250"/>
      <c r="S1056" s="250"/>
      <c r="T1056" s="250"/>
      <c r="U1056" s="250"/>
      <c r="V1056" s="250"/>
      <c r="W1056" s="250"/>
      <c r="X1056" s="250"/>
      <c r="Y1056" s="250"/>
      <c r="Z1056" s="250"/>
      <c r="AA1056" s="250"/>
      <c r="AB1056" s="250"/>
      <c r="AC1056" s="250"/>
      <c r="AD1056" s="250"/>
      <c r="AE1056" s="246"/>
      <c r="AF1056" s="250"/>
      <c r="AG1056" s="250"/>
      <c r="AH1056" s="250"/>
      <c r="AI1056" s="250"/>
    </row>
    <row r="1057" spans="1:35" ht="15" customHeight="1" x14ac:dyDescent="0.3">
      <c r="A1057" s="261"/>
      <c r="B1057" s="262"/>
      <c r="C1057" s="262"/>
      <c r="D1057" s="262"/>
      <c r="E1057" s="262"/>
      <c r="F1057" s="262"/>
      <c r="G1057" s="263"/>
      <c r="H1057" s="262"/>
      <c r="I1057" s="258"/>
      <c r="J1057" s="261"/>
      <c r="K1057" s="250"/>
      <c r="L1057" s="262"/>
      <c r="N1057" s="250"/>
      <c r="O1057" s="260"/>
      <c r="P1057" s="257"/>
      <c r="Q1057" s="250"/>
      <c r="R1057" s="250"/>
      <c r="S1057" s="250"/>
      <c r="T1057" s="250"/>
      <c r="U1057" s="250"/>
      <c r="V1057" s="250"/>
      <c r="W1057" s="250"/>
      <c r="X1057" s="250"/>
      <c r="Y1057" s="250"/>
      <c r="Z1057" s="250"/>
      <c r="AA1057" s="250"/>
      <c r="AB1057" s="250"/>
      <c r="AC1057" s="250"/>
      <c r="AD1057" s="250"/>
      <c r="AE1057" s="246"/>
      <c r="AF1057" s="250"/>
      <c r="AG1057" s="250"/>
      <c r="AH1057" s="250"/>
      <c r="AI1057" s="250"/>
    </row>
    <row r="1058" spans="1:35" ht="15" customHeight="1" x14ac:dyDescent="0.3">
      <c r="A1058" s="261"/>
      <c r="B1058" s="262"/>
      <c r="C1058" s="262"/>
      <c r="D1058" s="262"/>
      <c r="E1058" s="262"/>
      <c r="F1058" s="262"/>
      <c r="G1058" s="263"/>
      <c r="H1058" s="262"/>
      <c r="I1058" s="258"/>
      <c r="J1058" s="261"/>
      <c r="K1058" s="262"/>
      <c r="L1058" s="250"/>
      <c r="N1058" s="250"/>
      <c r="O1058" s="260"/>
      <c r="P1058" s="257"/>
      <c r="Q1058" s="250"/>
      <c r="R1058" s="250"/>
      <c r="S1058" s="250"/>
      <c r="T1058" s="250"/>
      <c r="U1058" s="250"/>
      <c r="V1058" s="250"/>
      <c r="W1058" s="250"/>
      <c r="X1058" s="250"/>
      <c r="Y1058" s="250"/>
      <c r="Z1058" s="250"/>
      <c r="AA1058" s="250"/>
      <c r="AB1058" s="250"/>
      <c r="AC1058" s="250"/>
      <c r="AD1058" s="250"/>
      <c r="AE1058" s="247"/>
      <c r="AF1058" s="250"/>
      <c r="AG1058" s="250"/>
      <c r="AH1058" s="250"/>
      <c r="AI1058" s="250"/>
    </row>
    <row r="1059" spans="1:35" ht="15" customHeight="1" x14ac:dyDescent="0.3">
      <c r="A1059" s="261"/>
      <c r="B1059" s="262"/>
      <c r="C1059" s="262"/>
      <c r="D1059" s="262"/>
      <c r="E1059" s="262"/>
      <c r="F1059" s="262"/>
      <c r="G1059" s="263"/>
      <c r="H1059" s="262"/>
      <c r="I1059" s="258"/>
      <c r="J1059" s="261"/>
      <c r="K1059" s="250"/>
      <c r="L1059" s="262"/>
      <c r="N1059" s="250"/>
      <c r="O1059" s="260"/>
      <c r="P1059" s="257"/>
      <c r="Q1059" s="250"/>
      <c r="R1059" s="250"/>
      <c r="S1059" s="250"/>
      <c r="T1059" s="250"/>
      <c r="U1059" s="250"/>
      <c r="V1059" s="250"/>
      <c r="W1059" s="250"/>
      <c r="X1059" s="250"/>
      <c r="Y1059" s="250"/>
      <c r="Z1059" s="250"/>
      <c r="AA1059" s="250"/>
      <c r="AB1059" s="250"/>
      <c r="AC1059" s="250"/>
      <c r="AD1059" s="250"/>
      <c r="AE1059" s="246"/>
      <c r="AF1059" s="250"/>
      <c r="AG1059" s="250"/>
      <c r="AH1059" s="250"/>
      <c r="AI1059" s="250"/>
    </row>
    <row r="1060" spans="1:35" ht="15" customHeight="1" x14ac:dyDescent="0.3">
      <c r="A1060" s="261"/>
      <c r="B1060" s="262"/>
      <c r="C1060" s="262"/>
      <c r="D1060" s="262"/>
      <c r="E1060" s="262"/>
      <c r="F1060" s="262"/>
      <c r="G1060" s="263"/>
      <c r="H1060" s="262"/>
      <c r="I1060" s="258"/>
      <c r="J1060" s="262"/>
      <c r="K1060" s="250"/>
      <c r="L1060" s="262"/>
      <c r="N1060" s="250"/>
      <c r="O1060" s="260"/>
      <c r="P1060" s="257"/>
      <c r="Q1060" s="250"/>
      <c r="R1060" s="250"/>
      <c r="S1060" s="250"/>
      <c r="T1060" s="250"/>
      <c r="U1060" s="250"/>
      <c r="V1060" s="250"/>
      <c r="W1060" s="250"/>
      <c r="X1060" s="250"/>
      <c r="Y1060" s="250"/>
      <c r="Z1060" s="250"/>
      <c r="AA1060" s="250"/>
      <c r="AB1060" s="250"/>
      <c r="AC1060" s="250"/>
      <c r="AD1060" s="250"/>
      <c r="AE1060" s="247"/>
      <c r="AF1060" s="250"/>
      <c r="AG1060" s="250"/>
      <c r="AH1060" s="250"/>
      <c r="AI1060" s="250"/>
    </row>
    <row r="1061" spans="1:35" ht="15" customHeight="1" x14ac:dyDescent="0.3">
      <c r="A1061" s="261"/>
      <c r="B1061" s="262"/>
      <c r="C1061" s="262"/>
      <c r="D1061" s="262"/>
      <c r="E1061" s="262"/>
      <c r="F1061" s="262"/>
      <c r="G1061" s="263"/>
      <c r="H1061" s="262"/>
      <c r="I1061" s="258"/>
      <c r="J1061" s="262"/>
      <c r="K1061" s="250"/>
      <c r="L1061" s="262"/>
      <c r="N1061" s="250"/>
      <c r="O1061" s="260"/>
      <c r="P1061" s="257"/>
      <c r="Q1061" s="250"/>
      <c r="R1061" s="250"/>
      <c r="S1061" s="250"/>
      <c r="T1061" s="250"/>
      <c r="U1061" s="250"/>
      <c r="V1061" s="250"/>
      <c r="W1061" s="250"/>
      <c r="X1061" s="250"/>
      <c r="Y1061" s="250"/>
      <c r="Z1061" s="250"/>
      <c r="AA1061" s="250"/>
      <c r="AB1061" s="250"/>
      <c r="AC1061" s="250"/>
      <c r="AD1061" s="250"/>
      <c r="AE1061" s="246"/>
      <c r="AF1061" s="250"/>
      <c r="AG1061" s="250"/>
      <c r="AH1061" s="250"/>
      <c r="AI1061" s="250"/>
    </row>
    <row r="1062" spans="1:35" ht="15" customHeight="1" x14ac:dyDescent="0.3">
      <c r="A1062" s="261"/>
      <c r="B1062" s="262"/>
      <c r="C1062" s="262"/>
      <c r="D1062" s="262"/>
      <c r="E1062" s="262"/>
      <c r="F1062" s="262"/>
      <c r="G1062" s="263"/>
      <c r="H1062" s="262"/>
      <c r="I1062" s="258"/>
      <c r="J1062" s="262"/>
      <c r="K1062" s="250"/>
      <c r="L1062" s="262"/>
      <c r="N1062" s="250"/>
      <c r="O1062" s="260"/>
      <c r="P1062" s="257"/>
      <c r="Q1062" s="250"/>
      <c r="R1062" s="250"/>
      <c r="S1062" s="250"/>
      <c r="T1062" s="250"/>
      <c r="U1062" s="250"/>
      <c r="V1062" s="250"/>
      <c r="W1062" s="250"/>
      <c r="X1062" s="250"/>
      <c r="Y1062" s="250"/>
      <c r="Z1062" s="250"/>
      <c r="AA1062" s="250"/>
      <c r="AB1062" s="250"/>
      <c r="AC1062" s="250"/>
      <c r="AD1062" s="250"/>
      <c r="AE1062" s="247"/>
      <c r="AF1062" s="250"/>
      <c r="AG1062" s="250"/>
      <c r="AH1062" s="250"/>
      <c r="AI1062" s="250"/>
    </row>
    <row r="1063" spans="1:35" ht="15" customHeight="1" x14ac:dyDescent="0.3">
      <c r="A1063" s="261"/>
      <c r="B1063" s="262"/>
      <c r="C1063" s="262"/>
      <c r="D1063" s="262"/>
      <c r="E1063" s="262"/>
      <c r="F1063" s="262"/>
      <c r="G1063" s="263"/>
      <c r="H1063" s="262"/>
      <c r="I1063" s="258"/>
      <c r="J1063" s="261"/>
      <c r="K1063" s="250"/>
      <c r="L1063" s="262"/>
      <c r="N1063" s="250"/>
      <c r="O1063" s="260"/>
      <c r="P1063" s="257"/>
      <c r="Q1063" s="250"/>
      <c r="R1063" s="250"/>
      <c r="S1063" s="250"/>
      <c r="T1063" s="250"/>
      <c r="U1063" s="250"/>
      <c r="V1063" s="250"/>
      <c r="W1063" s="250"/>
      <c r="X1063" s="250"/>
      <c r="Y1063" s="250"/>
      <c r="Z1063" s="250"/>
      <c r="AA1063" s="250"/>
      <c r="AB1063" s="250"/>
      <c r="AC1063" s="250"/>
      <c r="AD1063" s="250"/>
      <c r="AE1063" s="247"/>
      <c r="AF1063" s="250"/>
      <c r="AG1063" s="250"/>
      <c r="AH1063" s="250"/>
      <c r="AI1063" s="250"/>
    </row>
    <row r="1064" spans="1:35" ht="15" customHeight="1" x14ac:dyDescent="0.3">
      <c r="A1064" s="261"/>
      <c r="B1064" s="262"/>
      <c r="C1064" s="262"/>
      <c r="D1064" s="262"/>
      <c r="E1064" s="262"/>
      <c r="F1064" s="262"/>
      <c r="G1064" s="263"/>
      <c r="H1064" s="262"/>
      <c r="I1064" s="258"/>
      <c r="J1064" s="250"/>
      <c r="K1064" s="262"/>
      <c r="L1064" s="262"/>
      <c r="N1064" s="250"/>
      <c r="O1064" s="260"/>
      <c r="P1064" s="257"/>
      <c r="Q1064" s="250"/>
      <c r="R1064" s="250"/>
      <c r="S1064" s="250"/>
      <c r="T1064" s="250"/>
      <c r="U1064" s="250"/>
      <c r="V1064" s="250"/>
      <c r="W1064" s="250"/>
      <c r="X1064" s="250"/>
      <c r="Y1064" s="250"/>
      <c r="Z1064" s="250"/>
      <c r="AA1064" s="250"/>
      <c r="AB1064" s="250"/>
      <c r="AC1064" s="250"/>
      <c r="AD1064" s="250"/>
      <c r="AE1064" s="247"/>
      <c r="AF1064" s="250"/>
      <c r="AG1064" s="250"/>
      <c r="AH1064" s="250"/>
      <c r="AI1064" s="250"/>
    </row>
    <row r="1065" spans="1:35" ht="15" customHeight="1" x14ac:dyDescent="0.3">
      <c r="A1065" s="261"/>
      <c r="B1065" s="262"/>
      <c r="C1065" s="262"/>
      <c r="D1065" s="262"/>
      <c r="E1065" s="262"/>
      <c r="F1065" s="262"/>
      <c r="G1065" s="263"/>
      <c r="H1065" s="262"/>
      <c r="I1065" s="258"/>
      <c r="J1065" s="261"/>
      <c r="K1065" s="250"/>
      <c r="L1065" s="262"/>
      <c r="N1065" s="250"/>
      <c r="O1065" s="260"/>
      <c r="P1065" s="257"/>
      <c r="Q1065" s="250"/>
      <c r="R1065" s="250"/>
      <c r="S1065" s="250"/>
      <c r="T1065" s="250"/>
      <c r="U1065" s="250"/>
      <c r="V1065" s="250"/>
      <c r="W1065" s="250"/>
      <c r="X1065" s="250"/>
      <c r="Y1065" s="250"/>
      <c r="Z1065" s="250"/>
      <c r="AA1065" s="250"/>
      <c r="AB1065" s="250"/>
      <c r="AC1065" s="250"/>
      <c r="AD1065" s="250"/>
      <c r="AE1065" s="246"/>
      <c r="AF1065" s="250"/>
      <c r="AG1065" s="250"/>
      <c r="AH1065" s="250"/>
      <c r="AI1065" s="250"/>
    </row>
    <row r="1066" spans="1:35" ht="15" customHeight="1" x14ac:dyDescent="0.3">
      <c r="A1066" s="261"/>
      <c r="B1066" s="262"/>
      <c r="C1066" s="262"/>
      <c r="D1066" s="262"/>
      <c r="E1066" s="262"/>
      <c r="F1066" s="262"/>
      <c r="G1066" s="263"/>
      <c r="H1066" s="262"/>
      <c r="I1066" s="258"/>
      <c r="J1066" s="261"/>
      <c r="K1066" s="250"/>
      <c r="L1066" s="262"/>
      <c r="N1066" s="250"/>
      <c r="O1066" s="260"/>
      <c r="P1066" s="257"/>
      <c r="Q1066" s="250"/>
      <c r="R1066" s="250"/>
      <c r="S1066" s="250"/>
      <c r="T1066" s="250"/>
      <c r="U1066" s="250"/>
      <c r="V1066" s="250"/>
      <c r="W1066" s="250"/>
      <c r="X1066" s="250"/>
      <c r="Y1066" s="250"/>
      <c r="Z1066" s="250"/>
      <c r="AA1066" s="250"/>
      <c r="AB1066" s="250"/>
      <c r="AC1066" s="250"/>
      <c r="AD1066" s="250"/>
      <c r="AE1066" s="246"/>
      <c r="AF1066" s="250"/>
      <c r="AG1066" s="250"/>
      <c r="AH1066" s="250"/>
      <c r="AI1066" s="250"/>
    </row>
    <row r="1067" spans="1:35" ht="15" customHeight="1" x14ac:dyDescent="0.3">
      <c r="A1067" s="261"/>
      <c r="B1067" s="262"/>
      <c r="C1067" s="262"/>
      <c r="D1067" s="262"/>
      <c r="E1067" s="262"/>
      <c r="F1067" s="262"/>
      <c r="G1067" s="263"/>
      <c r="H1067" s="262"/>
      <c r="I1067" s="258"/>
      <c r="J1067" s="262"/>
      <c r="K1067" s="257"/>
      <c r="L1067" s="262"/>
      <c r="N1067" s="250"/>
      <c r="O1067" s="260"/>
      <c r="P1067" s="257"/>
      <c r="Q1067" s="250"/>
      <c r="R1067" s="250"/>
      <c r="S1067" s="250"/>
      <c r="T1067" s="250"/>
      <c r="U1067" s="250"/>
      <c r="V1067" s="250"/>
      <c r="W1067" s="250"/>
      <c r="X1067" s="250"/>
      <c r="Y1067" s="250"/>
      <c r="Z1067" s="250"/>
      <c r="AA1067" s="250"/>
      <c r="AB1067" s="250"/>
      <c r="AC1067" s="250"/>
      <c r="AD1067" s="250"/>
      <c r="AE1067" s="246"/>
      <c r="AF1067" s="250"/>
      <c r="AG1067" s="250"/>
      <c r="AH1067" s="250"/>
      <c r="AI1067" s="250"/>
    </row>
    <row r="1068" spans="1:35" ht="15" customHeight="1" x14ac:dyDescent="0.3">
      <c r="A1068" s="261"/>
      <c r="B1068" s="262"/>
      <c r="C1068" s="262"/>
      <c r="D1068" s="262"/>
      <c r="E1068" s="262"/>
      <c r="F1068" s="262"/>
      <c r="G1068" s="263"/>
      <c r="H1068" s="262"/>
      <c r="I1068" s="258"/>
      <c r="J1068" s="262"/>
      <c r="K1068" s="257"/>
      <c r="L1068" s="262"/>
      <c r="N1068" s="250"/>
      <c r="O1068" s="260"/>
      <c r="P1068" s="257"/>
      <c r="Q1068" s="250"/>
      <c r="R1068" s="250"/>
      <c r="S1068" s="250"/>
      <c r="T1068" s="250"/>
      <c r="U1068" s="250"/>
      <c r="V1068" s="250"/>
      <c r="W1068" s="250"/>
      <c r="X1068" s="250"/>
      <c r="Y1068" s="250"/>
      <c r="Z1068" s="250"/>
      <c r="AA1068" s="250"/>
      <c r="AB1068" s="250"/>
      <c r="AC1068" s="250"/>
      <c r="AD1068" s="250"/>
      <c r="AE1068" s="247"/>
      <c r="AF1068" s="250"/>
      <c r="AG1068" s="250"/>
      <c r="AH1068" s="250"/>
      <c r="AI1068" s="250"/>
    </row>
    <row r="1069" spans="1:35" ht="15" customHeight="1" x14ac:dyDescent="0.3">
      <c r="A1069" s="261"/>
      <c r="B1069" s="262"/>
      <c r="C1069" s="262"/>
      <c r="D1069" s="262"/>
      <c r="E1069" s="262"/>
      <c r="F1069" s="262"/>
      <c r="G1069" s="263"/>
      <c r="H1069" s="262"/>
      <c r="I1069" s="258"/>
      <c r="J1069" s="262"/>
      <c r="K1069" s="250"/>
      <c r="L1069" s="262"/>
      <c r="N1069" s="250"/>
      <c r="O1069" s="260"/>
      <c r="P1069" s="257"/>
      <c r="Q1069" s="250"/>
      <c r="R1069" s="250"/>
      <c r="S1069" s="250"/>
      <c r="T1069" s="250"/>
      <c r="U1069" s="250"/>
      <c r="V1069" s="250"/>
      <c r="W1069" s="250"/>
      <c r="X1069" s="250"/>
      <c r="Y1069" s="250"/>
      <c r="Z1069" s="250"/>
      <c r="AA1069" s="250"/>
      <c r="AB1069" s="250"/>
      <c r="AC1069" s="250"/>
      <c r="AD1069" s="250"/>
      <c r="AE1069" s="247"/>
      <c r="AF1069" s="250"/>
      <c r="AG1069" s="250"/>
      <c r="AH1069" s="250"/>
      <c r="AI1069" s="250"/>
    </row>
    <row r="1070" spans="1:35" ht="15" customHeight="1" x14ac:dyDescent="0.3">
      <c r="A1070" s="261"/>
      <c r="B1070" s="262"/>
      <c r="C1070" s="262"/>
      <c r="D1070" s="262"/>
      <c r="E1070" s="262"/>
      <c r="F1070" s="262"/>
      <c r="G1070" s="263"/>
      <c r="H1070" s="262"/>
      <c r="I1070" s="258"/>
      <c r="J1070" s="261"/>
      <c r="K1070" s="250"/>
      <c r="L1070" s="262"/>
      <c r="N1070" s="250"/>
      <c r="O1070" s="260"/>
      <c r="P1070" s="257"/>
      <c r="Q1070" s="250"/>
      <c r="R1070" s="250"/>
      <c r="S1070" s="250"/>
      <c r="T1070" s="250"/>
      <c r="U1070" s="250"/>
      <c r="V1070" s="250"/>
      <c r="W1070" s="250"/>
      <c r="X1070" s="250"/>
      <c r="Y1070" s="250"/>
      <c r="Z1070" s="250"/>
      <c r="AA1070" s="250"/>
      <c r="AB1070" s="250"/>
      <c r="AC1070" s="250"/>
      <c r="AD1070" s="250"/>
      <c r="AE1070" s="246"/>
      <c r="AF1070" s="250"/>
      <c r="AG1070" s="250"/>
      <c r="AH1070" s="250"/>
      <c r="AI1070" s="250"/>
    </row>
    <row r="1071" spans="1:35" ht="15" customHeight="1" x14ac:dyDescent="0.3">
      <c r="A1071" s="261"/>
      <c r="B1071" s="262"/>
      <c r="C1071" s="262"/>
      <c r="D1071" s="262"/>
      <c r="E1071" s="262"/>
      <c r="F1071" s="262"/>
      <c r="G1071" s="263"/>
      <c r="H1071" s="262"/>
      <c r="I1071" s="258"/>
      <c r="J1071" s="262"/>
      <c r="K1071" s="264"/>
      <c r="L1071" s="262"/>
      <c r="N1071" s="250"/>
      <c r="O1071" s="260"/>
      <c r="P1071" s="257"/>
      <c r="Q1071" s="250"/>
      <c r="R1071" s="250"/>
      <c r="S1071" s="250"/>
      <c r="T1071" s="250"/>
      <c r="U1071" s="250"/>
      <c r="V1071" s="250"/>
      <c r="W1071" s="250"/>
      <c r="X1071" s="250"/>
      <c r="Y1071" s="250"/>
      <c r="Z1071" s="250"/>
      <c r="AA1071" s="250"/>
      <c r="AB1071" s="250"/>
      <c r="AC1071" s="250"/>
      <c r="AD1071" s="250"/>
      <c r="AE1071" s="247"/>
      <c r="AF1071" s="250"/>
      <c r="AG1071" s="250"/>
      <c r="AH1071" s="250"/>
      <c r="AI1071" s="250"/>
    </row>
    <row r="1072" spans="1:35" ht="15" customHeight="1" x14ac:dyDescent="0.3">
      <c r="A1072" s="261"/>
      <c r="B1072" s="262"/>
      <c r="C1072" s="262"/>
      <c r="D1072" s="262"/>
      <c r="E1072" s="262"/>
      <c r="F1072" s="262"/>
      <c r="G1072" s="263"/>
      <c r="H1072" s="262"/>
      <c r="I1072" s="258"/>
      <c r="J1072" s="262"/>
      <c r="K1072" s="250"/>
      <c r="L1072" s="262"/>
      <c r="N1072" s="250"/>
      <c r="O1072" s="260"/>
      <c r="P1072" s="257"/>
      <c r="Q1072" s="250"/>
      <c r="R1072" s="250"/>
      <c r="S1072" s="250"/>
      <c r="T1072" s="250"/>
      <c r="U1072" s="250"/>
      <c r="V1072" s="250"/>
      <c r="W1072" s="250"/>
      <c r="X1072" s="250"/>
      <c r="Y1072" s="250"/>
      <c r="Z1072" s="250"/>
      <c r="AA1072" s="250"/>
      <c r="AB1072" s="250"/>
      <c r="AC1072" s="250"/>
      <c r="AD1072" s="250"/>
      <c r="AE1072" s="246"/>
      <c r="AF1072" s="250"/>
      <c r="AG1072" s="250"/>
      <c r="AH1072" s="250"/>
      <c r="AI1072" s="250"/>
    </row>
    <row r="1073" spans="1:35" ht="15" customHeight="1" x14ac:dyDescent="0.3">
      <c r="A1073" s="261"/>
      <c r="B1073" s="262"/>
      <c r="C1073" s="262"/>
      <c r="D1073" s="262"/>
      <c r="E1073" s="262"/>
      <c r="F1073" s="262"/>
      <c r="G1073" s="263"/>
      <c r="H1073" s="262"/>
      <c r="I1073" s="258"/>
      <c r="J1073" s="262"/>
      <c r="K1073" s="250"/>
      <c r="L1073" s="262"/>
      <c r="N1073" s="250"/>
      <c r="O1073" s="260"/>
      <c r="P1073" s="257"/>
      <c r="Q1073" s="250"/>
      <c r="R1073" s="250"/>
      <c r="S1073" s="250"/>
      <c r="T1073" s="250"/>
      <c r="U1073" s="250"/>
      <c r="V1073" s="250"/>
      <c r="W1073" s="250"/>
      <c r="X1073" s="250"/>
      <c r="Y1073" s="250"/>
      <c r="Z1073" s="250"/>
      <c r="AA1073" s="250"/>
      <c r="AB1073" s="250"/>
      <c r="AC1073" s="250"/>
      <c r="AD1073" s="250"/>
      <c r="AE1073" s="246"/>
      <c r="AF1073" s="250"/>
      <c r="AG1073" s="250"/>
      <c r="AH1073" s="250"/>
      <c r="AI1073" s="250"/>
    </row>
    <row r="1074" spans="1:35" ht="15" customHeight="1" x14ac:dyDescent="0.3">
      <c r="A1074" s="261"/>
      <c r="B1074" s="262"/>
      <c r="C1074" s="262"/>
      <c r="D1074" s="262"/>
      <c r="E1074" s="262"/>
      <c r="F1074" s="262"/>
      <c r="G1074" s="263"/>
      <c r="H1074" s="262"/>
      <c r="I1074" s="258"/>
      <c r="J1074" s="262"/>
      <c r="K1074" s="250"/>
      <c r="L1074" s="262"/>
      <c r="N1074" s="250"/>
      <c r="O1074" s="260"/>
      <c r="P1074" s="257"/>
      <c r="Q1074" s="250"/>
      <c r="R1074" s="250"/>
      <c r="S1074" s="250"/>
      <c r="T1074" s="250"/>
      <c r="U1074" s="250"/>
      <c r="V1074" s="250"/>
      <c r="W1074" s="250"/>
      <c r="X1074" s="250"/>
      <c r="Y1074" s="250"/>
      <c r="Z1074" s="250"/>
      <c r="AA1074" s="250"/>
      <c r="AB1074" s="250"/>
      <c r="AC1074" s="250"/>
      <c r="AD1074" s="250"/>
      <c r="AE1074" s="247"/>
      <c r="AF1074" s="250"/>
      <c r="AG1074" s="250"/>
      <c r="AH1074" s="250"/>
      <c r="AI1074" s="250"/>
    </row>
    <row r="1075" spans="1:35" ht="15" customHeight="1" x14ac:dyDescent="0.3">
      <c r="A1075" s="261"/>
      <c r="B1075" s="262"/>
      <c r="C1075" s="262"/>
      <c r="D1075" s="262"/>
      <c r="E1075" s="262"/>
      <c r="F1075" s="262"/>
      <c r="G1075" s="263"/>
      <c r="H1075" s="262"/>
      <c r="I1075" s="258"/>
      <c r="J1075" s="262"/>
      <c r="K1075" s="250"/>
      <c r="L1075" s="262"/>
      <c r="N1075" s="250"/>
      <c r="O1075" s="260"/>
      <c r="P1075" s="257"/>
      <c r="Q1075" s="250"/>
      <c r="R1075" s="250"/>
      <c r="S1075" s="250"/>
      <c r="T1075" s="250"/>
      <c r="U1075" s="250"/>
      <c r="V1075" s="250"/>
      <c r="W1075" s="250"/>
      <c r="X1075" s="250"/>
      <c r="Y1075" s="250"/>
      <c r="Z1075" s="250"/>
      <c r="AA1075" s="250"/>
      <c r="AB1075" s="250"/>
      <c r="AC1075" s="250"/>
      <c r="AD1075" s="250"/>
      <c r="AE1075" s="246"/>
      <c r="AF1075" s="250"/>
      <c r="AG1075" s="250"/>
      <c r="AH1075" s="250"/>
      <c r="AI1075" s="250"/>
    </row>
    <row r="1076" spans="1:35" ht="15" customHeight="1" x14ac:dyDescent="0.3">
      <c r="A1076" s="261"/>
      <c r="B1076" s="262"/>
      <c r="C1076" s="262"/>
      <c r="D1076" s="262"/>
      <c r="E1076" s="262"/>
      <c r="F1076" s="262"/>
      <c r="G1076" s="263"/>
      <c r="H1076" s="262"/>
      <c r="I1076" s="258"/>
      <c r="J1076" s="262"/>
      <c r="K1076" s="250"/>
      <c r="L1076" s="262"/>
      <c r="N1076" s="250"/>
      <c r="O1076" s="260"/>
      <c r="P1076" s="257"/>
      <c r="Q1076" s="250"/>
      <c r="R1076" s="250"/>
      <c r="S1076" s="250"/>
      <c r="T1076" s="250"/>
      <c r="U1076" s="250"/>
      <c r="V1076" s="250"/>
      <c r="W1076" s="250"/>
      <c r="X1076" s="250"/>
      <c r="Y1076" s="250"/>
      <c r="Z1076" s="250"/>
      <c r="AA1076" s="250"/>
      <c r="AB1076" s="250"/>
      <c r="AC1076" s="250"/>
      <c r="AD1076" s="250"/>
      <c r="AE1076" s="246"/>
      <c r="AF1076" s="250"/>
      <c r="AG1076" s="250"/>
      <c r="AH1076" s="250"/>
      <c r="AI1076" s="250"/>
    </row>
    <row r="1077" spans="1:35" ht="15" customHeight="1" x14ac:dyDescent="0.3">
      <c r="A1077" s="261"/>
      <c r="B1077" s="262"/>
      <c r="C1077" s="262"/>
      <c r="D1077" s="262"/>
      <c r="E1077" s="262"/>
      <c r="F1077" s="262"/>
      <c r="G1077" s="263"/>
      <c r="H1077" s="262"/>
      <c r="I1077" s="258"/>
      <c r="J1077" s="261"/>
      <c r="K1077" s="250"/>
      <c r="L1077" s="262"/>
      <c r="N1077" s="250"/>
      <c r="O1077" s="260"/>
      <c r="P1077" s="257"/>
      <c r="Q1077" s="250"/>
      <c r="R1077" s="250"/>
      <c r="S1077" s="250"/>
      <c r="T1077" s="250"/>
      <c r="U1077" s="250"/>
      <c r="V1077" s="250"/>
      <c r="W1077" s="250"/>
      <c r="X1077" s="250"/>
      <c r="Y1077" s="250"/>
      <c r="Z1077" s="250"/>
      <c r="AA1077" s="250"/>
      <c r="AB1077" s="250"/>
      <c r="AC1077" s="250"/>
      <c r="AD1077" s="250"/>
      <c r="AE1077" s="246"/>
      <c r="AF1077" s="250"/>
      <c r="AG1077" s="250"/>
      <c r="AH1077" s="250"/>
      <c r="AI1077" s="250"/>
    </row>
    <row r="1078" spans="1:35" ht="15" customHeight="1" x14ac:dyDescent="0.3">
      <c r="A1078" s="261"/>
      <c r="B1078" s="262"/>
      <c r="C1078" s="262"/>
      <c r="D1078" s="262"/>
      <c r="E1078" s="262"/>
      <c r="F1078" s="262"/>
      <c r="G1078" s="263"/>
      <c r="H1078" s="262"/>
      <c r="I1078" s="258"/>
      <c r="J1078" s="261"/>
      <c r="K1078" s="250"/>
      <c r="L1078" s="262"/>
      <c r="N1078" s="250"/>
      <c r="O1078" s="260"/>
      <c r="P1078" s="257"/>
      <c r="Q1078" s="250"/>
      <c r="R1078" s="250"/>
      <c r="S1078" s="250"/>
      <c r="T1078" s="250"/>
      <c r="U1078" s="250"/>
      <c r="V1078" s="250"/>
      <c r="W1078" s="250"/>
      <c r="X1078" s="250"/>
      <c r="Y1078" s="250"/>
      <c r="Z1078" s="250"/>
      <c r="AA1078" s="250"/>
      <c r="AB1078" s="250"/>
      <c r="AC1078" s="250"/>
      <c r="AD1078" s="250"/>
      <c r="AE1078" s="246"/>
      <c r="AF1078" s="250"/>
      <c r="AG1078" s="250"/>
      <c r="AH1078" s="250"/>
      <c r="AI1078" s="250"/>
    </row>
    <row r="1079" spans="1:35" ht="15" customHeight="1" x14ac:dyDescent="0.3">
      <c r="A1079" s="261"/>
      <c r="B1079" s="262"/>
      <c r="C1079" s="262"/>
      <c r="D1079" s="262"/>
      <c r="E1079" s="262"/>
      <c r="F1079" s="262"/>
      <c r="G1079" s="263"/>
      <c r="H1079" s="262"/>
      <c r="I1079" s="258"/>
      <c r="J1079" s="262"/>
      <c r="K1079" s="250"/>
      <c r="L1079" s="262"/>
      <c r="N1079" s="250"/>
      <c r="O1079" s="260"/>
      <c r="P1079" s="257"/>
      <c r="Q1079" s="250"/>
      <c r="R1079" s="250"/>
      <c r="S1079" s="250"/>
      <c r="T1079" s="250"/>
      <c r="U1079" s="250"/>
      <c r="V1079" s="250"/>
      <c r="W1079" s="250"/>
      <c r="X1079" s="250"/>
      <c r="Y1079" s="250"/>
      <c r="Z1079" s="250"/>
      <c r="AA1079" s="250"/>
      <c r="AB1079" s="250"/>
      <c r="AC1079" s="250"/>
      <c r="AD1079" s="250"/>
      <c r="AE1079" s="247"/>
      <c r="AF1079" s="250"/>
      <c r="AG1079" s="250"/>
      <c r="AH1079" s="250"/>
      <c r="AI1079" s="250"/>
    </row>
    <row r="1080" spans="1:35" ht="15" customHeight="1" x14ac:dyDescent="0.3">
      <c r="A1080" s="261"/>
      <c r="B1080" s="262"/>
      <c r="C1080" s="262"/>
      <c r="D1080" s="262"/>
      <c r="E1080" s="262"/>
      <c r="F1080" s="262"/>
      <c r="G1080" s="263"/>
      <c r="H1080" s="262"/>
      <c r="I1080" s="258"/>
      <c r="J1080" s="262"/>
      <c r="K1080" s="250"/>
      <c r="L1080" s="262"/>
      <c r="N1080" s="250"/>
      <c r="O1080" s="260"/>
      <c r="P1080" s="257"/>
      <c r="Q1080" s="250"/>
      <c r="R1080" s="250"/>
      <c r="S1080" s="250"/>
      <c r="T1080" s="250"/>
      <c r="U1080" s="250"/>
      <c r="V1080" s="250"/>
      <c r="W1080" s="250"/>
      <c r="X1080" s="250"/>
      <c r="Y1080" s="250"/>
      <c r="Z1080" s="250"/>
      <c r="AA1080" s="250"/>
      <c r="AB1080" s="250"/>
      <c r="AC1080" s="250"/>
      <c r="AD1080" s="250"/>
      <c r="AE1080" s="246"/>
      <c r="AF1080" s="250"/>
      <c r="AG1080" s="250"/>
      <c r="AH1080" s="250"/>
      <c r="AI1080" s="250"/>
    </row>
    <row r="1081" spans="1:35" ht="15" customHeight="1" x14ac:dyDescent="0.3">
      <c r="A1081" s="261"/>
      <c r="B1081" s="262"/>
      <c r="C1081" s="262"/>
      <c r="D1081" s="262"/>
      <c r="E1081" s="262"/>
      <c r="F1081" s="262"/>
      <c r="G1081" s="263"/>
      <c r="H1081" s="262"/>
      <c r="I1081" s="258"/>
      <c r="J1081" s="262"/>
      <c r="K1081" s="257"/>
      <c r="L1081" s="262"/>
      <c r="N1081" s="250"/>
      <c r="O1081" s="260"/>
      <c r="P1081" s="257"/>
      <c r="Q1081" s="250"/>
      <c r="R1081" s="250"/>
      <c r="S1081" s="250"/>
      <c r="T1081" s="250"/>
      <c r="U1081" s="250"/>
      <c r="V1081" s="250"/>
      <c r="W1081" s="250"/>
      <c r="X1081" s="250"/>
      <c r="Y1081" s="250"/>
      <c r="Z1081" s="250"/>
      <c r="AA1081" s="250"/>
      <c r="AB1081" s="250"/>
      <c r="AC1081" s="250"/>
      <c r="AD1081" s="250"/>
      <c r="AE1081" s="246"/>
      <c r="AF1081" s="250"/>
      <c r="AG1081" s="250"/>
      <c r="AH1081" s="250"/>
      <c r="AI1081" s="250"/>
    </row>
    <row r="1082" spans="1:35" ht="15" customHeight="1" x14ac:dyDescent="0.3">
      <c r="A1082" s="261"/>
      <c r="B1082" s="262"/>
      <c r="C1082" s="262"/>
      <c r="D1082" s="262"/>
      <c r="E1082" s="262"/>
      <c r="F1082" s="262"/>
      <c r="G1082" s="263"/>
      <c r="H1082" s="262"/>
      <c r="I1082" s="258"/>
      <c r="J1082" s="262"/>
      <c r="K1082" s="250"/>
      <c r="L1082" s="262"/>
      <c r="N1082" s="250"/>
      <c r="O1082" s="260"/>
      <c r="P1082" s="257"/>
      <c r="Q1082" s="250"/>
      <c r="R1082" s="250"/>
      <c r="S1082" s="250"/>
      <c r="T1082" s="250"/>
      <c r="U1082" s="250"/>
      <c r="V1082" s="250"/>
      <c r="W1082" s="250"/>
      <c r="X1082" s="250"/>
      <c r="Y1082" s="250"/>
      <c r="Z1082" s="250"/>
      <c r="AA1082" s="250"/>
      <c r="AB1082" s="250"/>
      <c r="AC1082" s="250"/>
      <c r="AD1082" s="250"/>
      <c r="AE1082" s="247"/>
      <c r="AF1082" s="250"/>
      <c r="AG1082" s="250"/>
      <c r="AH1082" s="250"/>
      <c r="AI1082" s="250"/>
    </row>
    <row r="1083" spans="1:35" ht="15" customHeight="1" x14ac:dyDescent="0.3">
      <c r="A1083" s="261"/>
      <c r="B1083" s="262"/>
      <c r="C1083" s="262"/>
      <c r="D1083" s="262"/>
      <c r="E1083" s="262"/>
      <c r="F1083" s="262"/>
      <c r="G1083" s="263"/>
      <c r="H1083" s="262"/>
      <c r="I1083" s="258"/>
      <c r="J1083" s="262"/>
      <c r="K1083" s="257"/>
      <c r="L1083" s="262"/>
      <c r="N1083" s="250"/>
      <c r="O1083" s="260"/>
      <c r="P1083" s="257"/>
      <c r="Q1083" s="250"/>
      <c r="R1083" s="250"/>
      <c r="S1083" s="250"/>
      <c r="T1083" s="250"/>
      <c r="U1083" s="250"/>
      <c r="V1083" s="250"/>
      <c r="W1083" s="250"/>
      <c r="X1083" s="250"/>
      <c r="Y1083" s="250"/>
      <c r="Z1083" s="250"/>
      <c r="AA1083" s="250"/>
      <c r="AB1083" s="250"/>
      <c r="AC1083" s="250"/>
      <c r="AD1083" s="250"/>
      <c r="AE1083" s="246"/>
      <c r="AF1083" s="250"/>
      <c r="AG1083" s="250"/>
      <c r="AH1083" s="250"/>
      <c r="AI1083" s="250"/>
    </row>
    <row r="1084" spans="1:35" ht="15" customHeight="1" x14ac:dyDescent="0.3">
      <c r="A1084" s="261"/>
      <c r="B1084" s="262"/>
      <c r="C1084" s="262"/>
      <c r="D1084" s="262"/>
      <c r="E1084" s="262"/>
      <c r="F1084" s="262"/>
      <c r="G1084" s="263"/>
      <c r="H1084" s="262"/>
      <c r="I1084" s="258"/>
      <c r="J1084" s="262"/>
      <c r="K1084" s="250"/>
      <c r="L1084" s="262"/>
      <c r="N1084" s="250"/>
      <c r="O1084" s="260"/>
      <c r="P1084" s="257"/>
      <c r="Q1084" s="250"/>
      <c r="R1084" s="250"/>
      <c r="S1084" s="250"/>
      <c r="T1084" s="250"/>
      <c r="U1084" s="250"/>
      <c r="V1084" s="250"/>
      <c r="W1084" s="250"/>
      <c r="X1084" s="250"/>
      <c r="Y1084" s="250"/>
      <c r="Z1084" s="250"/>
      <c r="AA1084" s="250"/>
      <c r="AB1084" s="250"/>
      <c r="AC1084" s="250"/>
      <c r="AD1084" s="250"/>
      <c r="AE1084" s="247"/>
      <c r="AF1084" s="250"/>
      <c r="AG1084" s="250"/>
      <c r="AH1084" s="250"/>
      <c r="AI1084" s="250"/>
    </row>
    <row r="1085" spans="1:35" ht="15" customHeight="1" x14ac:dyDescent="0.3">
      <c r="A1085" s="261"/>
      <c r="B1085" s="262"/>
      <c r="C1085" s="262"/>
      <c r="D1085" s="262"/>
      <c r="E1085" s="262"/>
      <c r="F1085" s="262"/>
      <c r="G1085" s="263"/>
      <c r="H1085" s="262"/>
      <c r="I1085" s="258"/>
      <c r="J1085" s="261"/>
      <c r="K1085" s="250"/>
      <c r="L1085" s="262"/>
      <c r="N1085" s="250"/>
      <c r="O1085" s="260"/>
      <c r="P1085" s="257"/>
      <c r="Q1085" s="250"/>
      <c r="R1085" s="250"/>
      <c r="S1085" s="250"/>
      <c r="T1085" s="250"/>
      <c r="U1085" s="250"/>
      <c r="V1085" s="250"/>
      <c r="W1085" s="250"/>
      <c r="X1085" s="250"/>
      <c r="Y1085" s="250"/>
      <c r="Z1085" s="250"/>
      <c r="AA1085" s="250"/>
      <c r="AB1085" s="250"/>
      <c r="AC1085" s="250"/>
      <c r="AD1085" s="250"/>
      <c r="AE1085" s="246"/>
      <c r="AF1085" s="250"/>
      <c r="AG1085" s="250"/>
      <c r="AH1085" s="250"/>
      <c r="AI1085" s="250"/>
    </row>
    <row r="1086" spans="1:35" ht="15" customHeight="1" x14ac:dyDescent="0.3">
      <c r="A1086" s="261"/>
      <c r="B1086" s="262"/>
      <c r="C1086" s="262"/>
      <c r="D1086" s="262"/>
      <c r="E1086" s="262"/>
      <c r="F1086" s="262"/>
      <c r="G1086" s="263"/>
      <c r="H1086" s="262"/>
      <c r="I1086" s="258"/>
      <c r="J1086" s="250"/>
      <c r="K1086" s="262"/>
      <c r="L1086" s="262"/>
      <c r="N1086" s="250"/>
      <c r="O1086" s="260"/>
      <c r="P1086" s="257"/>
      <c r="Q1086" s="250"/>
      <c r="R1086" s="250"/>
      <c r="S1086" s="250"/>
      <c r="T1086" s="250"/>
      <c r="U1086" s="250"/>
      <c r="V1086" s="250"/>
      <c r="W1086" s="250"/>
      <c r="X1086" s="250"/>
      <c r="Y1086" s="250"/>
      <c r="Z1086" s="250"/>
      <c r="AA1086" s="250"/>
      <c r="AB1086" s="250"/>
      <c r="AC1086" s="250"/>
      <c r="AD1086" s="250"/>
      <c r="AE1086" s="246"/>
      <c r="AF1086" s="250"/>
      <c r="AG1086" s="250"/>
      <c r="AH1086" s="250"/>
      <c r="AI1086" s="250"/>
    </row>
    <row r="1087" spans="1:35" ht="15" customHeight="1" x14ac:dyDescent="0.3">
      <c r="A1087" s="261"/>
      <c r="B1087" s="262"/>
      <c r="C1087" s="262"/>
      <c r="D1087" s="262"/>
      <c r="E1087" s="262"/>
      <c r="F1087" s="262"/>
      <c r="G1087" s="263"/>
      <c r="H1087" s="262"/>
      <c r="I1087" s="258"/>
      <c r="J1087" s="262"/>
      <c r="K1087" s="257"/>
      <c r="L1087" s="262"/>
      <c r="N1087" s="250"/>
      <c r="O1087" s="260"/>
      <c r="P1087" s="257"/>
      <c r="Q1087" s="250"/>
      <c r="R1087" s="250"/>
      <c r="S1087" s="250"/>
      <c r="T1087" s="250"/>
      <c r="U1087" s="250"/>
      <c r="V1087" s="250"/>
      <c r="W1087" s="250"/>
      <c r="X1087" s="250"/>
      <c r="Y1087" s="250"/>
      <c r="Z1087" s="250"/>
      <c r="AA1087" s="250"/>
      <c r="AB1087" s="250"/>
      <c r="AC1087" s="250"/>
      <c r="AD1087" s="250"/>
      <c r="AE1087" s="247"/>
      <c r="AF1087" s="250"/>
      <c r="AG1087" s="250"/>
      <c r="AH1087" s="250"/>
      <c r="AI1087" s="250"/>
    </row>
    <row r="1088" spans="1:35" ht="15" customHeight="1" x14ac:dyDescent="0.3">
      <c r="A1088" s="261"/>
      <c r="B1088" s="262"/>
      <c r="C1088" s="262"/>
      <c r="D1088" s="262"/>
      <c r="E1088" s="262"/>
      <c r="F1088" s="262"/>
      <c r="G1088" s="263"/>
      <c r="H1088" s="262"/>
      <c r="I1088" s="258"/>
      <c r="J1088" s="262"/>
      <c r="K1088" s="250"/>
      <c r="L1088" s="262"/>
      <c r="N1088" s="250"/>
      <c r="O1088" s="260"/>
      <c r="P1088" s="257"/>
      <c r="Q1088" s="250"/>
      <c r="R1088" s="250"/>
      <c r="S1088" s="250"/>
      <c r="T1088" s="250"/>
      <c r="U1088" s="250"/>
      <c r="V1088" s="250"/>
      <c r="W1088" s="250"/>
      <c r="X1088" s="250"/>
      <c r="Y1088" s="250"/>
      <c r="Z1088" s="250"/>
      <c r="AA1088" s="250"/>
      <c r="AB1088" s="250"/>
      <c r="AC1088" s="250"/>
      <c r="AD1088" s="250"/>
      <c r="AE1088" s="247"/>
      <c r="AF1088" s="250"/>
      <c r="AG1088" s="250"/>
      <c r="AH1088" s="250"/>
      <c r="AI1088" s="250"/>
    </row>
    <row r="1089" spans="1:35" ht="15" customHeight="1" x14ac:dyDescent="0.3">
      <c r="A1089" s="261"/>
      <c r="B1089" s="262"/>
      <c r="C1089" s="262"/>
      <c r="D1089" s="262"/>
      <c r="E1089" s="262"/>
      <c r="F1089" s="262"/>
      <c r="G1089" s="263"/>
      <c r="H1089" s="262"/>
      <c r="I1089" s="258"/>
      <c r="J1089" s="262"/>
      <c r="K1089" s="257"/>
      <c r="L1089" s="262"/>
      <c r="N1089" s="250"/>
      <c r="O1089" s="260"/>
      <c r="P1089" s="257"/>
      <c r="Q1089" s="250"/>
      <c r="R1089" s="250"/>
      <c r="S1089" s="250"/>
      <c r="T1089" s="250"/>
      <c r="U1089" s="250"/>
      <c r="V1089" s="250"/>
      <c r="W1089" s="250"/>
      <c r="X1089" s="250"/>
      <c r="Y1089" s="250"/>
      <c r="Z1089" s="250"/>
      <c r="AA1089" s="250"/>
      <c r="AB1089" s="250"/>
      <c r="AC1089" s="250"/>
      <c r="AD1089" s="250"/>
      <c r="AE1089" s="246"/>
      <c r="AF1089" s="250"/>
      <c r="AG1089" s="250"/>
      <c r="AH1089" s="250"/>
      <c r="AI1089" s="250"/>
    </row>
    <row r="1090" spans="1:35" ht="15" customHeight="1" x14ac:dyDescent="0.3">
      <c r="A1090" s="261"/>
      <c r="B1090" s="262"/>
      <c r="C1090" s="262"/>
      <c r="D1090" s="262"/>
      <c r="E1090" s="262"/>
      <c r="F1090" s="262"/>
      <c r="G1090" s="263"/>
      <c r="H1090" s="262"/>
      <c r="I1090" s="258"/>
      <c r="J1090" s="262"/>
      <c r="K1090" s="250"/>
      <c r="L1090" s="262"/>
      <c r="N1090" s="250"/>
      <c r="O1090" s="260"/>
      <c r="P1090" s="257"/>
      <c r="Q1090" s="250"/>
      <c r="R1090" s="250"/>
      <c r="S1090" s="250"/>
      <c r="T1090" s="250"/>
      <c r="U1090" s="250"/>
      <c r="V1090" s="250"/>
      <c r="W1090" s="250"/>
      <c r="X1090" s="250"/>
      <c r="Y1090" s="250"/>
      <c r="Z1090" s="250"/>
      <c r="AA1090" s="250"/>
      <c r="AB1090" s="250"/>
      <c r="AC1090" s="250"/>
      <c r="AD1090" s="250"/>
      <c r="AE1090" s="246"/>
      <c r="AF1090" s="250"/>
      <c r="AG1090" s="250"/>
      <c r="AH1090" s="250"/>
      <c r="AI1090" s="250"/>
    </row>
    <row r="1091" spans="1:35" ht="15" customHeight="1" x14ac:dyDescent="0.3">
      <c r="A1091" s="261"/>
      <c r="B1091" s="262"/>
      <c r="C1091" s="262"/>
      <c r="D1091" s="262"/>
      <c r="E1091" s="262"/>
      <c r="F1091" s="262"/>
      <c r="G1091" s="263"/>
      <c r="H1091" s="262"/>
      <c r="I1091" s="258"/>
      <c r="J1091" s="261"/>
      <c r="K1091" s="250"/>
      <c r="L1091" s="262"/>
      <c r="N1091" s="250"/>
      <c r="O1091" s="260"/>
      <c r="P1091" s="257"/>
      <c r="Q1091" s="250"/>
      <c r="R1091" s="250"/>
      <c r="S1091" s="250"/>
      <c r="T1091" s="250"/>
      <c r="U1091" s="250"/>
      <c r="V1091" s="250"/>
      <c r="W1091" s="250"/>
      <c r="X1091" s="250"/>
      <c r="Y1091" s="250"/>
      <c r="Z1091" s="250"/>
      <c r="AA1091" s="250"/>
      <c r="AB1091" s="250"/>
      <c r="AC1091" s="250"/>
      <c r="AD1091" s="250"/>
      <c r="AE1091" s="246"/>
      <c r="AF1091" s="250"/>
      <c r="AG1091" s="250"/>
      <c r="AH1091" s="250"/>
      <c r="AI1091" s="250"/>
    </row>
    <row r="1092" spans="1:35" ht="15" customHeight="1" x14ac:dyDescent="0.3">
      <c r="A1092" s="261"/>
      <c r="B1092" s="262"/>
      <c r="C1092" s="262"/>
      <c r="D1092" s="262"/>
      <c r="E1092" s="262"/>
      <c r="F1092" s="262"/>
      <c r="G1092" s="263"/>
      <c r="H1092" s="262"/>
      <c r="I1092" s="258"/>
      <c r="J1092" s="261"/>
      <c r="K1092" s="250"/>
      <c r="L1092" s="262"/>
      <c r="N1092" s="250"/>
      <c r="O1092" s="260"/>
      <c r="P1092" s="257"/>
      <c r="Q1092" s="250"/>
      <c r="R1092" s="250"/>
      <c r="S1092" s="250"/>
      <c r="T1092" s="250"/>
      <c r="U1092" s="250"/>
      <c r="V1092" s="250"/>
      <c r="W1092" s="250"/>
      <c r="X1092" s="250"/>
      <c r="Y1092" s="250"/>
      <c r="Z1092" s="250"/>
      <c r="AA1092" s="250"/>
      <c r="AB1092" s="250"/>
      <c r="AC1092" s="250"/>
      <c r="AD1092" s="250"/>
      <c r="AE1092" s="246"/>
      <c r="AF1092" s="250"/>
      <c r="AG1092" s="250"/>
      <c r="AH1092" s="250"/>
      <c r="AI1092" s="250"/>
    </row>
    <row r="1093" spans="1:35" ht="15" customHeight="1" x14ac:dyDescent="0.3">
      <c r="A1093" s="261"/>
      <c r="B1093" s="262"/>
      <c r="C1093" s="262"/>
      <c r="D1093" s="262"/>
      <c r="E1093" s="262"/>
      <c r="F1093" s="262"/>
      <c r="G1093" s="263"/>
      <c r="H1093" s="262"/>
      <c r="I1093" s="258"/>
      <c r="J1093" s="250"/>
      <c r="K1093" s="262"/>
      <c r="L1093" s="262"/>
      <c r="N1093" s="250"/>
      <c r="O1093" s="260"/>
      <c r="P1093" s="257"/>
      <c r="Q1093" s="250"/>
      <c r="R1093" s="250"/>
      <c r="S1093" s="250"/>
      <c r="T1093" s="250"/>
      <c r="U1093" s="250"/>
      <c r="V1093" s="250"/>
      <c r="W1093" s="250"/>
      <c r="X1093" s="250"/>
      <c r="Y1093" s="250"/>
      <c r="Z1093" s="250"/>
      <c r="AA1093" s="250"/>
      <c r="AB1093" s="250"/>
      <c r="AC1093" s="250"/>
      <c r="AD1093" s="250"/>
      <c r="AE1093" s="246"/>
      <c r="AF1093" s="250"/>
      <c r="AG1093" s="250"/>
      <c r="AH1093" s="250"/>
      <c r="AI1093" s="250"/>
    </row>
    <row r="1094" spans="1:35" ht="15" customHeight="1" x14ac:dyDescent="0.3">
      <c r="A1094" s="261"/>
      <c r="B1094" s="262"/>
      <c r="C1094" s="262"/>
      <c r="D1094" s="262"/>
      <c r="E1094" s="262"/>
      <c r="F1094" s="262"/>
      <c r="G1094" s="263"/>
      <c r="H1094" s="262"/>
      <c r="I1094" s="258"/>
      <c r="J1094" s="262"/>
      <c r="K1094" s="257"/>
      <c r="L1094" s="262"/>
      <c r="N1094" s="250"/>
      <c r="O1094" s="260"/>
      <c r="P1094" s="257"/>
      <c r="Q1094" s="250"/>
      <c r="R1094" s="250"/>
      <c r="S1094" s="250"/>
      <c r="T1094" s="250"/>
      <c r="U1094" s="250"/>
      <c r="V1094" s="250"/>
      <c r="W1094" s="250"/>
      <c r="X1094" s="250"/>
      <c r="Y1094" s="250"/>
      <c r="Z1094" s="250"/>
      <c r="AA1094" s="250"/>
      <c r="AB1094" s="250"/>
      <c r="AC1094" s="250"/>
      <c r="AD1094" s="250"/>
      <c r="AE1094" s="246"/>
      <c r="AF1094" s="250"/>
      <c r="AG1094" s="250"/>
      <c r="AH1094" s="250"/>
      <c r="AI1094" s="250"/>
    </row>
    <row r="1095" spans="1:35" ht="15" customHeight="1" x14ac:dyDescent="0.3">
      <c r="A1095" s="261"/>
      <c r="B1095" s="262"/>
      <c r="C1095" s="262"/>
      <c r="D1095" s="262"/>
      <c r="E1095" s="262"/>
      <c r="F1095" s="262"/>
      <c r="G1095" s="263"/>
      <c r="H1095" s="262"/>
      <c r="I1095" s="258"/>
      <c r="J1095" s="262"/>
      <c r="K1095" s="250"/>
      <c r="L1095" s="262"/>
      <c r="N1095" s="250"/>
      <c r="O1095" s="260"/>
      <c r="P1095" s="257"/>
      <c r="Q1095" s="250"/>
      <c r="R1095" s="250"/>
      <c r="S1095" s="250"/>
      <c r="T1095" s="250"/>
      <c r="U1095" s="250"/>
      <c r="V1095" s="250"/>
      <c r="W1095" s="250"/>
      <c r="X1095" s="250"/>
      <c r="Y1095" s="250"/>
      <c r="Z1095" s="250"/>
      <c r="AA1095" s="250"/>
      <c r="AB1095" s="250"/>
      <c r="AC1095" s="250"/>
      <c r="AD1095" s="250"/>
      <c r="AE1095" s="246"/>
      <c r="AF1095" s="250"/>
      <c r="AG1095" s="250"/>
      <c r="AH1095" s="250"/>
      <c r="AI1095" s="250"/>
    </row>
    <row r="1096" spans="1:35" ht="15" customHeight="1" x14ac:dyDescent="0.3">
      <c r="A1096" s="261"/>
      <c r="B1096" s="262"/>
      <c r="C1096" s="262"/>
      <c r="D1096" s="262"/>
      <c r="E1096" s="262"/>
      <c r="F1096" s="262"/>
      <c r="G1096" s="263"/>
      <c r="H1096" s="262"/>
      <c r="I1096" s="258"/>
      <c r="J1096" s="262"/>
      <c r="K1096" s="250"/>
      <c r="L1096" s="262"/>
      <c r="N1096" s="250"/>
      <c r="O1096" s="260"/>
      <c r="P1096" s="257"/>
      <c r="Q1096" s="250"/>
      <c r="R1096" s="250"/>
      <c r="S1096" s="250"/>
      <c r="T1096" s="250"/>
      <c r="U1096" s="250"/>
      <c r="V1096" s="250"/>
      <c r="W1096" s="250"/>
      <c r="X1096" s="250"/>
      <c r="Y1096" s="250"/>
      <c r="Z1096" s="250"/>
      <c r="AA1096" s="250"/>
      <c r="AB1096" s="250"/>
      <c r="AC1096" s="250"/>
      <c r="AD1096" s="250"/>
      <c r="AE1096" s="246"/>
      <c r="AF1096" s="250"/>
      <c r="AG1096" s="250"/>
      <c r="AH1096" s="250"/>
      <c r="AI1096" s="250"/>
    </row>
    <row r="1097" spans="1:35" ht="15" customHeight="1" x14ac:dyDescent="0.3">
      <c r="A1097" s="261"/>
      <c r="B1097" s="262"/>
      <c r="C1097" s="262"/>
      <c r="D1097" s="262"/>
      <c r="E1097" s="262"/>
      <c r="F1097" s="262"/>
      <c r="G1097" s="263"/>
      <c r="H1097" s="262"/>
      <c r="I1097" s="258"/>
      <c r="J1097" s="262"/>
      <c r="K1097" s="250"/>
      <c r="L1097" s="262"/>
      <c r="N1097" s="250"/>
      <c r="O1097" s="260"/>
      <c r="P1097" s="257"/>
      <c r="Q1097" s="250"/>
      <c r="R1097" s="250"/>
      <c r="S1097" s="250"/>
      <c r="T1097" s="250"/>
      <c r="U1097" s="250"/>
      <c r="V1097" s="250"/>
      <c r="W1097" s="250"/>
      <c r="X1097" s="250"/>
      <c r="Y1097" s="250"/>
      <c r="Z1097" s="250"/>
      <c r="AA1097" s="250"/>
      <c r="AB1097" s="250"/>
      <c r="AC1097" s="250"/>
      <c r="AD1097" s="250"/>
      <c r="AE1097" s="246"/>
      <c r="AF1097" s="250"/>
      <c r="AG1097" s="250"/>
      <c r="AH1097" s="250"/>
      <c r="AI1097" s="250"/>
    </row>
    <row r="1098" spans="1:35" ht="15" customHeight="1" x14ac:dyDescent="0.3">
      <c r="A1098" s="261"/>
      <c r="B1098" s="262"/>
      <c r="C1098" s="262"/>
      <c r="D1098" s="262"/>
      <c r="E1098" s="262"/>
      <c r="F1098" s="262"/>
      <c r="G1098" s="263"/>
      <c r="H1098" s="262"/>
      <c r="I1098" s="258"/>
      <c r="J1098" s="261"/>
      <c r="K1098" s="250"/>
      <c r="L1098" s="262"/>
      <c r="N1098" s="250"/>
      <c r="O1098" s="260"/>
      <c r="P1098" s="257"/>
      <c r="Q1098" s="250"/>
      <c r="R1098" s="250"/>
      <c r="S1098" s="250"/>
      <c r="T1098" s="250"/>
      <c r="U1098" s="250"/>
      <c r="V1098" s="250"/>
      <c r="W1098" s="250"/>
      <c r="X1098" s="250"/>
      <c r="Y1098" s="250"/>
      <c r="Z1098" s="250"/>
      <c r="AA1098" s="250"/>
      <c r="AB1098" s="250"/>
      <c r="AC1098" s="250"/>
      <c r="AD1098" s="250"/>
      <c r="AE1098" s="247"/>
      <c r="AF1098" s="250"/>
      <c r="AG1098" s="250"/>
      <c r="AH1098" s="250"/>
      <c r="AI1098" s="250"/>
    </row>
    <row r="1099" spans="1:35" ht="15" customHeight="1" x14ac:dyDescent="0.3">
      <c r="A1099" s="261"/>
      <c r="B1099" s="262"/>
      <c r="C1099" s="262"/>
      <c r="D1099" s="262"/>
      <c r="E1099" s="262"/>
      <c r="F1099" s="262"/>
      <c r="G1099" s="263"/>
      <c r="H1099" s="262"/>
      <c r="I1099" s="258"/>
      <c r="J1099" s="262"/>
      <c r="K1099" s="250"/>
      <c r="L1099" s="262"/>
      <c r="N1099" s="250"/>
      <c r="O1099" s="260"/>
      <c r="P1099" s="257"/>
      <c r="Q1099" s="250"/>
      <c r="R1099" s="250"/>
      <c r="S1099" s="250"/>
      <c r="T1099" s="250"/>
      <c r="U1099" s="250"/>
      <c r="V1099" s="250"/>
      <c r="W1099" s="250"/>
      <c r="X1099" s="250"/>
      <c r="Y1099" s="250"/>
      <c r="Z1099" s="250"/>
      <c r="AA1099" s="250"/>
      <c r="AB1099" s="250"/>
      <c r="AC1099" s="250"/>
      <c r="AD1099" s="250"/>
      <c r="AE1099" s="247"/>
      <c r="AF1099" s="250"/>
      <c r="AG1099" s="250"/>
      <c r="AH1099" s="250"/>
      <c r="AI1099" s="250"/>
    </row>
    <row r="1100" spans="1:35" ht="15" customHeight="1" x14ac:dyDescent="0.3">
      <c r="A1100" s="261"/>
      <c r="B1100" s="262"/>
      <c r="C1100" s="262"/>
      <c r="D1100" s="262"/>
      <c r="E1100" s="262"/>
      <c r="F1100" s="262"/>
      <c r="G1100" s="263"/>
      <c r="H1100" s="262"/>
      <c r="I1100" s="258"/>
      <c r="J1100" s="262"/>
      <c r="K1100" s="250"/>
      <c r="L1100" s="262"/>
      <c r="N1100" s="250"/>
      <c r="O1100" s="260"/>
      <c r="P1100" s="257"/>
      <c r="Q1100" s="250"/>
      <c r="R1100" s="250"/>
      <c r="S1100" s="250"/>
      <c r="T1100" s="250"/>
      <c r="U1100" s="250"/>
      <c r="V1100" s="250"/>
      <c r="W1100" s="250"/>
      <c r="X1100" s="250"/>
      <c r="Y1100" s="250"/>
      <c r="Z1100" s="250"/>
      <c r="AA1100" s="250"/>
      <c r="AB1100" s="250"/>
      <c r="AC1100" s="250"/>
      <c r="AD1100" s="250"/>
      <c r="AE1100" s="246"/>
      <c r="AF1100" s="250"/>
      <c r="AG1100" s="250"/>
      <c r="AH1100" s="250"/>
      <c r="AI1100" s="250"/>
    </row>
    <row r="1101" spans="1:35" ht="15" customHeight="1" x14ac:dyDescent="0.3">
      <c r="A1101" s="261"/>
      <c r="B1101" s="262"/>
      <c r="C1101" s="262"/>
      <c r="D1101" s="262"/>
      <c r="E1101" s="262"/>
      <c r="F1101" s="262"/>
      <c r="G1101" s="263"/>
      <c r="H1101" s="262"/>
      <c r="I1101" s="258"/>
      <c r="J1101" s="261"/>
      <c r="K1101" s="250"/>
      <c r="L1101" s="262"/>
      <c r="N1101" s="250"/>
      <c r="O1101" s="260"/>
      <c r="P1101" s="257"/>
      <c r="Q1101" s="250"/>
      <c r="R1101" s="250"/>
      <c r="S1101" s="250"/>
      <c r="T1101" s="250"/>
      <c r="U1101" s="250"/>
      <c r="V1101" s="250"/>
      <c r="W1101" s="250"/>
      <c r="X1101" s="250"/>
      <c r="Y1101" s="250"/>
      <c r="Z1101" s="250"/>
      <c r="AA1101" s="250"/>
      <c r="AB1101" s="250"/>
      <c r="AC1101" s="250"/>
      <c r="AD1101" s="250"/>
      <c r="AE1101" s="246"/>
      <c r="AF1101" s="250"/>
      <c r="AG1101" s="250"/>
      <c r="AH1101" s="250"/>
      <c r="AI1101" s="250"/>
    </row>
    <row r="1102" spans="1:35" ht="15" customHeight="1" x14ac:dyDescent="0.3">
      <c r="A1102" s="261"/>
      <c r="B1102" s="262"/>
      <c r="C1102" s="262"/>
      <c r="D1102" s="262"/>
      <c r="E1102" s="262"/>
      <c r="F1102" s="262"/>
      <c r="G1102" s="263"/>
      <c r="H1102" s="262"/>
      <c r="I1102" s="258"/>
      <c r="J1102" s="262"/>
      <c r="K1102" s="257"/>
      <c r="L1102" s="262"/>
      <c r="N1102" s="250"/>
      <c r="O1102" s="260"/>
      <c r="P1102" s="257"/>
      <c r="Q1102" s="250"/>
      <c r="R1102" s="250"/>
      <c r="S1102" s="250"/>
      <c r="T1102" s="250"/>
      <c r="U1102" s="250"/>
      <c r="V1102" s="250"/>
      <c r="W1102" s="250"/>
      <c r="X1102" s="250"/>
      <c r="Y1102" s="250"/>
      <c r="Z1102" s="250"/>
      <c r="AA1102" s="250"/>
      <c r="AB1102" s="250"/>
      <c r="AC1102" s="250"/>
      <c r="AD1102" s="250"/>
      <c r="AE1102" s="246"/>
      <c r="AF1102" s="250"/>
      <c r="AG1102" s="250"/>
      <c r="AH1102" s="250"/>
      <c r="AI1102" s="250"/>
    </row>
    <row r="1103" spans="1:35" ht="15" customHeight="1" x14ac:dyDescent="0.3">
      <c r="A1103" s="261"/>
      <c r="B1103" s="262"/>
      <c r="C1103" s="262"/>
      <c r="D1103" s="262"/>
      <c r="E1103" s="262"/>
      <c r="F1103" s="262"/>
      <c r="G1103" s="263"/>
      <c r="H1103" s="262"/>
      <c r="I1103" s="258"/>
      <c r="J1103" s="262"/>
      <c r="K1103" s="250"/>
      <c r="L1103" s="262"/>
      <c r="N1103" s="250"/>
      <c r="O1103" s="260"/>
      <c r="P1103" s="257"/>
      <c r="Q1103" s="250"/>
      <c r="R1103" s="250"/>
      <c r="S1103" s="250"/>
      <c r="T1103" s="250"/>
      <c r="U1103" s="250"/>
      <c r="V1103" s="250"/>
      <c r="W1103" s="250"/>
      <c r="X1103" s="250"/>
      <c r="Y1103" s="250"/>
      <c r="Z1103" s="250"/>
      <c r="AA1103" s="250"/>
      <c r="AB1103" s="250"/>
      <c r="AC1103" s="250"/>
      <c r="AD1103" s="250"/>
      <c r="AE1103" s="247"/>
      <c r="AF1103" s="250"/>
      <c r="AG1103" s="250"/>
      <c r="AH1103" s="250"/>
      <c r="AI1103" s="250"/>
    </row>
    <row r="1104" spans="1:35" ht="15" customHeight="1" x14ac:dyDescent="0.3">
      <c r="A1104" s="261"/>
      <c r="B1104" s="262"/>
      <c r="C1104" s="262"/>
      <c r="D1104" s="262"/>
      <c r="E1104" s="262"/>
      <c r="F1104" s="262"/>
      <c r="G1104" s="263"/>
      <c r="H1104" s="262"/>
      <c r="I1104" s="258"/>
      <c r="J1104" s="261"/>
      <c r="K1104" s="250"/>
      <c r="L1104" s="262"/>
      <c r="N1104" s="250"/>
      <c r="O1104" s="260"/>
      <c r="P1104" s="257"/>
      <c r="Q1104" s="250"/>
      <c r="R1104" s="250"/>
      <c r="S1104" s="250"/>
      <c r="T1104" s="250"/>
      <c r="U1104" s="250"/>
      <c r="V1104" s="250"/>
      <c r="W1104" s="250"/>
      <c r="X1104" s="250"/>
      <c r="Y1104" s="250"/>
      <c r="Z1104" s="250"/>
      <c r="AA1104" s="250"/>
      <c r="AB1104" s="250"/>
      <c r="AC1104" s="250"/>
      <c r="AD1104" s="250"/>
      <c r="AE1104" s="246"/>
      <c r="AF1104" s="250"/>
      <c r="AG1104" s="250"/>
      <c r="AH1104" s="250"/>
      <c r="AI1104" s="250"/>
    </row>
    <row r="1105" spans="1:35" ht="15" customHeight="1" x14ac:dyDescent="0.3">
      <c r="A1105" s="261"/>
      <c r="B1105" s="262"/>
      <c r="C1105" s="262"/>
      <c r="D1105" s="262"/>
      <c r="E1105" s="262"/>
      <c r="F1105" s="262"/>
      <c r="G1105" s="263"/>
      <c r="H1105" s="262"/>
      <c r="I1105" s="258"/>
      <c r="J1105" s="262"/>
      <c r="K1105" s="250"/>
      <c r="L1105" s="262"/>
      <c r="N1105" s="250"/>
      <c r="O1105" s="260"/>
      <c r="P1105" s="257"/>
      <c r="Q1105" s="250"/>
      <c r="R1105" s="250"/>
      <c r="S1105" s="250"/>
      <c r="T1105" s="250"/>
      <c r="U1105" s="250"/>
      <c r="V1105" s="250"/>
      <c r="W1105" s="250"/>
      <c r="X1105" s="250"/>
      <c r="Y1105" s="250"/>
      <c r="Z1105" s="250"/>
      <c r="AA1105" s="250"/>
      <c r="AB1105" s="250"/>
      <c r="AC1105" s="250"/>
      <c r="AD1105" s="250"/>
      <c r="AE1105" s="247"/>
      <c r="AF1105" s="250"/>
      <c r="AG1105" s="250"/>
      <c r="AH1105" s="250"/>
      <c r="AI1105" s="250"/>
    </row>
    <row r="1106" spans="1:35" ht="15" customHeight="1" x14ac:dyDescent="0.3">
      <c r="A1106" s="261"/>
      <c r="B1106" s="262"/>
      <c r="C1106" s="262"/>
      <c r="D1106" s="262"/>
      <c r="E1106" s="262"/>
      <c r="F1106" s="262"/>
      <c r="G1106" s="263"/>
      <c r="H1106" s="262"/>
      <c r="I1106" s="258"/>
      <c r="J1106" s="262"/>
      <c r="K1106" s="250"/>
      <c r="L1106" s="262"/>
      <c r="N1106" s="250"/>
      <c r="O1106" s="260"/>
      <c r="P1106" s="257"/>
      <c r="Q1106" s="250"/>
      <c r="R1106" s="250"/>
      <c r="S1106" s="250"/>
      <c r="T1106" s="250"/>
      <c r="U1106" s="250"/>
      <c r="V1106" s="250"/>
      <c r="W1106" s="250"/>
      <c r="X1106" s="250"/>
      <c r="Y1106" s="250"/>
      <c r="Z1106" s="250"/>
      <c r="AA1106" s="250"/>
      <c r="AB1106" s="250"/>
      <c r="AC1106" s="250"/>
      <c r="AD1106" s="250"/>
      <c r="AE1106" s="246"/>
      <c r="AF1106" s="250"/>
      <c r="AG1106" s="250"/>
      <c r="AH1106" s="250"/>
      <c r="AI1106" s="250"/>
    </row>
    <row r="1107" spans="1:35" ht="15" customHeight="1" x14ac:dyDescent="0.3">
      <c r="A1107" s="261"/>
      <c r="B1107" s="262"/>
      <c r="C1107" s="262"/>
      <c r="D1107" s="262"/>
      <c r="E1107" s="262"/>
      <c r="F1107" s="262"/>
      <c r="G1107" s="263"/>
      <c r="H1107" s="262"/>
      <c r="I1107" s="258"/>
      <c r="J1107" s="262"/>
      <c r="K1107" s="257"/>
      <c r="L1107" s="262"/>
      <c r="N1107" s="250"/>
      <c r="O1107" s="260"/>
      <c r="P1107" s="257"/>
      <c r="Q1107" s="250"/>
      <c r="R1107" s="250"/>
      <c r="S1107" s="250"/>
      <c r="T1107" s="250"/>
      <c r="U1107" s="250"/>
      <c r="V1107" s="250"/>
      <c r="W1107" s="250"/>
      <c r="X1107" s="250"/>
      <c r="Y1107" s="250"/>
      <c r="Z1107" s="250"/>
      <c r="AA1107" s="250"/>
      <c r="AB1107" s="250"/>
      <c r="AC1107" s="250"/>
      <c r="AD1107" s="250"/>
      <c r="AE1107" s="246"/>
      <c r="AF1107" s="250"/>
      <c r="AG1107" s="250"/>
      <c r="AH1107" s="250"/>
      <c r="AI1107" s="250"/>
    </row>
    <row r="1108" spans="1:35" ht="15" customHeight="1" x14ac:dyDescent="0.3">
      <c r="A1108" s="261"/>
      <c r="B1108" s="262"/>
      <c r="C1108" s="262"/>
      <c r="D1108" s="262"/>
      <c r="E1108" s="262"/>
      <c r="F1108" s="262"/>
      <c r="G1108" s="263"/>
      <c r="H1108" s="262"/>
      <c r="I1108" s="258"/>
      <c r="J1108" s="250"/>
      <c r="K1108" s="262"/>
      <c r="L1108" s="262"/>
      <c r="N1108" s="250"/>
      <c r="O1108" s="260"/>
      <c r="P1108" s="257"/>
      <c r="Q1108" s="250"/>
      <c r="R1108" s="250"/>
      <c r="S1108" s="250"/>
      <c r="T1108" s="250"/>
      <c r="U1108" s="250"/>
      <c r="V1108" s="250"/>
      <c r="W1108" s="250"/>
      <c r="X1108" s="250"/>
      <c r="Y1108" s="250"/>
      <c r="Z1108" s="250"/>
      <c r="AA1108" s="250"/>
      <c r="AB1108" s="250"/>
      <c r="AC1108" s="250"/>
      <c r="AD1108" s="250"/>
      <c r="AE1108" s="247"/>
      <c r="AF1108" s="250"/>
      <c r="AG1108" s="250"/>
      <c r="AH1108" s="250"/>
      <c r="AI1108" s="250"/>
    </row>
    <row r="1109" spans="1:35" ht="15" customHeight="1" x14ac:dyDescent="0.3">
      <c r="A1109" s="261"/>
      <c r="B1109" s="262"/>
      <c r="C1109" s="262"/>
      <c r="D1109" s="262"/>
      <c r="E1109" s="262"/>
      <c r="F1109" s="262"/>
      <c r="G1109" s="263"/>
      <c r="H1109" s="262"/>
      <c r="I1109" s="258"/>
      <c r="J1109" s="261"/>
      <c r="K1109" s="250"/>
      <c r="L1109" s="262"/>
      <c r="N1109" s="250"/>
      <c r="O1109" s="260"/>
      <c r="P1109" s="257"/>
      <c r="Q1109" s="250"/>
      <c r="R1109" s="250"/>
      <c r="S1109" s="250"/>
      <c r="T1109" s="250"/>
      <c r="U1109" s="250"/>
      <c r="V1109" s="250"/>
      <c r="W1109" s="250"/>
      <c r="X1109" s="250"/>
      <c r="Y1109" s="250"/>
      <c r="Z1109" s="250"/>
      <c r="AA1109" s="250"/>
      <c r="AB1109" s="250"/>
      <c r="AC1109" s="250"/>
      <c r="AD1109" s="250"/>
      <c r="AE1109" s="247"/>
      <c r="AF1109" s="250"/>
      <c r="AG1109" s="250"/>
      <c r="AH1109" s="250"/>
      <c r="AI1109" s="250"/>
    </row>
    <row r="1110" spans="1:35" ht="15" customHeight="1" x14ac:dyDescent="0.3">
      <c r="A1110" s="261"/>
      <c r="B1110" s="262"/>
      <c r="C1110" s="262"/>
      <c r="D1110" s="262"/>
      <c r="E1110" s="262"/>
      <c r="F1110" s="262"/>
      <c r="G1110" s="263"/>
      <c r="H1110" s="262"/>
      <c r="I1110" s="258"/>
      <c r="J1110" s="262"/>
      <c r="K1110" s="257"/>
      <c r="L1110" s="262"/>
      <c r="N1110" s="250"/>
      <c r="O1110" s="260"/>
      <c r="P1110" s="257"/>
      <c r="Q1110" s="250"/>
      <c r="R1110" s="250"/>
      <c r="S1110" s="250"/>
      <c r="T1110" s="250"/>
      <c r="U1110" s="250"/>
      <c r="V1110" s="250"/>
      <c r="W1110" s="250"/>
      <c r="X1110" s="250"/>
      <c r="Y1110" s="250"/>
      <c r="Z1110" s="250"/>
      <c r="AA1110" s="250"/>
      <c r="AB1110" s="250"/>
      <c r="AC1110" s="250"/>
      <c r="AD1110" s="250"/>
      <c r="AE1110" s="246"/>
      <c r="AF1110" s="250"/>
      <c r="AG1110" s="250"/>
      <c r="AH1110" s="250"/>
      <c r="AI1110" s="250"/>
    </row>
    <row r="1111" spans="1:35" ht="15" customHeight="1" x14ac:dyDescent="0.3">
      <c r="A1111" s="261"/>
      <c r="B1111" s="262"/>
      <c r="C1111" s="262"/>
      <c r="D1111" s="262"/>
      <c r="E1111" s="262"/>
      <c r="F1111" s="262"/>
      <c r="G1111" s="263"/>
      <c r="H1111" s="262"/>
      <c r="I1111" s="258"/>
      <c r="J1111" s="261"/>
      <c r="K1111" s="250"/>
      <c r="L1111" s="262"/>
      <c r="N1111" s="250"/>
      <c r="O1111" s="260"/>
      <c r="P1111" s="257"/>
      <c r="Q1111" s="250"/>
      <c r="R1111" s="250"/>
      <c r="S1111" s="250"/>
      <c r="T1111" s="250"/>
      <c r="U1111" s="250"/>
      <c r="V1111" s="250"/>
      <c r="W1111" s="250"/>
      <c r="X1111" s="250"/>
      <c r="Y1111" s="250"/>
      <c r="Z1111" s="250"/>
      <c r="AA1111" s="250"/>
      <c r="AB1111" s="250"/>
      <c r="AC1111" s="250"/>
      <c r="AD1111" s="250"/>
      <c r="AE1111" s="246"/>
      <c r="AF1111" s="250"/>
      <c r="AG1111" s="250"/>
      <c r="AH1111" s="250"/>
      <c r="AI1111" s="250"/>
    </row>
    <row r="1112" spans="1:35" ht="15" customHeight="1" x14ac:dyDescent="0.3">
      <c r="A1112" s="261"/>
      <c r="B1112" s="262"/>
      <c r="C1112" s="262"/>
      <c r="D1112" s="262"/>
      <c r="E1112" s="262"/>
      <c r="F1112" s="262"/>
      <c r="G1112" s="263"/>
      <c r="H1112" s="262"/>
      <c r="I1112" s="258"/>
      <c r="J1112" s="262"/>
      <c r="K1112" s="257"/>
      <c r="L1112" s="262"/>
      <c r="N1112" s="250"/>
      <c r="O1112" s="260"/>
      <c r="P1112" s="257"/>
      <c r="Q1112" s="250"/>
      <c r="R1112" s="250"/>
      <c r="S1112" s="250"/>
      <c r="T1112" s="250"/>
      <c r="U1112" s="250"/>
      <c r="V1112" s="250"/>
      <c r="W1112" s="250"/>
      <c r="X1112" s="250"/>
      <c r="Y1112" s="250"/>
      <c r="Z1112" s="250"/>
      <c r="AA1112" s="250"/>
      <c r="AB1112" s="250"/>
      <c r="AC1112" s="250"/>
      <c r="AD1112" s="250"/>
      <c r="AE1112" s="247"/>
      <c r="AF1112" s="250"/>
      <c r="AG1112" s="250"/>
      <c r="AH1112" s="250"/>
      <c r="AI1112" s="250"/>
    </row>
    <row r="1113" spans="1:35" ht="15" customHeight="1" x14ac:dyDescent="0.3">
      <c r="A1113" s="261"/>
      <c r="B1113" s="262"/>
      <c r="C1113" s="262"/>
      <c r="D1113" s="262"/>
      <c r="E1113" s="262"/>
      <c r="F1113" s="262"/>
      <c r="G1113" s="263"/>
      <c r="H1113" s="262"/>
      <c r="I1113" s="258"/>
      <c r="J1113" s="261"/>
      <c r="K1113" s="250"/>
      <c r="L1113" s="262"/>
      <c r="N1113" s="250"/>
      <c r="O1113" s="260"/>
      <c r="P1113" s="257"/>
      <c r="Q1113" s="250"/>
      <c r="R1113" s="250"/>
      <c r="S1113" s="250"/>
      <c r="T1113" s="250"/>
      <c r="U1113" s="250"/>
      <c r="V1113" s="250"/>
      <c r="W1113" s="250"/>
      <c r="X1113" s="250"/>
      <c r="Y1113" s="250"/>
      <c r="Z1113" s="250"/>
      <c r="AA1113" s="250"/>
      <c r="AB1113" s="250"/>
      <c r="AC1113" s="250"/>
      <c r="AD1113" s="250"/>
      <c r="AE1113" s="246"/>
      <c r="AF1113" s="250"/>
      <c r="AG1113" s="250"/>
      <c r="AH1113" s="250"/>
      <c r="AI1113" s="250"/>
    </row>
    <row r="1114" spans="1:35" ht="15" customHeight="1" x14ac:dyDescent="0.3">
      <c r="A1114" s="261"/>
      <c r="B1114" s="262"/>
      <c r="C1114" s="262"/>
      <c r="D1114" s="262"/>
      <c r="E1114" s="262"/>
      <c r="F1114" s="262"/>
      <c r="G1114" s="263"/>
      <c r="H1114" s="262"/>
      <c r="I1114" s="258"/>
      <c r="J1114" s="262"/>
      <c r="K1114" s="250"/>
      <c r="L1114" s="262"/>
      <c r="N1114" s="250"/>
      <c r="O1114" s="260"/>
      <c r="P1114" s="257"/>
      <c r="Q1114" s="250"/>
      <c r="R1114" s="250"/>
      <c r="S1114" s="250"/>
      <c r="T1114" s="250"/>
      <c r="U1114" s="250"/>
      <c r="V1114" s="250"/>
      <c r="W1114" s="250"/>
      <c r="X1114" s="250"/>
      <c r="Y1114" s="250"/>
      <c r="Z1114" s="250"/>
      <c r="AA1114" s="250"/>
      <c r="AB1114" s="250"/>
      <c r="AC1114" s="250"/>
      <c r="AD1114" s="250"/>
      <c r="AE1114" s="246"/>
      <c r="AF1114" s="250"/>
      <c r="AG1114" s="250"/>
      <c r="AH1114" s="250"/>
      <c r="AI1114" s="250"/>
    </row>
    <row r="1115" spans="1:35" ht="15" customHeight="1" x14ac:dyDescent="0.3">
      <c r="A1115" s="261"/>
      <c r="B1115" s="262"/>
      <c r="C1115" s="262"/>
      <c r="D1115" s="262"/>
      <c r="E1115" s="262"/>
      <c r="F1115" s="262"/>
      <c r="G1115" s="263"/>
      <c r="H1115" s="262"/>
      <c r="I1115" s="258"/>
      <c r="J1115" s="262"/>
      <c r="K1115" s="250"/>
      <c r="L1115" s="262"/>
      <c r="N1115" s="250"/>
      <c r="O1115" s="260"/>
      <c r="P1115" s="257"/>
      <c r="Q1115" s="250"/>
      <c r="R1115" s="250"/>
      <c r="S1115" s="250"/>
      <c r="T1115" s="250"/>
      <c r="U1115" s="250"/>
      <c r="V1115" s="250"/>
      <c r="W1115" s="250"/>
      <c r="X1115" s="250"/>
      <c r="Y1115" s="250"/>
      <c r="Z1115" s="250"/>
      <c r="AA1115" s="250"/>
      <c r="AB1115" s="250"/>
      <c r="AC1115" s="250"/>
      <c r="AD1115" s="250"/>
      <c r="AE1115" s="246"/>
      <c r="AF1115" s="250"/>
      <c r="AG1115" s="250"/>
      <c r="AH1115" s="250"/>
      <c r="AI1115" s="250"/>
    </row>
    <row r="1116" spans="1:35" ht="15" customHeight="1" x14ac:dyDescent="0.3">
      <c r="A1116" s="261"/>
      <c r="B1116" s="262"/>
      <c r="C1116" s="262"/>
      <c r="D1116" s="262"/>
      <c r="E1116" s="262"/>
      <c r="F1116" s="262"/>
      <c r="G1116" s="263"/>
      <c r="H1116" s="262"/>
      <c r="I1116" s="258"/>
      <c r="J1116" s="261"/>
      <c r="K1116" s="250"/>
      <c r="L1116" s="262"/>
      <c r="N1116" s="250"/>
      <c r="O1116" s="260"/>
      <c r="P1116" s="257"/>
      <c r="Q1116" s="250"/>
      <c r="R1116" s="250"/>
      <c r="S1116" s="250"/>
      <c r="T1116" s="250"/>
      <c r="U1116" s="250"/>
      <c r="V1116" s="250"/>
      <c r="W1116" s="250"/>
      <c r="X1116" s="250"/>
      <c r="Y1116" s="250"/>
      <c r="Z1116" s="250"/>
      <c r="AA1116" s="250"/>
      <c r="AB1116" s="250"/>
      <c r="AC1116" s="250"/>
      <c r="AD1116" s="250"/>
      <c r="AE1116" s="246"/>
      <c r="AF1116" s="250"/>
      <c r="AG1116" s="250"/>
      <c r="AH1116" s="250"/>
      <c r="AI1116" s="250"/>
    </row>
    <row r="1117" spans="1:35" ht="15" customHeight="1" x14ac:dyDescent="0.3">
      <c r="A1117" s="261"/>
      <c r="B1117" s="262"/>
      <c r="C1117" s="262"/>
      <c r="D1117" s="262"/>
      <c r="E1117" s="262"/>
      <c r="F1117" s="262"/>
      <c r="G1117" s="263"/>
      <c r="H1117" s="262"/>
      <c r="I1117" s="258"/>
      <c r="J1117" s="262"/>
      <c r="K1117" s="250"/>
      <c r="L1117" s="262"/>
      <c r="N1117" s="250"/>
      <c r="O1117" s="260"/>
      <c r="P1117" s="257"/>
      <c r="Q1117" s="250"/>
      <c r="R1117" s="250"/>
      <c r="S1117" s="250"/>
      <c r="T1117" s="250"/>
      <c r="U1117" s="250"/>
      <c r="V1117" s="250"/>
      <c r="W1117" s="250"/>
      <c r="X1117" s="250"/>
      <c r="Y1117" s="250"/>
      <c r="Z1117" s="250"/>
      <c r="AA1117" s="250"/>
      <c r="AB1117" s="250"/>
      <c r="AC1117" s="250"/>
      <c r="AD1117" s="250"/>
      <c r="AE1117" s="246"/>
      <c r="AF1117" s="250"/>
      <c r="AG1117" s="250"/>
      <c r="AH1117" s="250"/>
      <c r="AI1117" s="250"/>
    </row>
    <row r="1118" spans="1:35" ht="15" customHeight="1" x14ac:dyDescent="0.3">
      <c r="A1118" s="261"/>
      <c r="B1118" s="262"/>
      <c r="C1118" s="262"/>
      <c r="D1118" s="262"/>
      <c r="E1118" s="262"/>
      <c r="F1118" s="262"/>
      <c r="G1118" s="263"/>
      <c r="H1118" s="262"/>
      <c r="I1118" s="258"/>
      <c r="J1118" s="262"/>
      <c r="K1118" s="250"/>
      <c r="L1118" s="262"/>
      <c r="N1118" s="250"/>
      <c r="O1118" s="260"/>
      <c r="P1118" s="257"/>
      <c r="Q1118" s="250"/>
      <c r="R1118" s="250"/>
      <c r="S1118" s="250"/>
      <c r="T1118" s="250"/>
      <c r="U1118" s="250"/>
      <c r="V1118" s="250"/>
      <c r="W1118" s="250"/>
      <c r="X1118" s="250"/>
      <c r="Y1118" s="250"/>
      <c r="Z1118" s="250"/>
      <c r="AA1118" s="250"/>
      <c r="AB1118" s="250"/>
      <c r="AC1118" s="250"/>
      <c r="AD1118" s="250"/>
      <c r="AE1118" s="247"/>
      <c r="AF1118" s="250"/>
      <c r="AG1118" s="250"/>
      <c r="AH1118" s="250"/>
      <c r="AI1118" s="250"/>
    </row>
    <row r="1119" spans="1:35" ht="15" customHeight="1" x14ac:dyDescent="0.3">
      <c r="A1119" s="261"/>
      <c r="B1119" s="262"/>
      <c r="C1119" s="262"/>
      <c r="D1119" s="262"/>
      <c r="E1119" s="262"/>
      <c r="F1119" s="262"/>
      <c r="G1119" s="263"/>
      <c r="H1119" s="262"/>
      <c r="I1119" s="258"/>
      <c r="J1119" s="262"/>
      <c r="K1119" s="257"/>
      <c r="L1119" s="262"/>
      <c r="N1119" s="250"/>
      <c r="O1119" s="260"/>
      <c r="P1119" s="257"/>
      <c r="Q1119" s="250"/>
      <c r="R1119" s="250"/>
      <c r="S1119" s="250"/>
      <c r="T1119" s="250"/>
      <c r="U1119" s="250"/>
      <c r="V1119" s="250"/>
      <c r="W1119" s="250"/>
      <c r="X1119" s="250"/>
      <c r="Y1119" s="250"/>
      <c r="Z1119" s="250"/>
      <c r="AA1119" s="250"/>
      <c r="AB1119" s="250"/>
      <c r="AC1119" s="250"/>
      <c r="AD1119" s="250"/>
      <c r="AE1119" s="246"/>
      <c r="AF1119" s="250"/>
      <c r="AG1119" s="250"/>
      <c r="AH1119" s="250"/>
      <c r="AI1119" s="250"/>
    </row>
    <row r="1120" spans="1:35" ht="15" customHeight="1" x14ac:dyDescent="0.3">
      <c r="A1120" s="261"/>
      <c r="B1120" s="262"/>
      <c r="C1120" s="262"/>
      <c r="D1120" s="262"/>
      <c r="E1120" s="262"/>
      <c r="F1120" s="262"/>
      <c r="G1120" s="263"/>
      <c r="H1120" s="262"/>
      <c r="I1120" s="258"/>
      <c r="J1120" s="262"/>
      <c r="K1120" s="250"/>
      <c r="L1120" s="262"/>
      <c r="N1120" s="250"/>
      <c r="O1120" s="260"/>
      <c r="P1120" s="257"/>
      <c r="Q1120" s="250"/>
      <c r="R1120" s="250"/>
      <c r="S1120" s="250"/>
      <c r="T1120" s="250"/>
      <c r="U1120" s="250"/>
      <c r="V1120" s="250"/>
      <c r="W1120" s="250"/>
      <c r="X1120" s="250"/>
      <c r="Y1120" s="250"/>
      <c r="Z1120" s="250"/>
      <c r="AA1120" s="250"/>
      <c r="AB1120" s="250"/>
      <c r="AC1120" s="250"/>
      <c r="AD1120" s="250"/>
      <c r="AE1120" s="246"/>
      <c r="AF1120" s="250"/>
      <c r="AG1120" s="250"/>
      <c r="AH1120" s="250"/>
      <c r="AI1120" s="250"/>
    </row>
    <row r="1121" spans="1:35" ht="15" customHeight="1" x14ac:dyDescent="0.3">
      <c r="A1121" s="261"/>
      <c r="B1121" s="262"/>
      <c r="C1121" s="262"/>
      <c r="D1121" s="262"/>
      <c r="E1121" s="262"/>
      <c r="F1121" s="262"/>
      <c r="G1121" s="263"/>
      <c r="H1121" s="262"/>
      <c r="I1121" s="258"/>
      <c r="J1121" s="262"/>
      <c r="K1121" s="250"/>
      <c r="L1121" s="262"/>
      <c r="N1121" s="250"/>
      <c r="O1121" s="260"/>
      <c r="P1121" s="257"/>
      <c r="Q1121" s="250"/>
      <c r="R1121" s="250"/>
      <c r="S1121" s="250"/>
      <c r="T1121" s="250"/>
      <c r="U1121" s="250"/>
      <c r="V1121" s="250"/>
      <c r="W1121" s="250"/>
      <c r="X1121" s="250"/>
      <c r="Y1121" s="250"/>
      <c r="Z1121" s="250"/>
      <c r="AA1121" s="250"/>
      <c r="AB1121" s="250"/>
      <c r="AC1121" s="250"/>
      <c r="AD1121" s="250"/>
      <c r="AE1121" s="246"/>
      <c r="AF1121" s="250"/>
      <c r="AG1121" s="250"/>
      <c r="AH1121" s="250"/>
      <c r="AI1121" s="250"/>
    </row>
    <row r="1122" spans="1:35" ht="15" customHeight="1" x14ac:dyDescent="0.3">
      <c r="A1122" s="261"/>
      <c r="B1122" s="262"/>
      <c r="C1122" s="262"/>
      <c r="D1122" s="262"/>
      <c r="E1122" s="262"/>
      <c r="F1122" s="262"/>
      <c r="G1122" s="263"/>
      <c r="H1122" s="262"/>
      <c r="I1122" s="258"/>
      <c r="J1122" s="262"/>
      <c r="K1122" s="250"/>
      <c r="L1122" s="262"/>
      <c r="N1122" s="250"/>
      <c r="O1122" s="260"/>
      <c r="P1122" s="257"/>
      <c r="Q1122" s="250"/>
      <c r="R1122" s="250"/>
      <c r="S1122" s="250"/>
      <c r="T1122" s="250"/>
      <c r="U1122" s="250"/>
      <c r="V1122" s="250"/>
      <c r="W1122" s="250"/>
      <c r="X1122" s="250"/>
      <c r="Y1122" s="250"/>
      <c r="Z1122" s="250"/>
      <c r="AA1122" s="250"/>
      <c r="AB1122" s="250"/>
      <c r="AC1122" s="250"/>
      <c r="AD1122" s="250"/>
      <c r="AE1122" s="246"/>
      <c r="AF1122" s="250"/>
      <c r="AG1122" s="250"/>
      <c r="AH1122" s="250"/>
      <c r="AI1122" s="250"/>
    </row>
    <row r="1123" spans="1:35" ht="15" customHeight="1" x14ac:dyDescent="0.3">
      <c r="A1123" s="261"/>
      <c r="B1123" s="262"/>
      <c r="C1123" s="262"/>
      <c r="D1123" s="262"/>
      <c r="E1123" s="262"/>
      <c r="F1123" s="262"/>
      <c r="G1123" s="263"/>
      <c r="H1123" s="262"/>
      <c r="I1123" s="258"/>
      <c r="J1123" s="262"/>
      <c r="K1123" s="250"/>
      <c r="L1123" s="262"/>
      <c r="N1123" s="250"/>
      <c r="O1123" s="260"/>
      <c r="P1123" s="257"/>
      <c r="Q1123" s="250"/>
      <c r="R1123" s="250"/>
      <c r="S1123" s="250"/>
      <c r="T1123" s="250"/>
      <c r="U1123" s="250"/>
      <c r="V1123" s="250"/>
      <c r="W1123" s="250"/>
      <c r="X1123" s="250"/>
      <c r="Y1123" s="250"/>
      <c r="Z1123" s="250"/>
      <c r="AA1123" s="250"/>
      <c r="AB1123" s="250"/>
      <c r="AC1123" s="250"/>
      <c r="AD1123" s="250"/>
      <c r="AE1123" s="247"/>
      <c r="AF1123" s="250"/>
      <c r="AG1123" s="250"/>
      <c r="AH1123" s="250"/>
      <c r="AI1123" s="250"/>
    </row>
    <row r="1124" spans="1:35" ht="15" customHeight="1" x14ac:dyDescent="0.3">
      <c r="A1124" s="261"/>
      <c r="B1124" s="262"/>
      <c r="C1124" s="262"/>
      <c r="D1124" s="262"/>
      <c r="E1124" s="262"/>
      <c r="F1124" s="262"/>
      <c r="G1124" s="263"/>
      <c r="H1124" s="262"/>
      <c r="I1124" s="258"/>
      <c r="J1124" s="262"/>
      <c r="K1124" s="257"/>
      <c r="L1124" s="262"/>
      <c r="N1124" s="250"/>
      <c r="O1124" s="260"/>
      <c r="P1124" s="257"/>
      <c r="Q1124" s="250"/>
      <c r="R1124" s="250"/>
      <c r="S1124" s="250"/>
      <c r="T1124" s="250"/>
      <c r="U1124" s="250"/>
      <c r="V1124" s="250"/>
      <c r="W1124" s="250"/>
      <c r="X1124" s="250"/>
      <c r="Y1124" s="250"/>
      <c r="Z1124" s="250"/>
      <c r="AA1124" s="250"/>
      <c r="AB1124" s="250"/>
      <c r="AC1124" s="250"/>
      <c r="AD1124" s="250"/>
      <c r="AE1124" s="247"/>
      <c r="AF1124" s="250"/>
      <c r="AG1124" s="250"/>
      <c r="AH1124" s="250"/>
      <c r="AI1124" s="250"/>
    </row>
    <row r="1125" spans="1:35" ht="15" customHeight="1" x14ac:dyDescent="0.3">
      <c r="A1125" s="261"/>
      <c r="B1125" s="262"/>
      <c r="C1125" s="262"/>
      <c r="D1125" s="262"/>
      <c r="E1125" s="262"/>
      <c r="F1125" s="262"/>
      <c r="G1125" s="263"/>
      <c r="H1125" s="262"/>
      <c r="I1125" s="258"/>
      <c r="J1125" s="262"/>
      <c r="K1125" s="250"/>
      <c r="L1125" s="262"/>
      <c r="N1125" s="250"/>
      <c r="O1125" s="260"/>
      <c r="P1125" s="257"/>
      <c r="Q1125" s="250"/>
      <c r="R1125" s="250"/>
      <c r="S1125" s="250"/>
      <c r="T1125" s="250"/>
      <c r="U1125" s="250"/>
      <c r="V1125" s="250"/>
      <c r="W1125" s="250"/>
      <c r="X1125" s="250"/>
      <c r="Y1125" s="250"/>
      <c r="Z1125" s="250"/>
      <c r="AA1125" s="250"/>
      <c r="AB1125" s="250"/>
      <c r="AC1125" s="250"/>
      <c r="AD1125" s="250"/>
      <c r="AE1125" s="247"/>
      <c r="AF1125" s="250"/>
      <c r="AG1125" s="250"/>
      <c r="AH1125" s="250"/>
      <c r="AI1125" s="250"/>
    </row>
    <row r="1126" spans="1:35" ht="15" customHeight="1" x14ac:dyDescent="0.3">
      <c r="A1126" s="261"/>
      <c r="B1126" s="262"/>
      <c r="C1126" s="262"/>
      <c r="D1126" s="262"/>
      <c r="E1126" s="262"/>
      <c r="F1126" s="262"/>
      <c r="G1126" s="263"/>
      <c r="H1126" s="262"/>
      <c r="I1126" s="258"/>
      <c r="J1126" s="261"/>
      <c r="K1126" s="250"/>
      <c r="L1126" s="262"/>
      <c r="N1126" s="250"/>
      <c r="O1126" s="260"/>
      <c r="P1126" s="257"/>
      <c r="Q1126" s="250"/>
      <c r="R1126" s="250"/>
      <c r="S1126" s="250"/>
      <c r="T1126" s="250"/>
      <c r="U1126" s="250"/>
      <c r="V1126" s="250"/>
      <c r="W1126" s="250"/>
      <c r="X1126" s="250"/>
      <c r="Y1126" s="250"/>
      <c r="Z1126" s="250"/>
      <c r="AA1126" s="250"/>
      <c r="AB1126" s="250"/>
      <c r="AC1126" s="250"/>
      <c r="AD1126" s="250"/>
      <c r="AE1126" s="246"/>
      <c r="AF1126" s="250"/>
      <c r="AG1126" s="250"/>
      <c r="AH1126" s="250"/>
      <c r="AI1126" s="250"/>
    </row>
    <row r="1127" spans="1:35" ht="15" customHeight="1" x14ac:dyDescent="0.3">
      <c r="A1127" s="261"/>
      <c r="B1127" s="262"/>
      <c r="C1127" s="262"/>
      <c r="D1127" s="262"/>
      <c r="E1127" s="262"/>
      <c r="F1127" s="262"/>
      <c r="G1127" s="263"/>
      <c r="H1127" s="262"/>
      <c r="I1127" s="258"/>
      <c r="J1127" s="262"/>
      <c r="K1127" s="257"/>
      <c r="L1127" s="262"/>
      <c r="N1127" s="250"/>
      <c r="O1127" s="260"/>
      <c r="P1127" s="257"/>
      <c r="Q1127" s="250"/>
      <c r="R1127" s="250"/>
      <c r="S1127" s="250"/>
      <c r="T1127" s="250"/>
      <c r="U1127" s="250"/>
      <c r="V1127" s="250"/>
      <c r="W1127" s="250"/>
      <c r="X1127" s="250"/>
      <c r="Y1127" s="250"/>
      <c r="Z1127" s="250"/>
      <c r="AA1127" s="250"/>
      <c r="AB1127" s="250"/>
      <c r="AC1127" s="250"/>
      <c r="AD1127" s="250"/>
      <c r="AE1127" s="246"/>
      <c r="AF1127" s="250"/>
      <c r="AG1127" s="250"/>
      <c r="AH1127" s="250"/>
      <c r="AI1127" s="250"/>
    </row>
    <row r="1128" spans="1:35" ht="15" customHeight="1" x14ac:dyDescent="0.3">
      <c r="A1128" s="261"/>
      <c r="B1128" s="262"/>
      <c r="C1128" s="262"/>
      <c r="D1128" s="262"/>
      <c r="E1128" s="262"/>
      <c r="F1128" s="262"/>
      <c r="G1128" s="263"/>
      <c r="H1128" s="262"/>
      <c r="I1128" s="258"/>
      <c r="J1128" s="262"/>
      <c r="K1128" s="250"/>
      <c r="L1128" s="262"/>
      <c r="N1128" s="250"/>
      <c r="O1128" s="260"/>
      <c r="P1128" s="257"/>
      <c r="Q1128" s="250"/>
      <c r="R1128" s="250"/>
      <c r="S1128" s="250"/>
      <c r="T1128" s="250"/>
      <c r="U1128" s="250"/>
      <c r="V1128" s="250"/>
      <c r="W1128" s="250"/>
      <c r="X1128" s="250"/>
      <c r="Y1128" s="250"/>
      <c r="Z1128" s="250"/>
      <c r="AA1128" s="250"/>
      <c r="AB1128" s="250"/>
      <c r="AC1128" s="250"/>
      <c r="AD1128" s="250"/>
      <c r="AE1128" s="247"/>
      <c r="AF1128" s="250"/>
      <c r="AG1128" s="250"/>
      <c r="AH1128" s="250"/>
      <c r="AI1128" s="250"/>
    </row>
    <row r="1129" spans="1:35" ht="15" customHeight="1" x14ac:dyDescent="0.3">
      <c r="A1129" s="261"/>
      <c r="B1129" s="262"/>
      <c r="C1129" s="262"/>
      <c r="D1129" s="262"/>
      <c r="E1129" s="262"/>
      <c r="F1129" s="262"/>
      <c r="G1129" s="263"/>
      <c r="H1129" s="262"/>
      <c r="I1129" s="258"/>
      <c r="J1129" s="261"/>
      <c r="K1129" s="250"/>
      <c r="L1129" s="262"/>
      <c r="N1129" s="250"/>
      <c r="O1129" s="260"/>
      <c r="P1129" s="257"/>
      <c r="Q1129" s="250"/>
      <c r="R1129" s="250"/>
      <c r="S1129" s="250"/>
      <c r="T1129" s="250"/>
      <c r="U1129" s="250"/>
      <c r="V1129" s="250"/>
      <c r="W1129" s="250"/>
      <c r="X1129" s="250"/>
      <c r="Y1129" s="250"/>
      <c r="Z1129" s="250"/>
      <c r="AA1129" s="250"/>
      <c r="AB1129" s="250"/>
      <c r="AC1129" s="250"/>
      <c r="AD1129" s="250"/>
      <c r="AE1129" s="246"/>
      <c r="AF1129" s="250"/>
      <c r="AG1129" s="250"/>
      <c r="AH1129" s="250"/>
      <c r="AI1129" s="250"/>
    </row>
    <row r="1130" spans="1:35" ht="15" customHeight="1" x14ac:dyDescent="0.3">
      <c r="A1130" s="261"/>
      <c r="B1130" s="262"/>
      <c r="C1130" s="262"/>
      <c r="D1130" s="262"/>
      <c r="E1130" s="262"/>
      <c r="F1130" s="262"/>
      <c r="G1130" s="263"/>
      <c r="H1130" s="262"/>
      <c r="I1130" s="258"/>
      <c r="J1130" s="262"/>
      <c r="K1130" s="250"/>
      <c r="L1130" s="262"/>
      <c r="N1130" s="250"/>
      <c r="O1130" s="260"/>
      <c r="P1130" s="257"/>
      <c r="Q1130" s="250"/>
      <c r="R1130" s="250"/>
      <c r="S1130" s="250"/>
      <c r="T1130" s="250"/>
      <c r="U1130" s="250"/>
      <c r="V1130" s="250"/>
      <c r="W1130" s="250"/>
      <c r="X1130" s="250"/>
      <c r="Y1130" s="250"/>
      <c r="Z1130" s="250"/>
      <c r="AA1130" s="250"/>
      <c r="AB1130" s="250"/>
      <c r="AC1130" s="250"/>
      <c r="AD1130" s="250"/>
      <c r="AE1130" s="246"/>
      <c r="AF1130" s="250"/>
      <c r="AG1130" s="250"/>
      <c r="AH1130" s="250"/>
      <c r="AI1130" s="250"/>
    </row>
    <row r="1131" spans="1:35" ht="15" customHeight="1" x14ac:dyDescent="0.3">
      <c r="A1131" s="261"/>
      <c r="B1131" s="262"/>
      <c r="C1131" s="262"/>
      <c r="D1131" s="262"/>
      <c r="E1131" s="262"/>
      <c r="F1131" s="262"/>
      <c r="G1131" s="263"/>
      <c r="H1131" s="262"/>
      <c r="I1131" s="258"/>
      <c r="J1131" s="262"/>
      <c r="K1131" s="250"/>
      <c r="L1131" s="262"/>
      <c r="N1131" s="250"/>
      <c r="O1131" s="260"/>
      <c r="P1131" s="257"/>
      <c r="Q1131" s="250"/>
      <c r="R1131" s="250"/>
      <c r="S1131" s="250"/>
      <c r="T1131" s="250"/>
      <c r="U1131" s="250"/>
      <c r="V1131" s="250"/>
      <c r="W1131" s="250"/>
      <c r="X1131" s="250"/>
      <c r="Y1131" s="250"/>
      <c r="Z1131" s="250"/>
      <c r="AA1131" s="250"/>
      <c r="AB1131" s="250"/>
      <c r="AC1131" s="250"/>
      <c r="AD1131" s="250"/>
      <c r="AE1131" s="246"/>
      <c r="AF1131" s="250"/>
      <c r="AG1131" s="250"/>
      <c r="AH1131" s="250"/>
      <c r="AI1131" s="250"/>
    </row>
    <row r="1132" spans="1:35" ht="15" customHeight="1" x14ac:dyDescent="0.3">
      <c r="A1132" s="261"/>
      <c r="B1132" s="262"/>
      <c r="C1132" s="262"/>
      <c r="D1132" s="262"/>
      <c r="E1132" s="262"/>
      <c r="F1132" s="262"/>
      <c r="G1132" s="263"/>
      <c r="H1132" s="262"/>
      <c r="I1132" s="258"/>
      <c r="J1132" s="261"/>
      <c r="K1132" s="250"/>
      <c r="L1132" s="262"/>
      <c r="N1132" s="250"/>
      <c r="O1132" s="260"/>
      <c r="P1132" s="257"/>
      <c r="Q1132" s="250"/>
      <c r="R1132" s="250"/>
      <c r="S1132" s="250"/>
      <c r="T1132" s="250"/>
      <c r="U1132" s="250"/>
      <c r="V1132" s="250"/>
      <c r="W1132" s="250"/>
      <c r="X1132" s="250"/>
      <c r="Y1132" s="250"/>
      <c r="Z1132" s="250"/>
      <c r="AA1132" s="250"/>
      <c r="AB1132" s="250"/>
      <c r="AC1132" s="250"/>
      <c r="AD1132" s="250"/>
      <c r="AE1132" s="247"/>
      <c r="AF1132" s="250"/>
      <c r="AG1132" s="250"/>
      <c r="AH1132" s="250"/>
      <c r="AI1132" s="250"/>
    </row>
    <row r="1133" spans="1:35" ht="15" customHeight="1" x14ac:dyDescent="0.3">
      <c r="A1133" s="261"/>
      <c r="B1133" s="262"/>
      <c r="C1133" s="262"/>
      <c r="D1133" s="262"/>
      <c r="E1133" s="262"/>
      <c r="F1133" s="262"/>
      <c r="G1133" s="263"/>
      <c r="H1133" s="262"/>
      <c r="I1133" s="258"/>
      <c r="J1133" s="250"/>
      <c r="K1133" s="262"/>
      <c r="L1133" s="262"/>
      <c r="N1133" s="250"/>
      <c r="O1133" s="260"/>
      <c r="P1133" s="257"/>
      <c r="Q1133" s="250"/>
      <c r="R1133" s="250"/>
      <c r="S1133" s="250"/>
      <c r="T1133" s="250"/>
      <c r="U1133" s="250"/>
      <c r="V1133" s="250"/>
      <c r="W1133" s="250"/>
      <c r="X1133" s="250"/>
      <c r="Y1133" s="250"/>
      <c r="Z1133" s="250"/>
      <c r="AA1133" s="250"/>
      <c r="AB1133" s="250"/>
      <c r="AC1133" s="250"/>
      <c r="AD1133" s="250"/>
      <c r="AE1133" s="246"/>
      <c r="AF1133" s="250"/>
      <c r="AG1133" s="250"/>
      <c r="AH1133" s="250"/>
      <c r="AI1133" s="250"/>
    </row>
    <row r="1134" spans="1:35" ht="15" customHeight="1" x14ac:dyDescent="0.3">
      <c r="A1134" s="261"/>
      <c r="B1134" s="262"/>
      <c r="C1134" s="262"/>
      <c r="D1134" s="262"/>
      <c r="E1134" s="262"/>
      <c r="F1134" s="262"/>
      <c r="G1134" s="263"/>
      <c r="H1134" s="262"/>
      <c r="I1134" s="258"/>
      <c r="J1134" s="261"/>
      <c r="K1134" s="250"/>
      <c r="L1134" s="262"/>
      <c r="N1134" s="250"/>
      <c r="O1134" s="260"/>
      <c r="P1134" s="257"/>
      <c r="Q1134" s="250"/>
      <c r="R1134" s="250"/>
      <c r="S1134" s="250"/>
      <c r="T1134" s="250"/>
      <c r="U1134" s="250"/>
      <c r="V1134" s="250"/>
      <c r="W1134" s="250"/>
      <c r="X1134" s="250"/>
      <c r="Y1134" s="250"/>
      <c r="Z1134" s="250"/>
      <c r="AA1134" s="250"/>
      <c r="AB1134" s="250"/>
      <c r="AC1134" s="250"/>
      <c r="AD1134" s="250"/>
      <c r="AE1134" s="246"/>
      <c r="AF1134" s="250"/>
      <c r="AG1134" s="250"/>
      <c r="AH1134" s="250"/>
      <c r="AI1134" s="250"/>
    </row>
    <row r="1135" spans="1:35" ht="15" customHeight="1" x14ac:dyDescent="0.3">
      <c r="A1135" s="261"/>
      <c r="B1135" s="262"/>
      <c r="C1135" s="262"/>
      <c r="D1135" s="262"/>
      <c r="E1135" s="262"/>
      <c r="F1135" s="262"/>
      <c r="G1135" s="263"/>
      <c r="H1135" s="262"/>
      <c r="I1135" s="258"/>
      <c r="J1135" s="261"/>
      <c r="K1135" s="250"/>
      <c r="L1135" s="262"/>
      <c r="N1135" s="250"/>
      <c r="O1135" s="260"/>
      <c r="P1135" s="257"/>
      <c r="Q1135" s="250"/>
      <c r="R1135" s="250"/>
      <c r="S1135" s="250"/>
      <c r="T1135" s="250"/>
      <c r="U1135" s="250"/>
      <c r="V1135" s="250"/>
      <c r="W1135" s="250"/>
      <c r="X1135" s="250"/>
      <c r="Y1135" s="250"/>
      <c r="Z1135" s="250"/>
      <c r="AA1135" s="250"/>
      <c r="AB1135" s="250"/>
      <c r="AC1135" s="250"/>
      <c r="AD1135" s="250"/>
      <c r="AE1135" s="246"/>
      <c r="AF1135" s="250"/>
      <c r="AG1135" s="250"/>
      <c r="AH1135" s="250"/>
      <c r="AI1135" s="250"/>
    </row>
    <row r="1136" spans="1:35" ht="15" customHeight="1" x14ac:dyDescent="0.3">
      <c r="A1136" s="261"/>
      <c r="B1136" s="262"/>
      <c r="C1136" s="262"/>
      <c r="D1136" s="262"/>
      <c r="E1136" s="262"/>
      <c r="F1136" s="262"/>
      <c r="G1136" s="263"/>
      <c r="H1136" s="262"/>
      <c r="I1136" s="258"/>
      <c r="J1136" s="262"/>
      <c r="K1136" s="250"/>
      <c r="L1136" s="262"/>
      <c r="N1136" s="250"/>
      <c r="O1136" s="260"/>
      <c r="P1136" s="257"/>
      <c r="Q1136" s="250"/>
      <c r="R1136" s="250"/>
      <c r="S1136" s="250"/>
      <c r="T1136" s="250"/>
      <c r="U1136" s="250"/>
      <c r="V1136" s="250"/>
      <c r="W1136" s="250"/>
      <c r="X1136" s="250"/>
      <c r="Y1136" s="250"/>
      <c r="Z1136" s="250"/>
      <c r="AA1136" s="250"/>
      <c r="AB1136" s="250"/>
      <c r="AC1136" s="250"/>
      <c r="AD1136" s="250"/>
      <c r="AE1136" s="246"/>
      <c r="AF1136" s="250"/>
      <c r="AG1136" s="250"/>
      <c r="AH1136" s="250"/>
      <c r="AI1136" s="250"/>
    </row>
    <row r="1137" spans="1:35" ht="15" customHeight="1" x14ac:dyDescent="0.3">
      <c r="A1137" s="261"/>
      <c r="B1137" s="262"/>
      <c r="C1137" s="262"/>
      <c r="D1137" s="262"/>
      <c r="E1137" s="262"/>
      <c r="F1137" s="262"/>
      <c r="G1137" s="263"/>
      <c r="H1137" s="262"/>
      <c r="I1137" s="258"/>
      <c r="J1137" s="262"/>
      <c r="K1137" s="250"/>
      <c r="L1137" s="262"/>
      <c r="N1137" s="250"/>
      <c r="O1137" s="260"/>
      <c r="P1137" s="257"/>
      <c r="Q1137" s="250"/>
      <c r="R1137" s="250"/>
      <c r="S1137" s="250"/>
      <c r="T1137" s="250"/>
      <c r="U1137" s="250"/>
      <c r="V1137" s="250"/>
      <c r="W1137" s="250"/>
      <c r="X1137" s="250"/>
      <c r="Y1137" s="250"/>
      <c r="Z1137" s="250"/>
      <c r="AA1137" s="250"/>
      <c r="AB1137" s="250"/>
      <c r="AC1137" s="250"/>
      <c r="AD1137" s="250"/>
      <c r="AE1137" s="246"/>
      <c r="AF1137" s="250"/>
      <c r="AG1137" s="250"/>
      <c r="AH1137" s="250"/>
      <c r="AI1137" s="250"/>
    </row>
    <row r="1138" spans="1:35" ht="15" customHeight="1" x14ac:dyDescent="0.3">
      <c r="A1138" s="261"/>
      <c r="B1138" s="262"/>
      <c r="C1138" s="262"/>
      <c r="D1138" s="262"/>
      <c r="E1138" s="262"/>
      <c r="F1138" s="262"/>
      <c r="G1138" s="263"/>
      <c r="H1138" s="262"/>
      <c r="I1138" s="258"/>
      <c r="J1138" s="261"/>
      <c r="K1138" s="250"/>
      <c r="L1138" s="262"/>
      <c r="N1138" s="250"/>
      <c r="O1138" s="260"/>
      <c r="P1138" s="257"/>
      <c r="Q1138" s="250"/>
      <c r="R1138" s="250"/>
      <c r="S1138" s="250"/>
      <c r="T1138" s="250"/>
      <c r="U1138" s="250"/>
      <c r="V1138" s="250"/>
      <c r="W1138" s="250"/>
      <c r="X1138" s="250"/>
      <c r="Y1138" s="250"/>
      <c r="Z1138" s="250"/>
      <c r="AA1138" s="250"/>
      <c r="AB1138" s="250"/>
      <c r="AC1138" s="250"/>
      <c r="AD1138" s="250"/>
      <c r="AE1138" s="246"/>
      <c r="AF1138" s="250"/>
      <c r="AG1138" s="250"/>
      <c r="AH1138" s="250"/>
      <c r="AI1138" s="250"/>
    </row>
    <row r="1139" spans="1:35" ht="15" customHeight="1" x14ac:dyDescent="0.3">
      <c r="A1139" s="261"/>
      <c r="B1139" s="262"/>
      <c r="C1139" s="262"/>
      <c r="D1139" s="262"/>
      <c r="E1139" s="262"/>
      <c r="F1139" s="262"/>
      <c r="G1139" s="263"/>
      <c r="H1139" s="262"/>
      <c r="I1139" s="258"/>
      <c r="J1139" s="262"/>
      <c r="K1139" s="250"/>
      <c r="L1139" s="262"/>
      <c r="N1139" s="250"/>
      <c r="O1139" s="260"/>
      <c r="P1139" s="257"/>
      <c r="Q1139" s="250"/>
      <c r="R1139" s="250"/>
      <c r="S1139" s="250"/>
      <c r="T1139" s="250"/>
      <c r="U1139" s="250"/>
      <c r="V1139" s="250"/>
      <c r="W1139" s="250"/>
      <c r="X1139" s="250"/>
      <c r="Y1139" s="250"/>
      <c r="Z1139" s="250"/>
      <c r="AA1139" s="250"/>
      <c r="AB1139" s="250"/>
      <c r="AC1139" s="250"/>
      <c r="AD1139" s="250"/>
      <c r="AE1139" s="246"/>
      <c r="AF1139" s="250"/>
      <c r="AG1139" s="250"/>
      <c r="AH1139" s="250"/>
      <c r="AI1139" s="250"/>
    </row>
    <row r="1140" spans="1:35" ht="15" customHeight="1" x14ac:dyDescent="0.3">
      <c r="A1140" s="261"/>
      <c r="B1140" s="262"/>
      <c r="C1140" s="262"/>
      <c r="D1140" s="262"/>
      <c r="E1140" s="262"/>
      <c r="F1140" s="262"/>
      <c r="G1140" s="263"/>
      <c r="H1140" s="262"/>
      <c r="I1140" s="258"/>
      <c r="J1140" s="250"/>
      <c r="K1140" s="262"/>
      <c r="L1140" s="262"/>
      <c r="N1140" s="250"/>
      <c r="O1140" s="260"/>
      <c r="P1140" s="257"/>
      <c r="Q1140" s="250"/>
      <c r="R1140" s="250"/>
      <c r="S1140" s="250"/>
      <c r="T1140" s="250"/>
      <c r="U1140" s="250"/>
      <c r="V1140" s="250"/>
      <c r="W1140" s="250"/>
      <c r="X1140" s="250"/>
      <c r="Y1140" s="250"/>
      <c r="Z1140" s="250"/>
      <c r="AA1140" s="250"/>
      <c r="AB1140" s="250"/>
      <c r="AC1140" s="250"/>
      <c r="AD1140" s="250"/>
      <c r="AE1140" s="246"/>
      <c r="AF1140" s="250"/>
      <c r="AG1140" s="250"/>
      <c r="AH1140" s="250"/>
      <c r="AI1140" s="250"/>
    </row>
    <row r="1141" spans="1:35" ht="15" customHeight="1" x14ac:dyDescent="0.3">
      <c r="A1141" s="261"/>
      <c r="B1141" s="262"/>
      <c r="C1141" s="262"/>
      <c r="D1141" s="262"/>
      <c r="E1141" s="262"/>
      <c r="F1141" s="262"/>
      <c r="G1141" s="263"/>
      <c r="H1141" s="262"/>
      <c r="I1141" s="258"/>
      <c r="J1141" s="261"/>
      <c r="K1141" s="250"/>
      <c r="L1141" s="262"/>
      <c r="N1141" s="250"/>
      <c r="O1141" s="260"/>
      <c r="P1141" s="257"/>
      <c r="Q1141" s="250"/>
      <c r="R1141" s="250"/>
      <c r="S1141" s="250"/>
      <c r="T1141" s="250"/>
      <c r="U1141" s="250"/>
      <c r="V1141" s="250"/>
      <c r="W1141" s="250"/>
      <c r="X1141" s="250"/>
      <c r="Y1141" s="250"/>
      <c r="Z1141" s="250"/>
      <c r="AA1141" s="250"/>
      <c r="AB1141" s="250"/>
      <c r="AC1141" s="250"/>
      <c r="AD1141" s="250"/>
      <c r="AE1141" s="246"/>
      <c r="AF1141" s="250"/>
      <c r="AG1141" s="250"/>
      <c r="AH1141" s="250"/>
      <c r="AI1141" s="250"/>
    </row>
    <row r="1142" spans="1:35" ht="15" customHeight="1" x14ac:dyDescent="0.3">
      <c r="A1142" s="261"/>
      <c r="B1142" s="262"/>
      <c r="C1142" s="262"/>
      <c r="D1142" s="262"/>
      <c r="E1142" s="262"/>
      <c r="F1142" s="262"/>
      <c r="G1142" s="263"/>
      <c r="H1142" s="262"/>
      <c r="I1142" s="258"/>
      <c r="J1142" s="261"/>
      <c r="K1142" s="250"/>
      <c r="L1142" s="262"/>
      <c r="N1142" s="250"/>
      <c r="O1142" s="260"/>
      <c r="P1142" s="257"/>
      <c r="Q1142" s="250"/>
      <c r="R1142" s="250"/>
      <c r="S1142" s="250"/>
      <c r="T1142" s="250"/>
      <c r="U1142" s="250"/>
      <c r="V1142" s="250"/>
      <c r="W1142" s="250"/>
      <c r="X1142" s="250"/>
      <c r="Y1142" s="250"/>
      <c r="Z1142" s="250"/>
      <c r="AA1142" s="250"/>
      <c r="AB1142" s="250"/>
      <c r="AC1142" s="250"/>
      <c r="AD1142" s="250"/>
      <c r="AE1142" s="246"/>
      <c r="AF1142" s="250"/>
      <c r="AG1142" s="250"/>
      <c r="AH1142" s="250"/>
      <c r="AI1142" s="250"/>
    </row>
    <row r="1143" spans="1:35" ht="15" customHeight="1" x14ac:dyDescent="0.3">
      <c r="A1143" s="261"/>
      <c r="B1143" s="262"/>
      <c r="C1143" s="262"/>
      <c r="D1143" s="262"/>
      <c r="E1143" s="262"/>
      <c r="F1143" s="262"/>
      <c r="G1143" s="263"/>
      <c r="H1143" s="262"/>
      <c r="I1143" s="258"/>
      <c r="J1143" s="262"/>
      <c r="K1143" s="257"/>
      <c r="L1143" s="262"/>
      <c r="N1143" s="250"/>
      <c r="O1143" s="260"/>
      <c r="P1143" s="257"/>
      <c r="Q1143" s="250"/>
      <c r="R1143" s="250"/>
      <c r="S1143" s="250"/>
      <c r="T1143" s="250"/>
      <c r="U1143" s="250"/>
      <c r="V1143" s="250"/>
      <c r="W1143" s="250"/>
      <c r="X1143" s="250"/>
      <c r="Y1143" s="250"/>
      <c r="Z1143" s="250"/>
      <c r="AA1143" s="250"/>
      <c r="AB1143" s="250"/>
      <c r="AC1143" s="250"/>
      <c r="AD1143" s="250"/>
      <c r="AE1143" s="250"/>
      <c r="AF1143" s="250"/>
      <c r="AG1143" s="250"/>
      <c r="AH1143" s="250"/>
      <c r="AI1143" s="250"/>
    </row>
    <row r="1144" spans="1:35" ht="15" customHeight="1" x14ac:dyDescent="0.3">
      <c r="A1144" s="261"/>
      <c r="B1144" s="262"/>
      <c r="C1144" s="262"/>
      <c r="D1144" s="262"/>
      <c r="E1144" s="262"/>
      <c r="F1144" s="262"/>
      <c r="G1144" s="263"/>
      <c r="H1144" s="262"/>
      <c r="I1144" s="258"/>
      <c r="J1144" s="261"/>
      <c r="K1144" s="257"/>
      <c r="L1144" s="262"/>
      <c r="N1144" s="250"/>
      <c r="O1144" s="260"/>
      <c r="P1144" s="257"/>
      <c r="Q1144" s="250"/>
      <c r="R1144" s="250"/>
      <c r="S1144" s="250"/>
      <c r="T1144" s="250"/>
      <c r="U1144" s="250"/>
      <c r="V1144" s="250"/>
      <c r="W1144" s="250"/>
      <c r="X1144" s="250"/>
      <c r="Y1144" s="250"/>
      <c r="Z1144" s="250"/>
      <c r="AA1144" s="250"/>
      <c r="AB1144" s="250"/>
      <c r="AC1144" s="250"/>
      <c r="AD1144" s="250"/>
      <c r="AE1144" s="246"/>
      <c r="AF1144" s="250"/>
      <c r="AG1144" s="250"/>
      <c r="AH1144" s="250"/>
      <c r="AI1144" s="250"/>
    </row>
    <row r="1145" spans="1:35" ht="15" customHeight="1" x14ac:dyDescent="0.3">
      <c r="A1145" s="261"/>
      <c r="B1145" s="262"/>
      <c r="C1145" s="262"/>
      <c r="D1145" s="262"/>
      <c r="E1145" s="262"/>
      <c r="F1145" s="262"/>
      <c r="G1145" s="263"/>
      <c r="H1145" s="262"/>
      <c r="I1145" s="258"/>
      <c r="J1145" s="262"/>
      <c r="K1145" s="250"/>
      <c r="L1145" s="262"/>
      <c r="N1145" s="250"/>
      <c r="O1145" s="260"/>
      <c r="P1145" s="257"/>
      <c r="Q1145" s="250"/>
      <c r="R1145" s="250"/>
      <c r="S1145" s="250"/>
      <c r="T1145" s="250"/>
      <c r="U1145" s="250"/>
      <c r="V1145" s="250"/>
      <c r="W1145" s="250"/>
      <c r="X1145" s="250"/>
      <c r="Y1145" s="250"/>
      <c r="Z1145" s="250"/>
      <c r="AA1145" s="250"/>
      <c r="AB1145" s="250"/>
      <c r="AC1145" s="250"/>
      <c r="AD1145" s="250"/>
      <c r="AE1145" s="246"/>
      <c r="AF1145" s="250"/>
      <c r="AG1145" s="250"/>
      <c r="AH1145" s="250"/>
      <c r="AI1145" s="250"/>
    </row>
    <row r="1146" spans="1:35" ht="15" customHeight="1" x14ac:dyDescent="0.3">
      <c r="A1146" s="261"/>
      <c r="B1146" s="262"/>
      <c r="C1146" s="262"/>
      <c r="D1146" s="262"/>
      <c r="E1146" s="262"/>
      <c r="F1146" s="262"/>
      <c r="G1146" s="263"/>
      <c r="H1146" s="262"/>
      <c r="I1146" s="258"/>
      <c r="J1146" s="262"/>
      <c r="K1146" s="257"/>
      <c r="L1146" s="262"/>
      <c r="N1146" s="250"/>
      <c r="O1146" s="260"/>
      <c r="P1146" s="257"/>
      <c r="Q1146" s="250"/>
      <c r="R1146" s="250"/>
      <c r="S1146" s="250"/>
      <c r="T1146" s="250"/>
      <c r="U1146" s="250"/>
      <c r="V1146" s="250"/>
      <c r="W1146" s="250"/>
      <c r="X1146" s="250"/>
      <c r="Y1146" s="250"/>
      <c r="Z1146" s="250"/>
      <c r="AA1146" s="250"/>
      <c r="AB1146" s="250"/>
      <c r="AC1146" s="250"/>
      <c r="AD1146" s="250"/>
      <c r="AE1146" s="246"/>
      <c r="AF1146" s="250"/>
      <c r="AG1146" s="250"/>
      <c r="AH1146" s="250"/>
      <c r="AI1146" s="250"/>
    </row>
    <row r="1147" spans="1:35" ht="15" customHeight="1" x14ac:dyDescent="0.3">
      <c r="A1147" s="261"/>
      <c r="B1147" s="262"/>
      <c r="C1147" s="262"/>
      <c r="D1147" s="262"/>
      <c r="E1147" s="262"/>
      <c r="F1147" s="262"/>
      <c r="G1147" s="263"/>
      <c r="H1147" s="262"/>
      <c r="I1147" s="258"/>
      <c r="J1147" s="261"/>
      <c r="K1147" s="262"/>
      <c r="L1147" s="250"/>
      <c r="N1147" s="250"/>
      <c r="O1147" s="260"/>
      <c r="P1147" s="257"/>
      <c r="Q1147" s="250"/>
      <c r="R1147" s="250"/>
      <c r="S1147" s="250"/>
      <c r="T1147" s="250"/>
      <c r="U1147" s="250"/>
      <c r="V1147" s="250"/>
      <c r="W1147" s="250"/>
      <c r="X1147" s="250"/>
      <c r="Y1147" s="250"/>
      <c r="Z1147" s="250"/>
      <c r="AA1147" s="250"/>
      <c r="AB1147" s="250"/>
      <c r="AC1147" s="250"/>
      <c r="AD1147" s="250"/>
      <c r="AE1147" s="246"/>
      <c r="AF1147" s="250"/>
      <c r="AG1147" s="250"/>
      <c r="AH1147" s="250"/>
      <c r="AI1147" s="250"/>
    </row>
    <row r="1148" spans="1:35" ht="15" customHeight="1" x14ac:dyDescent="0.3">
      <c r="A1148" s="261"/>
      <c r="B1148" s="262"/>
      <c r="C1148" s="262"/>
      <c r="D1148" s="262"/>
      <c r="E1148" s="262"/>
      <c r="F1148" s="262"/>
      <c r="G1148" s="263"/>
      <c r="H1148" s="262"/>
      <c r="I1148" s="258"/>
      <c r="J1148" s="262"/>
      <c r="K1148" s="257"/>
      <c r="L1148" s="262"/>
      <c r="N1148" s="250"/>
      <c r="O1148" s="260"/>
      <c r="P1148" s="257"/>
      <c r="Q1148" s="250"/>
      <c r="R1148" s="250"/>
      <c r="S1148" s="250"/>
      <c r="T1148" s="250"/>
      <c r="U1148" s="250"/>
      <c r="V1148" s="250"/>
      <c r="W1148" s="250"/>
      <c r="X1148" s="250"/>
      <c r="Y1148" s="250"/>
      <c r="Z1148" s="250"/>
      <c r="AA1148" s="250"/>
      <c r="AB1148" s="250"/>
      <c r="AC1148" s="250"/>
      <c r="AD1148" s="250"/>
      <c r="AE1148" s="247"/>
      <c r="AF1148" s="250"/>
      <c r="AG1148" s="250"/>
      <c r="AH1148" s="250"/>
      <c r="AI1148" s="250"/>
    </row>
    <row r="1149" spans="1:35" ht="15" customHeight="1" x14ac:dyDescent="0.3">
      <c r="A1149" s="261"/>
      <c r="B1149" s="262"/>
      <c r="C1149" s="262"/>
      <c r="D1149" s="262"/>
      <c r="E1149" s="262"/>
      <c r="F1149" s="262"/>
      <c r="G1149" s="263"/>
      <c r="H1149" s="262"/>
      <c r="I1149" s="258"/>
      <c r="J1149" s="261"/>
      <c r="K1149" s="250"/>
      <c r="L1149" s="262"/>
      <c r="N1149" s="250"/>
      <c r="O1149" s="260"/>
      <c r="P1149" s="257"/>
      <c r="Q1149" s="250"/>
      <c r="R1149" s="250"/>
      <c r="S1149" s="250"/>
      <c r="T1149" s="250"/>
      <c r="U1149" s="250"/>
      <c r="V1149" s="250"/>
      <c r="W1149" s="250"/>
      <c r="X1149" s="250"/>
      <c r="Y1149" s="250"/>
      <c r="Z1149" s="250"/>
      <c r="AA1149" s="250"/>
      <c r="AB1149" s="250"/>
      <c r="AC1149" s="250"/>
      <c r="AD1149" s="250"/>
      <c r="AE1149" s="246"/>
      <c r="AF1149" s="250"/>
      <c r="AG1149" s="250"/>
      <c r="AH1149" s="250"/>
      <c r="AI1149" s="250"/>
    </row>
    <row r="1150" spans="1:35" ht="15" customHeight="1" x14ac:dyDescent="0.3">
      <c r="A1150" s="261"/>
      <c r="B1150" s="262"/>
      <c r="C1150" s="262"/>
      <c r="D1150" s="262"/>
      <c r="E1150" s="262"/>
      <c r="F1150" s="262"/>
      <c r="G1150" s="263"/>
      <c r="H1150" s="262"/>
      <c r="I1150" s="258"/>
      <c r="J1150" s="262"/>
      <c r="K1150" s="257"/>
      <c r="L1150" s="262"/>
      <c r="N1150" s="250"/>
      <c r="O1150" s="260"/>
      <c r="P1150" s="257"/>
      <c r="Q1150" s="250"/>
      <c r="R1150" s="250"/>
      <c r="S1150" s="250"/>
      <c r="T1150" s="250"/>
      <c r="U1150" s="250"/>
      <c r="V1150" s="250"/>
      <c r="W1150" s="250"/>
      <c r="X1150" s="250"/>
      <c r="Y1150" s="250"/>
      <c r="Z1150" s="250"/>
      <c r="AA1150" s="250"/>
      <c r="AB1150" s="250"/>
      <c r="AC1150" s="250"/>
      <c r="AD1150" s="250"/>
      <c r="AE1150" s="246"/>
      <c r="AF1150" s="250"/>
      <c r="AG1150" s="250"/>
      <c r="AH1150" s="250"/>
      <c r="AI1150" s="250"/>
    </row>
    <row r="1151" spans="1:35" ht="15" customHeight="1" x14ac:dyDescent="0.3">
      <c r="A1151" s="261"/>
      <c r="B1151" s="262"/>
      <c r="C1151" s="262"/>
      <c r="D1151" s="262"/>
      <c r="E1151" s="262"/>
      <c r="F1151" s="262"/>
      <c r="G1151" s="263"/>
      <c r="H1151" s="262"/>
      <c r="I1151" s="258"/>
      <c r="J1151" s="262"/>
      <c r="K1151" s="250"/>
      <c r="L1151" s="262"/>
      <c r="N1151" s="250"/>
      <c r="O1151" s="260"/>
      <c r="P1151" s="257"/>
      <c r="Q1151" s="250"/>
      <c r="R1151" s="250"/>
      <c r="S1151" s="250"/>
      <c r="T1151" s="250"/>
      <c r="U1151" s="250"/>
      <c r="V1151" s="250"/>
      <c r="W1151" s="250"/>
      <c r="X1151" s="250"/>
      <c r="Y1151" s="250"/>
      <c r="Z1151" s="250"/>
      <c r="AA1151" s="250"/>
      <c r="AB1151" s="250"/>
      <c r="AC1151" s="250"/>
      <c r="AD1151" s="250"/>
      <c r="AE1151" s="247"/>
      <c r="AF1151" s="250"/>
      <c r="AG1151" s="250"/>
      <c r="AH1151" s="250"/>
      <c r="AI1151" s="250"/>
    </row>
    <row r="1152" spans="1:35" ht="15" customHeight="1" x14ac:dyDescent="0.3">
      <c r="A1152" s="261"/>
      <c r="B1152" s="262"/>
      <c r="C1152" s="262"/>
      <c r="D1152" s="262"/>
      <c r="E1152" s="262"/>
      <c r="F1152" s="262"/>
      <c r="G1152" s="263"/>
      <c r="H1152" s="262"/>
      <c r="I1152" s="258"/>
      <c r="J1152" s="262"/>
      <c r="K1152" s="257"/>
      <c r="L1152" s="262"/>
      <c r="N1152" s="250"/>
      <c r="O1152" s="260"/>
      <c r="P1152" s="257"/>
      <c r="Q1152" s="250"/>
      <c r="R1152" s="250"/>
      <c r="S1152" s="250"/>
      <c r="T1152" s="250"/>
      <c r="U1152" s="250"/>
      <c r="V1152" s="250"/>
      <c r="W1152" s="250"/>
      <c r="X1152" s="250"/>
      <c r="Y1152" s="250"/>
      <c r="Z1152" s="250"/>
      <c r="AA1152" s="250"/>
      <c r="AB1152" s="250"/>
      <c r="AC1152" s="250"/>
      <c r="AD1152" s="250"/>
      <c r="AE1152" s="247"/>
      <c r="AF1152" s="250"/>
      <c r="AG1152" s="250"/>
      <c r="AH1152" s="250"/>
      <c r="AI1152" s="250"/>
    </row>
    <row r="1153" spans="1:35" ht="15" customHeight="1" x14ac:dyDescent="0.3">
      <c r="A1153" s="261"/>
      <c r="B1153" s="262"/>
      <c r="C1153" s="262"/>
      <c r="D1153" s="262"/>
      <c r="E1153" s="262"/>
      <c r="F1153" s="262"/>
      <c r="G1153" s="263"/>
      <c r="H1153" s="262"/>
      <c r="I1153" s="258"/>
      <c r="J1153" s="261"/>
      <c r="K1153" s="250"/>
      <c r="L1153" s="262"/>
      <c r="N1153" s="250"/>
      <c r="O1153" s="260"/>
      <c r="P1153" s="257"/>
      <c r="Q1153" s="250"/>
      <c r="R1153" s="250"/>
      <c r="S1153" s="250"/>
      <c r="T1153" s="250"/>
      <c r="U1153" s="250"/>
      <c r="V1153" s="250"/>
      <c r="W1153" s="250"/>
      <c r="X1153" s="250"/>
      <c r="Y1153" s="250"/>
      <c r="Z1153" s="250"/>
      <c r="AA1153" s="250"/>
      <c r="AB1153" s="250"/>
      <c r="AC1153" s="250"/>
      <c r="AD1153" s="250"/>
      <c r="AE1153" s="246"/>
      <c r="AF1153" s="250"/>
      <c r="AG1153" s="250"/>
      <c r="AH1153" s="250"/>
      <c r="AI1153" s="250"/>
    </row>
    <row r="1154" spans="1:35" ht="15" customHeight="1" x14ac:dyDescent="0.3">
      <c r="A1154" s="261"/>
      <c r="B1154" s="262"/>
      <c r="C1154" s="262"/>
      <c r="D1154" s="262"/>
      <c r="E1154" s="262"/>
      <c r="F1154" s="262"/>
      <c r="G1154" s="263"/>
      <c r="H1154" s="262"/>
      <c r="I1154" s="258"/>
      <c r="J1154" s="261"/>
      <c r="K1154" s="250"/>
      <c r="L1154" s="262"/>
      <c r="N1154" s="250"/>
      <c r="O1154" s="260"/>
      <c r="P1154" s="257"/>
      <c r="Q1154" s="250"/>
      <c r="R1154" s="250"/>
      <c r="S1154" s="250"/>
      <c r="T1154" s="250"/>
      <c r="U1154" s="250"/>
      <c r="V1154" s="250"/>
      <c r="W1154" s="250"/>
      <c r="X1154" s="250"/>
      <c r="Y1154" s="250"/>
      <c r="Z1154" s="250"/>
      <c r="AA1154" s="250"/>
      <c r="AB1154" s="250"/>
      <c r="AC1154" s="250"/>
      <c r="AD1154" s="250"/>
      <c r="AE1154" s="246"/>
      <c r="AF1154" s="250"/>
      <c r="AG1154" s="250"/>
      <c r="AH1154" s="250"/>
      <c r="AI1154" s="250"/>
    </row>
    <row r="1155" spans="1:35" ht="15" customHeight="1" x14ac:dyDescent="0.3">
      <c r="A1155" s="261"/>
      <c r="B1155" s="262"/>
      <c r="C1155" s="262"/>
      <c r="D1155" s="262"/>
      <c r="E1155" s="262"/>
      <c r="F1155" s="262"/>
      <c r="G1155" s="263"/>
      <c r="H1155" s="262"/>
      <c r="I1155" s="258"/>
      <c r="J1155" s="262"/>
      <c r="K1155" s="250"/>
      <c r="L1155" s="262"/>
      <c r="N1155" s="250"/>
      <c r="O1155" s="260"/>
      <c r="P1155" s="257"/>
      <c r="Q1155" s="250"/>
      <c r="R1155" s="250"/>
      <c r="S1155" s="250"/>
      <c r="T1155" s="250"/>
      <c r="U1155" s="250"/>
      <c r="V1155" s="250"/>
      <c r="W1155" s="250"/>
      <c r="X1155" s="250"/>
      <c r="Y1155" s="250"/>
      <c r="Z1155" s="250"/>
      <c r="AA1155" s="250"/>
      <c r="AB1155" s="250"/>
      <c r="AC1155" s="250"/>
      <c r="AD1155" s="250"/>
      <c r="AE1155" s="247"/>
      <c r="AF1155" s="250"/>
      <c r="AG1155" s="250"/>
      <c r="AH1155" s="250"/>
      <c r="AI1155" s="250"/>
    </row>
    <row r="1156" spans="1:35" ht="15" customHeight="1" x14ac:dyDescent="0.3">
      <c r="A1156" s="261"/>
      <c r="B1156" s="262"/>
      <c r="C1156" s="262"/>
      <c r="D1156" s="262"/>
      <c r="E1156" s="262"/>
      <c r="F1156" s="262"/>
      <c r="G1156" s="263"/>
      <c r="H1156" s="262"/>
      <c r="I1156" s="258"/>
      <c r="J1156" s="262"/>
      <c r="K1156" s="257"/>
      <c r="L1156" s="262"/>
      <c r="N1156" s="250"/>
      <c r="O1156" s="260"/>
      <c r="P1156" s="257"/>
      <c r="Q1156" s="250"/>
      <c r="R1156" s="250"/>
      <c r="S1156" s="250"/>
      <c r="T1156" s="250"/>
      <c r="U1156" s="250"/>
      <c r="V1156" s="250"/>
      <c r="W1156" s="250"/>
      <c r="X1156" s="250"/>
      <c r="Y1156" s="250"/>
      <c r="Z1156" s="250"/>
      <c r="AA1156" s="250"/>
      <c r="AB1156" s="250"/>
      <c r="AC1156" s="250"/>
      <c r="AD1156" s="250"/>
      <c r="AE1156" s="247"/>
      <c r="AF1156" s="250"/>
      <c r="AG1156" s="250"/>
      <c r="AH1156" s="250"/>
      <c r="AI1156" s="250"/>
    </row>
    <row r="1157" spans="1:35" ht="15" customHeight="1" x14ac:dyDescent="0.3">
      <c r="A1157" s="261"/>
      <c r="B1157" s="262"/>
      <c r="C1157" s="262"/>
      <c r="D1157" s="262"/>
      <c r="E1157" s="262"/>
      <c r="F1157" s="262"/>
      <c r="G1157" s="263"/>
      <c r="H1157" s="262"/>
      <c r="I1157" s="258"/>
      <c r="J1157" s="250"/>
      <c r="K1157" s="262"/>
      <c r="L1157" s="262"/>
      <c r="N1157" s="250"/>
      <c r="O1157" s="260"/>
      <c r="P1157" s="257"/>
      <c r="Q1157" s="250"/>
      <c r="R1157" s="250"/>
      <c r="S1157" s="250"/>
      <c r="T1157" s="250"/>
      <c r="U1157" s="250"/>
      <c r="V1157" s="250"/>
      <c r="W1157" s="250"/>
      <c r="X1157" s="250"/>
      <c r="Y1157" s="250"/>
      <c r="Z1157" s="250"/>
      <c r="AA1157" s="250"/>
      <c r="AB1157" s="250"/>
      <c r="AC1157" s="250"/>
      <c r="AD1157" s="250"/>
      <c r="AE1157" s="246"/>
      <c r="AF1157" s="250"/>
      <c r="AG1157" s="250"/>
      <c r="AH1157" s="250"/>
      <c r="AI1157" s="250"/>
    </row>
    <row r="1158" spans="1:35" ht="15" customHeight="1" x14ac:dyDescent="0.3">
      <c r="A1158" s="261"/>
      <c r="B1158" s="262"/>
      <c r="C1158" s="262"/>
      <c r="D1158" s="262"/>
      <c r="E1158" s="262"/>
      <c r="F1158" s="262"/>
      <c r="G1158" s="263"/>
      <c r="H1158" s="262"/>
      <c r="I1158" s="258"/>
      <c r="J1158" s="262"/>
      <c r="K1158" s="250"/>
      <c r="L1158" s="262"/>
      <c r="N1158" s="250"/>
      <c r="O1158" s="260"/>
      <c r="P1158" s="257"/>
      <c r="Q1158" s="250"/>
      <c r="R1158" s="250"/>
      <c r="S1158" s="250"/>
      <c r="T1158" s="250"/>
      <c r="U1158" s="250"/>
      <c r="V1158" s="250"/>
      <c r="W1158" s="250"/>
      <c r="X1158" s="250"/>
      <c r="Y1158" s="250"/>
      <c r="Z1158" s="250"/>
      <c r="AA1158" s="250"/>
      <c r="AB1158" s="250"/>
      <c r="AC1158" s="250"/>
      <c r="AD1158" s="250"/>
      <c r="AE1158" s="246"/>
      <c r="AF1158" s="250"/>
      <c r="AG1158" s="250"/>
      <c r="AH1158" s="250"/>
      <c r="AI1158" s="250"/>
    </row>
    <row r="1159" spans="1:35" ht="15" customHeight="1" x14ac:dyDescent="0.3">
      <c r="A1159" s="261"/>
      <c r="B1159" s="262"/>
      <c r="C1159" s="262"/>
      <c r="D1159" s="262"/>
      <c r="E1159" s="262"/>
      <c r="F1159" s="262"/>
      <c r="G1159" s="263"/>
      <c r="H1159" s="262"/>
      <c r="I1159" s="258"/>
      <c r="J1159" s="261"/>
      <c r="K1159" s="262"/>
      <c r="L1159" s="250"/>
      <c r="N1159" s="250"/>
      <c r="O1159" s="260"/>
      <c r="P1159" s="257"/>
      <c r="Q1159" s="250"/>
      <c r="R1159" s="250"/>
      <c r="S1159" s="250"/>
      <c r="T1159" s="250"/>
      <c r="U1159" s="250"/>
      <c r="V1159" s="250"/>
      <c r="W1159" s="250"/>
      <c r="X1159" s="250"/>
      <c r="Y1159" s="250"/>
      <c r="Z1159" s="250"/>
      <c r="AA1159" s="250"/>
      <c r="AB1159" s="250"/>
      <c r="AC1159" s="250"/>
      <c r="AD1159" s="250"/>
      <c r="AE1159" s="247"/>
      <c r="AF1159" s="250"/>
      <c r="AG1159" s="250"/>
      <c r="AH1159" s="250"/>
      <c r="AI1159" s="250"/>
    </row>
    <row r="1160" spans="1:35" ht="15" customHeight="1" x14ac:dyDescent="0.3">
      <c r="A1160" s="261"/>
      <c r="B1160" s="262"/>
      <c r="C1160" s="262"/>
      <c r="D1160" s="262"/>
      <c r="E1160" s="262"/>
      <c r="F1160" s="262"/>
      <c r="G1160" s="263"/>
      <c r="H1160" s="262"/>
      <c r="I1160" s="258"/>
      <c r="J1160" s="261"/>
      <c r="K1160" s="250"/>
      <c r="L1160" s="262"/>
      <c r="N1160" s="250"/>
      <c r="O1160" s="260"/>
      <c r="P1160" s="257"/>
      <c r="Q1160" s="250"/>
      <c r="R1160" s="250"/>
      <c r="S1160" s="250"/>
      <c r="T1160" s="250"/>
      <c r="U1160" s="250"/>
      <c r="V1160" s="250"/>
      <c r="W1160" s="250"/>
      <c r="X1160" s="250"/>
      <c r="Y1160" s="250"/>
      <c r="Z1160" s="250"/>
      <c r="AA1160" s="250"/>
      <c r="AB1160" s="250"/>
      <c r="AC1160" s="250"/>
      <c r="AD1160" s="250"/>
      <c r="AE1160" s="247"/>
      <c r="AF1160" s="250"/>
      <c r="AG1160" s="250"/>
      <c r="AH1160" s="250"/>
      <c r="AI1160" s="250"/>
    </row>
    <row r="1161" spans="1:35" ht="15" customHeight="1" x14ac:dyDescent="0.3">
      <c r="A1161" s="261"/>
      <c r="B1161" s="262"/>
      <c r="C1161" s="262"/>
      <c r="D1161" s="262"/>
      <c r="E1161" s="262"/>
      <c r="F1161" s="262"/>
      <c r="G1161" s="263"/>
      <c r="H1161" s="262"/>
      <c r="I1161" s="258"/>
      <c r="J1161" s="261"/>
      <c r="K1161" s="250"/>
      <c r="L1161" s="262"/>
      <c r="N1161" s="250"/>
      <c r="O1161" s="260"/>
      <c r="P1161" s="257"/>
      <c r="Q1161" s="250"/>
      <c r="R1161" s="250"/>
      <c r="S1161" s="250"/>
      <c r="T1161" s="250"/>
      <c r="U1161" s="250"/>
      <c r="V1161" s="250"/>
      <c r="W1161" s="250"/>
      <c r="X1161" s="250"/>
      <c r="Y1161" s="250"/>
      <c r="Z1161" s="250"/>
      <c r="AA1161" s="250"/>
      <c r="AB1161" s="250"/>
      <c r="AC1161" s="250"/>
      <c r="AD1161" s="250"/>
      <c r="AE1161" s="246"/>
      <c r="AF1161" s="250"/>
      <c r="AG1161" s="250"/>
      <c r="AH1161" s="250"/>
      <c r="AI1161" s="250"/>
    </row>
    <row r="1162" spans="1:35" ht="15" customHeight="1" x14ac:dyDescent="0.3">
      <c r="A1162" s="261"/>
      <c r="B1162" s="262"/>
      <c r="C1162" s="262"/>
      <c r="D1162" s="262"/>
      <c r="E1162" s="262"/>
      <c r="F1162" s="262"/>
      <c r="G1162" s="263"/>
      <c r="H1162" s="262"/>
      <c r="I1162" s="258"/>
      <c r="J1162" s="261"/>
      <c r="K1162" s="250"/>
      <c r="L1162" s="262"/>
      <c r="N1162" s="250"/>
      <c r="O1162" s="260"/>
      <c r="P1162" s="257"/>
      <c r="Q1162" s="250"/>
      <c r="R1162" s="250"/>
      <c r="S1162" s="250"/>
      <c r="T1162" s="250"/>
      <c r="U1162" s="250"/>
      <c r="V1162" s="250"/>
      <c r="W1162" s="250"/>
      <c r="X1162" s="250"/>
      <c r="Y1162" s="250"/>
      <c r="Z1162" s="250"/>
      <c r="AA1162" s="250"/>
      <c r="AB1162" s="250"/>
      <c r="AC1162" s="250"/>
      <c r="AD1162" s="250"/>
      <c r="AE1162" s="246"/>
      <c r="AF1162" s="250"/>
      <c r="AG1162" s="250"/>
      <c r="AH1162" s="250"/>
      <c r="AI1162" s="250"/>
    </row>
    <row r="1163" spans="1:35" ht="15" customHeight="1" x14ac:dyDescent="0.3">
      <c r="A1163" s="261"/>
      <c r="B1163" s="262"/>
      <c r="C1163" s="262"/>
      <c r="D1163" s="262"/>
      <c r="E1163" s="262"/>
      <c r="F1163" s="262"/>
      <c r="G1163" s="263"/>
      <c r="H1163" s="262"/>
      <c r="I1163" s="258"/>
      <c r="J1163" s="262"/>
      <c r="K1163" s="250"/>
      <c r="L1163" s="262"/>
      <c r="N1163" s="250"/>
      <c r="O1163" s="260"/>
      <c r="P1163" s="257"/>
      <c r="Q1163" s="250"/>
      <c r="R1163" s="250"/>
      <c r="S1163" s="250"/>
      <c r="T1163" s="250"/>
      <c r="U1163" s="250"/>
      <c r="V1163" s="250"/>
      <c r="W1163" s="250"/>
      <c r="X1163" s="250"/>
      <c r="Y1163" s="250"/>
      <c r="Z1163" s="250"/>
      <c r="AA1163" s="250"/>
      <c r="AB1163" s="250"/>
      <c r="AC1163" s="250"/>
      <c r="AD1163" s="250"/>
      <c r="AE1163" s="246"/>
      <c r="AF1163" s="250"/>
      <c r="AG1163" s="250"/>
      <c r="AH1163" s="250"/>
      <c r="AI1163" s="250"/>
    </row>
    <row r="1164" spans="1:35" ht="15" customHeight="1" x14ac:dyDescent="0.3">
      <c r="A1164" s="261"/>
      <c r="B1164" s="262"/>
      <c r="C1164" s="262"/>
      <c r="D1164" s="262"/>
      <c r="E1164" s="262"/>
      <c r="F1164" s="262"/>
      <c r="G1164" s="263"/>
      <c r="H1164" s="262"/>
      <c r="I1164" s="258"/>
      <c r="J1164" s="250"/>
      <c r="K1164" s="262"/>
      <c r="L1164" s="262"/>
      <c r="N1164" s="250"/>
      <c r="O1164" s="260"/>
      <c r="P1164" s="257"/>
      <c r="Q1164" s="250"/>
      <c r="R1164" s="250"/>
      <c r="S1164" s="250"/>
      <c r="T1164" s="250"/>
      <c r="U1164" s="250"/>
      <c r="V1164" s="250"/>
      <c r="W1164" s="250"/>
      <c r="X1164" s="250"/>
      <c r="Y1164" s="250"/>
      <c r="Z1164" s="250"/>
      <c r="AA1164" s="250"/>
      <c r="AB1164" s="250"/>
      <c r="AC1164" s="250"/>
      <c r="AD1164" s="250"/>
      <c r="AE1164" s="246"/>
      <c r="AF1164" s="250"/>
      <c r="AG1164" s="250"/>
      <c r="AH1164" s="250"/>
      <c r="AI1164" s="250"/>
    </row>
    <row r="1165" spans="1:35" ht="15" customHeight="1" x14ac:dyDescent="0.3">
      <c r="A1165" s="261"/>
      <c r="B1165" s="262"/>
      <c r="C1165" s="262"/>
      <c r="D1165" s="262"/>
      <c r="E1165" s="262"/>
      <c r="F1165" s="262"/>
      <c r="G1165" s="263"/>
      <c r="H1165" s="262"/>
      <c r="I1165" s="258"/>
      <c r="J1165" s="262"/>
      <c r="K1165" s="250"/>
      <c r="L1165" s="262"/>
      <c r="N1165" s="250"/>
      <c r="O1165" s="260"/>
      <c r="P1165" s="257"/>
      <c r="Q1165" s="250"/>
      <c r="R1165" s="250"/>
      <c r="S1165" s="250"/>
      <c r="T1165" s="250"/>
      <c r="U1165" s="250"/>
      <c r="V1165" s="250"/>
      <c r="W1165" s="250"/>
      <c r="X1165" s="250"/>
      <c r="Y1165" s="250"/>
      <c r="Z1165" s="250"/>
      <c r="AA1165" s="250"/>
      <c r="AB1165" s="250"/>
      <c r="AC1165" s="250"/>
      <c r="AD1165" s="250"/>
      <c r="AE1165" s="246"/>
      <c r="AF1165" s="250"/>
      <c r="AG1165" s="250"/>
      <c r="AH1165" s="250"/>
      <c r="AI1165" s="250"/>
    </row>
    <row r="1166" spans="1:35" ht="15" customHeight="1" x14ac:dyDescent="0.3">
      <c r="A1166" s="261"/>
      <c r="B1166" s="262"/>
      <c r="C1166" s="262"/>
      <c r="D1166" s="262"/>
      <c r="E1166" s="262"/>
      <c r="F1166" s="262"/>
      <c r="G1166" s="263"/>
      <c r="H1166" s="262"/>
      <c r="I1166" s="258"/>
      <c r="J1166" s="262"/>
      <c r="K1166" s="265"/>
      <c r="L1166" s="262"/>
      <c r="N1166" s="250"/>
      <c r="O1166" s="260"/>
      <c r="P1166" s="257"/>
      <c r="Q1166" s="250"/>
      <c r="R1166" s="250"/>
      <c r="S1166" s="250"/>
      <c r="T1166" s="250"/>
      <c r="U1166" s="250"/>
      <c r="V1166" s="250"/>
      <c r="W1166" s="250"/>
      <c r="X1166" s="250"/>
      <c r="Y1166" s="250"/>
      <c r="Z1166" s="250"/>
      <c r="AA1166" s="250"/>
      <c r="AB1166" s="250"/>
      <c r="AC1166" s="250"/>
      <c r="AD1166" s="250"/>
      <c r="AE1166" s="247"/>
      <c r="AF1166" s="250"/>
      <c r="AG1166" s="250"/>
      <c r="AH1166" s="250"/>
      <c r="AI1166" s="250"/>
    </row>
    <row r="1167" spans="1:35" ht="15" customHeight="1" x14ac:dyDescent="0.3">
      <c r="A1167" s="261"/>
      <c r="B1167" s="262"/>
      <c r="C1167" s="262"/>
      <c r="D1167" s="262"/>
      <c r="E1167" s="262"/>
      <c r="F1167" s="262"/>
      <c r="G1167" s="263"/>
      <c r="H1167" s="262"/>
      <c r="I1167" s="258"/>
      <c r="J1167" s="250"/>
      <c r="K1167" s="262"/>
      <c r="L1167" s="262"/>
      <c r="N1167" s="250"/>
      <c r="O1167" s="260"/>
      <c r="P1167" s="257"/>
      <c r="Q1167" s="250"/>
      <c r="R1167" s="250"/>
      <c r="S1167" s="250"/>
      <c r="T1167" s="250"/>
      <c r="U1167" s="250"/>
      <c r="V1167" s="250"/>
      <c r="W1167" s="250"/>
      <c r="X1167" s="250"/>
      <c r="Y1167" s="250"/>
      <c r="Z1167" s="250"/>
      <c r="AA1167" s="250"/>
      <c r="AB1167" s="250"/>
      <c r="AC1167" s="250"/>
      <c r="AD1167" s="250"/>
      <c r="AE1167" s="247"/>
      <c r="AF1167" s="250"/>
      <c r="AG1167" s="250"/>
      <c r="AH1167" s="250"/>
      <c r="AI1167" s="250"/>
    </row>
    <row r="1168" spans="1:35" ht="15" customHeight="1" x14ac:dyDescent="0.3">
      <c r="A1168" s="261"/>
      <c r="B1168" s="262"/>
      <c r="C1168" s="262"/>
      <c r="D1168" s="262"/>
      <c r="E1168" s="262"/>
      <c r="F1168" s="262"/>
      <c r="G1168" s="263"/>
      <c r="H1168" s="262"/>
      <c r="I1168" s="258"/>
      <c r="J1168" s="250"/>
      <c r="K1168" s="262"/>
      <c r="L1168" s="262"/>
      <c r="N1168" s="250"/>
      <c r="O1168" s="260"/>
      <c r="P1168" s="257"/>
      <c r="Q1168" s="250"/>
      <c r="R1168" s="250"/>
      <c r="S1168" s="250"/>
      <c r="T1168" s="250"/>
      <c r="U1168" s="250"/>
      <c r="V1168" s="250"/>
      <c r="W1168" s="250"/>
      <c r="X1168" s="250"/>
      <c r="Y1168" s="250"/>
      <c r="Z1168" s="250"/>
      <c r="AA1168" s="250"/>
      <c r="AB1168" s="250"/>
      <c r="AC1168" s="250"/>
      <c r="AD1168" s="250"/>
      <c r="AE1168" s="247"/>
      <c r="AF1168" s="250"/>
      <c r="AG1168" s="250"/>
      <c r="AH1168" s="250"/>
      <c r="AI1168" s="250"/>
    </row>
    <row r="1169" spans="1:35" ht="15" customHeight="1" x14ac:dyDescent="0.3">
      <c r="A1169" s="261"/>
      <c r="B1169" s="262"/>
      <c r="C1169" s="262"/>
      <c r="D1169" s="262"/>
      <c r="E1169" s="262"/>
      <c r="F1169" s="262"/>
      <c r="G1169" s="263"/>
      <c r="H1169" s="262"/>
      <c r="I1169" s="258"/>
      <c r="J1169" s="261"/>
      <c r="K1169" s="250"/>
      <c r="L1169" s="262"/>
      <c r="N1169" s="250"/>
      <c r="O1169" s="260"/>
      <c r="P1169" s="257"/>
      <c r="Q1169" s="250"/>
      <c r="R1169" s="250"/>
      <c r="S1169" s="250"/>
      <c r="T1169" s="250"/>
      <c r="U1169" s="250"/>
      <c r="V1169" s="250"/>
      <c r="W1169" s="250"/>
      <c r="X1169" s="250"/>
      <c r="Y1169" s="250"/>
      <c r="Z1169" s="250"/>
      <c r="AA1169" s="250"/>
      <c r="AB1169" s="250"/>
      <c r="AC1169" s="250"/>
      <c r="AD1169" s="250"/>
      <c r="AE1169" s="246"/>
      <c r="AF1169" s="250"/>
      <c r="AG1169" s="250"/>
      <c r="AH1169" s="250"/>
      <c r="AI1169" s="250"/>
    </row>
    <row r="1170" spans="1:35" ht="15" customHeight="1" x14ac:dyDescent="0.3">
      <c r="A1170" s="261"/>
      <c r="B1170" s="262"/>
      <c r="C1170" s="262"/>
      <c r="D1170" s="262"/>
      <c r="E1170" s="262"/>
      <c r="F1170" s="262"/>
      <c r="G1170" s="263"/>
      <c r="H1170" s="262"/>
      <c r="I1170" s="258"/>
      <c r="J1170" s="262"/>
      <c r="K1170" s="257"/>
      <c r="L1170" s="262"/>
      <c r="N1170" s="250"/>
      <c r="O1170" s="260"/>
      <c r="P1170" s="257"/>
      <c r="Q1170" s="250"/>
      <c r="R1170" s="250"/>
      <c r="S1170" s="250"/>
      <c r="T1170" s="250"/>
      <c r="U1170" s="250"/>
      <c r="V1170" s="250"/>
      <c r="W1170" s="250"/>
      <c r="X1170" s="250"/>
      <c r="Y1170" s="250"/>
      <c r="Z1170" s="250"/>
      <c r="AA1170" s="250"/>
      <c r="AB1170" s="250"/>
      <c r="AC1170" s="250"/>
      <c r="AD1170" s="250"/>
      <c r="AE1170" s="246"/>
      <c r="AF1170" s="250"/>
      <c r="AG1170" s="250"/>
      <c r="AH1170" s="250"/>
      <c r="AI1170" s="250"/>
    </row>
    <row r="1171" spans="1:35" ht="15" customHeight="1" x14ac:dyDescent="0.3">
      <c r="A1171" s="261"/>
      <c r="B1171" s="262"/>
      <c r="C1171" s="262"/>
      <c r="D1171" s="262"/>
      <c r="E1171" s="262"/>
      <c r="F1171" s="262"/>
      <c r="G1171" s="263"/>
      <c r="H1171" s="262"/>
      <c r="I1171" s="258"/>
      <c r="J1171" s="262"/>
      <c r="K1171" s="250"/>
      <c r="L1171" s="262"/>
      <c r="N1171" s="250"/>
      <c r="O1171" s="260"/>
      <c r="P1171" s="257"/>
      <c r="Q1171" s="250"/>
      <c r="R1171" s="250"/>
      <c r="S1171" s="250"/>
      <c r="T1171" s="250"/>
      <c r="U1171" s="250"/>
      <c r="V1171" s="250"/>
      <c r="W1171" s="250"/>
      <c r="X1171" s="250"/>
      <c r="Y1171" s="250"/>
      <c r="Z1171" s="250"/>
      <c r="AA1171" s="250"/>
      <c r="AB1171" s="250"/>
      <c r="AC1171" s="250"/>
      <c r="AD1171" s="250"/>
      <c r="AE1171" s="246"/>
      <c r="AF1171" s="250"/>
      <c r="AG1171" s="250"/>
      <c r="AH1171" s="250"/>
      <c r="AI1171" s="250"/>
    </row>
    <row r="1172" spans="1:35" ht="15" customHeight="1" x14ac:dyDescent="0.3">
      <c r="A1172" s="261"/>
      <c r="B1172" s="262"/>
      <c r="C1172" s="262"/>
      <c r="D1172" s="262"/>
      <c r="E1172" s="262"/>
      <c r="F1172" s="262"/>
      <c r="G1172" s="263"/>
      <c r="H1172" s="262"/>
      <c r="I1172" s="258"/>
      <c r="J1172" s="261"/>
      <c r="K1172" s="250"/>
      <c r="L1172" s="262"/>
      <c r="N1172" s="250"/>
      <c r="O1172" s="260"/>
      <c r="P1172" s="257"/>
      <c r="Q1172" s="250"/>
      <c r="R1172" s="250"/>
      <c r="S1172" s="250"/>
      <c r="T1172" s="250"/>
      <c r="U1172" s="250"/>
      <c r="V1172" s="250"/>
      <c r="W1172" s="250"/>
      <c r="X1172" s="250"/>
      <c r="Y1172" s="250"/>
      <c r="Z1172" s="250"/>
      <c r="AA1172" s="250"/>
      <c r="AB1172" s="250"/>
      <c r="AC1172" s="250"/>
      <c r="AD1172" s="250"/>
      <c r="AE1172" s="246"/>
      <c r="AF1172" s="250"/>
      <c r="AG1172" s="250"/>
      <c r="AH1172" s="250"/>
      <c r="AI1172" s="250"/>
    </row>
    <row r="1173" spans="1:35" ht="15" customHeight="1" x14ac:dyDescent="0.3">
      <c r="A1173" s="261"/>
      <c r="B1173" s="262"/>
      <c r="C1173" s="262"/>
      <c r="D1173" s="262"/>
      <c r="E1173" s="262"/>
      <c r="F1173" s="262"/>
      <c r="G1173" s="263"/>
      <c r="H1173" s="262"/>
      <c r="I1173" s="258"/>
      <c r="J1173" s="262"/>
      <c r="K1173" s="257"/>
      <c r="L1173" s="262"/>
      <c r="N1173" s="250"/>
      <c r="O1173" s="260"/>
      <c r="P1173" s="257"/>
      <c r="Q1173" s="250"/>
      <c r="R1173" s="250"/>
      <c r="S1173" s="250"/>
      <c r="T1173" s="250"/>
      <c r="U1173" s="250"/>
      <c r="V1173" s="250"/>
      <c r="W1173" s="250"/>
      <c r="X1173" s="250"/>
      <c r="Y1173" s="250"/>
      <c r="Z1173" s="250"/>
      <c r="AA1173" s="250"/>
      <c r="AB1173" s="250"/>
      <c r="AC1173" s="250"/>
      <c r="AD1173" s="250"/>
      <c r="AE1173" s="246"/>
      <c r="AF1173" s="250"/>
      <c r="AG1173" s="250"/>
      <c r="AH1173" s="250"/>
      <c r="AI1173" s="250"/>
    </row>
    <row r="1174" spans="1:35" ht="15" customHeight="1" x14ac:dyDescent="0.3">
      <c r="A1174" s="261"/>
      <c r="B1174" s="262"/>
      <c r="C1174" s="262"/>
      <c r="D1174" s="262"/>
      <c r="E1174" s="262"/>
      <c r="F1174" s="262"/>
      <c r="G1174" s="263"/>
      <c r="H1174" s="262"/>
      <c r="I1174" s="258"/>
      <c r="J1174" s="262"/>
      <c r="K1174" s="250"/>
      <c r="L1174" s="262"/>
      <c r="N1174" s="250"/>
      <c r="O1174" s="260"/>
      <c r="P1174" s="257"/>
      <c r="Q1174" s="250"/>
      <c r="R1174" s="250"/>
      <c r="S1174" s="250"/>
      <c r="T1174" s="250"/>
      <c r="U1174" s="250"/>
      <c r="V1174" s="250"/>
      <c r="W1174" s="250"/>
      <c r="X1174" s="250"/>
      <c r="Y1174" s="250"/>
      <c r="Z1174" s="250"/>
      <c r="AA1174" s="250"/>
      <c r="AB1174" s="250"/>
      <c r="AC1174" s="250"/>
      <c r="AD1174" s="250"/>
      <c r="AE1174" s="246"/>
      <c r="AF1174" s="250"/>
      <c r="AG1174" s="250"/>
      <c r="AH1174" s="250"/>
      <c r="AI1174" s="250"/>
    </row>
    <row r="1175" spans="1:35" ht="15" customHeight="1" x14ac:dyDescent="0.3">
      <c r="A1175" s="261"/>
      <c r="B1175" s="262"/>
      <c r="C1175" s="262"/>
      <c r="D1175" s="262"/>
      <c r="E1175" s="262"/>
      <c r="F1175" s="262"/>
      <c r="G1175" s="263"/>
      <c r="H1175" s="262"/>
      <c r="I1175" s="258"/>
      <c r="J1175" s="262"/>
      <c r="K1175" s="257"/>
      <c r="L1175" s="262"/>
      <c r="N1175" s="250"/>
      <c r="O1175" s="260"/>
      <c r="P1175" s="257"/>
      <c r="Q1175" s="250"/>
      <c r="R1175" s="250"/>
      <c r="S1175" s="250"/>
      <c r="T1175" s="250"/>
      <c r="U1175" s="250"/>
      <c r="V1175" s="250"/>
      <c r="W1175" s="250"/>
      <c r="X1175" s="250"/>
      <c r="Y1175" s="250"/>
      <c r="Z1175" s="250"/>
      <c r="AA1175" s="250"/>
      <c r="AB1175" s="250"/>
      <c r="AC1175" s="250"/>
      <c r="AD1175" s="250"/>
      <c r="AE1175" s="246"/>
      <c r="AF1175" s="250"/>
      <c r="AG1175" s="250"/>
      <c r="AH1175" s="250"/>
      <c r="AI1175" s="250"/>
    </row>
    <row r="1176" spans="1:35" ht="15" customHeight="1" x14ac:dyDescent="0.3">
      <c r="A1176" s="261"/>
      <c r="B1176" s="262"/>
      <c r="C1176" s="262"/>
      <c r="D1176" s="262"/>
      <c r="E1176" s="262"/>
      <c r="F1176" s="262"/>
      <c r="G1176" s="263"/>
      <c r="H1176" s="262"/>
      <c r="I1176" s="258"/>
      <c r="J1176" s="262"/>
      <c r="K1176" s="250"/>
      <c r="L1176" s="262"/>
      <c r="N1176" s="250"/>
      <c r="O1176" s="260"/>
      <c r="P1176" s="257"/>
      <c r="Q1176" s="250"/>
      <c r="R1176" s="250"/>
      <c r="S1176" s="250"/>
      <c r="T1176" s="250"/>
      <c r="U1176" s="250"/>
      <c r="V1176" s="250"/>
      <c r="W1176" s="250"/>
      <c r="X1176" s="250"/>
      <c r="Y1176" s="250"/>
      <c r="Z1176" s="250"/>
      <c r="AA1176" s="250"/>
      <c r="AB1176" s="250"/>
      <c r="AC1176" s="250"/>
      <c r="AD1176" s="250"/>
      <c r="AE1176" s="246"/>
      <c r="AF1176" s="250"/>
      <c r="AG1176" s="250"/>
      <c r="AH1176" s="250"/>
      <c r="AI1176" s="250"/>
    </row>
    <row r="1177" spans="1:35" ht="15" customHeight="1" x14ac:dyDescent="0.3">
      <c r="A1177" s="261"/>
      <c r="B1177" s="262"/>
      <c r="C1177" s="262"/>
      <c r="D1177" s="262"/>
      <c r="E1177" s="262"/>
      <c r="F1177" s="262"/>
      <c r="G1177" s="263"/>
      <c r="H1177" s="262"/>
      <c r="I1177" s="258"/>
      <c r="J1177" s="262"/>
      <c r="K1177" s="250"/>
      <c r="L1177" s="262"/>
      <c r="N1177" s="250"/>
      <c r="O1177" s="260"/>
      <c r="P1177" s="257"/>
      <c r="Q1177" s="250"/>
      <c r="R1177" s="250"/>
      <c r="S1177" s="250"/>
      <c r="T1177" s="250"/>
      <c r="U1177" s="250"/>
      <c r="V1177" s="250"/>
      <c r="W1177" s="250"/>
      <c r="X1177" s="250"/>
      <c r="Y1177" s="250"/>
      <c r="Z1177" s="250"/>
      <c r="AA1177" s="250"/>
      <c r="AB1177" s="250"/>
      <c r="AC1177" s="250"/>
      <c r="AD1177" s="250"/>
      <c r="AE1177" s="247"/>
      <c r="AF1177" s="250"/>
      <c r="AG1177" s="250"/>
      <c r="AH1177" s="250"/>
      <c r="AI1177" s="250"/>
    </row>
    <row r="1178" spans="1:35" ht="15" customHeight="1" x14ac:dyDescent="0.3">
      <c r="A1178" s="261"/>
      <c r="B1178" s="262"/>
      <c r="C1178" s="262"/>
      <c r="D1178" s="262"/>
      <c r="E1178" s="262"/>
      <c r="F1178" s="262"/>
      <c r="G1178" s="263"/>
      <c r="H1178" s="262"/>
      <c r="I1178" s="258"/>
      <c r="J1178" s="262"/>
      <c r="K1178" s="250"/>
      <c r="L1178" s="262"/>
      <c r="N1178" s="250"/>
      <c r="O1178" s="260"/>
      <c r="P1178" s="257"/>
      <c r="Q1178" s="250"/>
      <c r="R1178" s="250"/>
      <c r="S1178" s="250"/>
      <c r="T1178" s="250"/>
      <c r="U1178" s="250"/>
      <c r="V1178" s="250"/>
      <c r="W1178" s="250"/>
      <c r="X1178" s="250"/>
      <c r="Y1178" s="250"/>
      <c r="Z1178" s="250"/>
      <c r="AA1178" s="250"/>
      <c r="AB1178" s="250"/>
      <c r="AC1178" s="250"/>
      <c r="AD1178" s="250"/>
      <c r="AE1178" s="246"/>
      <c r="AF1178" s="250"/>
      <c r="AG1178" s="250"/>
      <c r="AH1178" s="250"/>
      <c r="AI1178" s="250"/>
    </row>
    <row r="1179" spans="1:35" ht="15" customHeight="1" x14ac:dyDescent="0.3">
      <c r="A1179" s="261"/>
      <c r="B1179" s="262"/>
      <c r="C1179" s="262"/>
      <c r="D1179" s="262"/>
      <c r="E1179" s="262"/>
      <c r="F1179" s="262"/>
      <c r="G1179" s="263"/>
      <c r="H1179" s="262"/>
      <c r="I1179" s="258"/>
      <c r="J1179" s="262"/>
      <c r="K1179" s="257"/>
      <c r="L1179" s="262"/>
      <c r="N1179" s="250"/>
      <c r="O1179" s="260"/>
      <c r="P1179" s="257"/>
      <c r="Q1179" s="250"/>
      <c r="R1179" s="250"/>
      <c r="S1179" s="250"/>
      <c r="T1179" s="250"/>
      <c r="U1179" s="250"/>
      <c r="V1179" s="250"/>
      <c r="W1179" s="250"/>
      <c r="X1179" s="250"/>
      <c r="Y1179" s="250"/>
      <c r="Z1179" s="250"/>
      <c r="AA1179" s="250"/>
      <c r="AB1179" s="250"/>
      <c r="AC1179" s="250"/>
      <c r="AD1179" s="250"/>
      <c r="AE1179" s="247"/>
      <c r="AF1179" s="250"/>
      <c r="AG1179" s="250"/>
      <c r="AH1179" s="250"/>
      <c r="AI1179" s="250"/>
    </row>
    <row r="1180" spans="1:35" ht="15" customHeight="1" x14ac:dyDescent="0.3">
      <c r="A1180" s="261"/>
      <c r="B1180" s="262"/>
      <c r="C1180" s="262"/>
      <c r="D1180" s="262"/>
      <c r="E1180" s="262"/>
      <c r="F1180" s="262"/>
      <c r="G1180" s="263"/>
      <c r="H1180" s="262"/>
      <c r="I1180" s="258"/>
      <c r="J1180" s="261"/>
      <c r="K1180" s="250"/>
      <c r="L1180" s="262"/>
      <c r="N1180" s="250"/>
      <c r="O1180" s="260"/>
      <c r="P1180" s="257"/>
      <c r="Q1180" s="250"/>
      <c r="R1180" s="250"/>
      <c r="S1180" s="250"/>
      <c r="T1180" s="250"/>
      <c r="U1180" s="250"/>
      <c r="V1180" s="250"/>
      <c r="W1180" s="250"/>
      <c r="X1180" s="250"/>
      <c r="Y1180" s="250"/>
      <c r="Z1180" s="250"/>
      <c r="AA1180" s="250"/>
      <c r="AB1180" s="250"/>
      <c r="AC1180" s="250"/>
      <c r="AD1180" s="250"/>
      <c r="AE1180" s="246"/>
      <c r="AF1180" s="250"/>
      <c r="AG1180" s="250"/>
      <c r="AH1180" s="250"/>
      <c r="AI1180" s="250"/>
    </row>
    <row r="1181" spans="1:35" ht="15" customHeight="1" x14ac:dyDescent="0.3">
      <c r="A1181" s="261"/>
      <c r="B1181" s="262"/>
      <c r="C1181" s="262"/>
      <c r="D1181" s="262"/>
      <c r="E1181" s="262"/>
      <c r="F1181" s="262"/>
      <c r="G1181" s="263"/>
      <c r="H1181" s="262"/>
      <c r="I1181" s="258"/>
      <c r="J1181" s="262"/>
      <c r="K1181" s="250"/>
      <c r="L1181" s="262"/>
      <c r="N1181" s="250"/>
      <c r="O1181" s="260"/>
      <c r="P1181" s="257"/>
      <c r="Q1181" s="250"/>
      <c r="R1181" s="250"/>
      <c r="S1181" s="250"/>
      <c r="T1181" s="250"/>
      <c r="U1181" s="250"/>
      <c r="V1181" s="250"/>
      <c r="W1181" s="250"/>
      <c r="X1181" s="250"/>
      <c r="Y1181" s="250"/>
      <c r="Z1181" s="250"/>
      <c r="AA1181" s="250"/>
      <c r="AB1181" s="250"/>
      <c r="AC1181" s="250"/>
      <c r="AD1181" s="250"/>
      <c r="AE1181" s="246"/>
      <c r="AF1181" s="250"/>
      <c r="AG1181" s="250"/>
      <c r="AH1181" s="250"/>
      <c r="AI1181" s="250"/>
    </row>
    <row r="1182" spans="1:35" ht="15" customHeight="1" x14ac:dyDescent="0.3">
      <c r="A1182" s="261"/>
      <c r="B1182" s="262"/>
      <c r="C1182" s="262"/>
      <c r="D1182" s="262"/>
      <c r="E1182" s="262"/>
      <c r="F1182" s="262"/>
      <c r="G1182" s="263"/>
      <c r="H1182" s="262"/>
      <c r="I1182" s="258"/>
      <c r="J1182" s="262"/>
      <c r="K1182" s="257"/>
      <c r="L1182" s="262"/>
      <c r="N1182" s="250"/>
      <c r="O1182" s="260"/>
      <c r="P1182" s="257"/>
      <c r="Q1182" s="250"/>
      <c r="R1182" s="250"/>
      <c r="S1182" s="250"/>
      <c r="T1182" s="250"/>
      <c r="U1182" s="250"/>
      <c r="V1182" s="250"/>
      <c r="W1182" s="250"/>
      <c r="X1182" s="250"/>
      <c r="Y1182" s="250"/>
      <c r="Z1182" s="250"/>
      <c r="AA1182" s="250"/>
      <c r="AB1182" s="250"/>
      <c r="AC1182" s="250"/>
      <c r="AD1182" s="250"/>
      <c r="AE1182" s="247"/>
      <c r="AF1182" s="250"/>
      <c r="AG1182" s="250"/>
      <c r="AH1182" s="250"/>
      <c r="AI1182" s="250"/>
    </row>
    <row r="1183" spans="1:35" ht="15" customHeight="1" x14ac:dyDescent="0.3">
      <c r="A1183" s="261"/>
      <c r="B1183" s="262"/>
      <c r="C1183" s="262"/>
      <c r="D1183" s="262"/>
      <c r="E1183" s="262"/>
      <c r="F1183" s="262"/>
      <c r="G1183" s="263"/>
      <c r="H1183" s="262"/>
      <c r="I1183" s="258"/>
      <c r="J1183" s="262"/>
      <c r="K1183" s="262"/>
      <c r="L1183" s="262"/>
      <c r="N1183" s="250"/>
      <c r="O1183" s="260"/>
      <c r="P1183" s="257"/>
      <c r="Q1183" s="250"/>
      <c r="R1183" s="250"/>
      <c r="S1183" s="250"/>
      <c r="T1183" s="250"/>
      <c r="U1183" s="250"/>
      <c r="V1183" s="250"/>
      <c r="W1183" s="250"/>
      <c r="X1183" s="250"/>
      <c r="Y1183" s="250"/>
      <c r="Z1183" s="250"/>
      <c r="AA1183" s="250"/>
      <c r="AB1183" s="250"/>
      <c r="AC1183" s="250"/>
      <c r="AD1183" s="250"/>
      <c r="AE1183" s="246"/>
      <c r="AF1183" s="250"/>
      <c r="AG1183" s="250"/>
      <c r="AH1183" s="250"/>
      <c r="AI1183" s="250"/>
    </row>
    <row r="1184" spans="1:35" ht="15" customHeight="1" x14ac:dyDescent="0.3">
      <c r="A1184" s="261"/>
      <c r="B1184" s="262"/>
      <c r="C1184" s="262"/>
      <c r="D1184" s="262"/>
      <c r="E1184" s="262"/>
      <c r="F1184" s="262"/>
      <c r="G1184" s="263"/>
      <c r="H1184" s="262"/>
      <c r="I1184" s="258"/>
      <c r="J1184" s="262"/>
      <c r="K1184" s="257"/>
      <c r="L1184" s="262"/>
      <c r="N1184" s="250"/>
      <c r="O1184" s="260"/>
      <c r="P1184" s="257"/>
      <c r="Q1184" s="250"/>
      <c r="R1184" s="250"/>
      <c r="S1184" s="250"/>
      <c r="T1184" s="250"/>
      <c r="U1184" s="250"/>
      <c r="V1184" s="250"/>
      <c r="W1184" s="250"/>
      <c r="X1184" s="250"/>
      <c r="Y1184" s="250"/>
      <c r="Z1184" s="250"/>
      <c r="AA1184" s="250"/>
      <c r="AB1184" s="250"/>
      <c r="AC1184" s="250"/>
      <c r="AD1184" s="250"/>
      <c r="AE1184" s="247"/>
      <c r="AF1184" s="250"/>
      <c r="AG1184" s="250"/>
      <c r="AH1184" s="250"/>
      <c r="AI1184" s="250"/>
    </row>
    <row r="1185" spans="1:35" ht="15" customHeight="1" x14ac:dyDescent="0.3">
      <c r="A1185" s="261"/>
      <c r="B1185" s="262"/>
      <c r="C1185" s="262"/>
      <c r="D1185" s="262"/>
      <c r="E1185" s="262"/>
      <c r="F1185" s="262"/>
      <c r="G1185" s="263"/>
      <c r="H1185" s="262"/>
      <c r="I1185" s="258"/>
      <c r="J1185" s="261"/>
      <c r="K1185" s="250"/>
      <c r="L1185" s="262"/>
      <c r="N1185" s="250"/>
      <c r="O1185" s="260"/>
      <c r="P1185" s="257"/>
      <c r="Q1185" s="250"/>
      <c r="R1185" s="250"/>
      <c r="S1185" s="250"/>
      <c r="T1185" s="250"/>
      <c r="U1185" s="250"/>
      <c r="V1185" s="250"/>
      <c r="W1185" s="250"/>
      <c r="X1185" s="250"/>
      <c r="Y1185" s="250"/>
      <c r="Z1185" s="250"/>
      <c r="AA1185" s="250"/>
      <c r="AB1185" s="250"/>
      <c r="AC1185" s="250"/>
      <c r="AD1185" s="250"/>
      <c r="AE1185" s="246"/>
      <c r="AF1185" s="250"/>
      <c r="AG1185" s="250"/>
      <c r="AH1185" s="250"/>
      <c r="AI1185" s="250"/>
    </row>
    <row r="1186" spans="1:35" ht="15" customHeight="1" x14ac:dyDescent="0.3">
      <c r="A1186" s="261"/>
      <c r="B1186" s="262"/>
      <c r="C1186" s="262"/>
      <c r="D1186" s="262"/>
      <c r="E1186" s="262"/>
      <c r="F1186" s="262"/>
      <c r="G1186" s="263"/>
      <c r="H1186" s="262"/>
      <c r="I1186" s="258"/>
      <c r="J1186" s="261"/>
      <c r="K1186" s="250"/>
      <c r="L1186" s="262"/>
      <c r="N1186" s="250"/>
      <c r="O1186" s="260"/>
      <c r="P1186" s="257"/>
      <c r="Q1186" s="250"/>
      <c r="R1186" s="250"/>
      <c r="S1186" s="250"/>
      <c r="T1186" s="250"/>
      <c r="U1186" s="250"/>
      <c r="V1186" s="250"/>
      <c r="W1186" s="250"/>
      <c r="X1186" s="250"/>
      <c r="Y1186" s="250"/>
      <c r="Z1186" s="250"/>
      <c r="AA1186" s="250"/>
      <c r="AB1186" s="250"/>
      <c r="AC1186" s="250"/>
      <c r="AD1186" s="250"/>
      <c r="AE1186" s="246"/>
      <c r="AF1186" s="250"/>
      <c r="AG1186" s="250"/>
      <c r="AH1186" s="250"/>
      <c r="AI1186" s="250"/>
    </row>
    <row r="1187" spans="1:35" ht="15" customHeight="1" x14ac:dyDescent="0.3">
      <c r="A1187" s="261"/>
      <c r="B1187" s="262"/>
      <c r="C1187" s="262"/>
      <c r="D1187" s="262"/>
      <c r="E1187" s="262"/>
      <c r="F1187" s="262"/>
      <c r="G1187" s="263"/>
      <c r="H1187" s="262"/>
      <c r="I1187" s="258"/>
      <c r="J1187" s="250"/>
      <c r="K1187" s="262"/>
      <c r="L1187" s="262"/>
      <c r="N1187" s="250"/>
      <c r="O1187" s="260"/>
      <c r="P1187" s="257"/>
      <c r="Q1187" s="250"/>
      <c r="R1187" s="250"/>
      <c r="S1187" s="250"/>
      <c r="T1187" s="250"/>
      <c r="U1187" s="250"/>
      <c r="V1187" s="250"/>
      <c r="W1187" s="250"/>
      <c r="X1187" s="250"/>
      <c r="Y1187" s="250"/>
      <c r="Z1187" s="250"/>
      <c r="AA1187" s="250"/>
      <c r="AB1187" s="250"/>
      <c r="AC1187" s="250"/>
      <c r="AD1187" s="250"/>
      <c r="AE1187" s="246"/>
      <c r="AF1187" s="250"/>
      <c r="AG1187" s="250"/>
      <c r="AH1187" s="250"/>
      <c r="AI1187" s="250"/>
    </row>
    <row r="1188" spans="1:35" ht="15" customHeight="1" x14ac:dyDescent="0.3">
      <c r="A1188" s="261"/>
      <c r="B1188" s="262"/>
      <c r="C1188" s="262"/>
      <c r="D1188" s="262"/>
      <c r="E1188" s="262"/>
      <c r="F1188" s="262"/>
      <c r="G1188" s="263"/>
      <c r="H1188" s="262"/>
      <c r="I1188" s="258"/>
      <c r="J1188" s="261"/>
      <c r="K1188" s="250"/>
      <c r="L1188" s="262"/>
      <c r="N1188" s="250"/>
      <c r="O1188" s="260"/>
      <c r="P1188" s="257"/>
      <c r="Q1188" s="250"/>
      <c r="R1188" s="250"/>
      <c r="S1188" s="250"/>
      <c r="T1188" s="250"/>
      <c r="U1188" s="250"/>
      <c r="V1188" s="250"/>
      <c r="W1188" s="250"/>
      <c r="X1188" s="250"/>
      <c r="Y1188" s="250"/>
      <c r="Z1188" s="250"/>
      <c r="AA1188" s="250"/>
      <c r="AB1188" s="250"/>
      <c r="AC1188" s="250"/>
      <c r="AD1188" s="250"/>
      <c r="AE1188" s="246"/>
      <c r="AF1188" s="250"/>
      <c r="AG1188" s="250"/>
      <c r="AH1188" s="250"/>
      <c r="AI1188" s="250"/>
    </row>
    <row r="1189" spans="1:35" ht="15" customHeight="1" x14ac:dyDescent="0.3">
      <c r="A1189" s="261"/>
      <c r="B1189" s="262"/>
      <c r="C1189" s="262"/>
      <c r="D1189" s="262"/>
      <c r="E1189" s="262"/>
      <c r="F1189" s="262"/>
      <c r="G1189" s="263"/>
      <c r="H1189" s="262"/>
      <c r="I1189" s="258"/>
      <c r="J1189" s="262"/>
      <c r="K1189" s="257"/>
      <c r="L1189" s="262"/>
      <c r="N1189" s="250"/>
      <c r="O1189" s="260"/>
      <c r="P1189" s="257"/>
      <c r="Q1189" s="250"/>
      <c r="R1189" s="250"/>
      <c r="S1189" s="250"/>
      <c r="T1189" s="250"/>
      <c r="U1189" s="250"/>
      <c r="V1189" s="250"/>
      <c r="W1189" s="250"/>
      <c r="X1189" s="250"/>
      <c r="Y1189" s="250"/>
      <c r="Z1189" s="250"/>
      <c r="AA1189" s="250"/>
      <c r="AB1189" s="250"/>
      <c r="AC1189" s="250"/>
      <c r="AD1189" s="250"/>
      <c r="AE1189" s="247"/>
      <c r="AF1189" s="250"/>
      <c r="AG1189" s="250"/>
      <c r="AH1189" s="250"/>
      <c r="AI1189" s="250"/>
    </row>
    <row r="1190" spans="1:35" ht="15" customHeight="1" x14ac:dyDescent="0.3">
      <c r="A1190" s="261"/>
      <c r="B1190" s="262"/>
      <c r="C1190" s="262"/>
      <c r="D1190" s="262"/>
      <c r="E1190" s="262"/>
      <c r="F1190" s="262"/>
      <c r="G1190" s="263"/>
      <c r="H1190" s="262"/>
      <c r="I1190" s="258"/>
      <c r="J1190" s="261"/>
      <c r="K1190" s="250"/>
      <c r="L1190" s="262"/>
      <c r="N1190" s="250"/>
      <c r="O1190" s="260"/>
      <c r="P1190" s="257"/>
      <c r="Q1190" s="250"/>
      <c r="R1190" s="250"/>
      <c r="S1190" s="250"/>
      <c r="T1190" s="250"/>
      <c r="U1190" s="250"/>
      <c r="V1190" s="250"/>
      <c r="W1190" s="250"/>
      <c r="X1190" s="250"/>
      <c r="Y1190" s="250"/>
      <c r="Z1190" s="250"/>
      <c r="AA1190" s="250"/>
      <c r="AB1190" s="250"/>
      <c r="AC1190" s="250"/>
      <c r="AD1190" s="250"/>
      <c r="AE1190" s="246"/>
      <c r="AF1190" s="250"/>
      <c r="AG1190" s="250"/>
      <c r="AH1190" s="250"/>
      <c r="AI1190" s="250"/>
    </row>
    <row r="1191" spans="1:35" ht="15" customHeight="1" x14ac:dyDescent="0.3">
      <c r="A1191" s="261"/>
      <c r="B1191" s="262"/>
      <c r="C1191" s="262"/>
      <c r="D1191" s="262"/>
      <c r="E1191" s="262"/>
      <c r="F1191" s="262"/>
      <c r="G1191" s="263"/>
      <c r="H1191" s="262"/>
      <c r="I1191" s="258"/>
      <c r="J1191" s="261"/>
      <c r="K1191" s="250"/>
      <c r="L1191" s="262"/>
      <c r="N1191" s="250"/>
      <c r="O1191" s="260"/>
      <c r="P1191" s="257"/>
      <c r="Q1191" s="250"/>
      <c r="R1191" s="250"/>
      <c r="S1191" s="250"/>
      <c r="T1191" s="250"/>
      <c r="U1191" s="250"/>
      <c r="V1191" s="250"/>
      <c r="W1191" s="250"/>
      <c r="X1191" s="250"/>
      <c r="Y1191" s="250"/>
      <c r="Z1191" s="250"/>
      <c r="AA1191" s="250"/>
      <c r="AB1191" s="250"/>
      <c r="AC1191" s="250"/>
      <c r="AD1191" s="250"/>
      <c r="AE1191" s="247"/>
      <c r="AF1191" s="250"/>
      <c r="AG1191" s="250"/>
      <c r="AH1191" s="250"/>
      <c r="AI1191" s="250"/>
    </row>
    <row r="1192" spans="1:35" ht="15" customHeight="1" x14ac:dyDescent="0.3">
      <c r="A1192" s="261"/>
      <c r="B1192" s="262"/>
      <c r="C1192" s="262"/>
      <c r="D1192" s="262"/>
      <c r="E1192" s="262"/>
      <c r="F1192" s="262"/>
      <c r="G1192" s="263"/>
      <c r="H1192" s="262"/>
      <c r="I1192" s="258"/>
      <c r="J1192" s="261"/>
      <c r="K1192" s="250"/>
      <c r="L1192" s="262"/>
      <c r="N1192" s="250"/>
      <c r="O1192" s="260"/>
      <c r="P1192" s="257"/>
      <c r="Q1192" s="250"/>
      <c r="R1192" s="250"/>
      <c r="S1192" s="250"/>
      <c r="T1192" s="250"/>
      <c r="U1192" s="250"/>
      <c r="V1192" s="250"/>
      <c r="W1192" s="250"/>
      <c r="X1192" s="250"/>
      <c r="Y1192" s="250"/>
      <c r="Z1192" s="250"/>
      <c r="AA1192" s="250"/>
      <c r="AB1192" s="250"/>
      <c r="AC1192" s="250"/>
      <c r="AD1192" s="250"/>
      <c r="AE1192" s="247"/>
      <c r="AF1192" s="250"/>
      <c r="AG1192" s="250"/>
      <c r="AH1192" s="250"/>
      <c r="AI1192" s="250"/>
    </row>
    <row r="1193" spans="1:35" ht="15" customHeight="1" x14ac:dyDescent="0.3">
      <c r="A1193" s="261"/>
      <c r="B1193" s="262"/>
      <c r="C1193" s="262"/>
      <c r="D1193" s="262"/>
      <c r="E1193" s="262"/>
      <c r="F1193" s="262"/>
      <c r="G1193" s="263"/>
      <c r="H1193" s="262"/>
      <c r="I1193" s="258"/>
      <c r="J1193" s="262"/>
      <c r="K1193" s="250"/>
      <c r="L1193" s="262"/>
      <c r="N1193" s="250"/>
      <c r="O1193" s="260"/>
      <c r="P1193" s="257"/>
      <c r="Q1193" s="250"/>
      <c r="R1193" s="250"/>
      <c r="S1193" s="250"/>
      <c r="T1193" s="250"/>
      <c r="U1193" s="250"/>
      <c r="V1193" s="250"/>
      <c r="W1193" s="250"/>
      <c r="X1193" s="250"/>
      <c r="Y1193" s="250"/>
      <c r="Z1193" s="250"/>
      <c r="AA1193" s="250"/>
      <c r="AB1193" s="250"/>
      <c r="AC1193" s="250"/>
      <c r="AD1193" s="250"/>
      <c r="AE1193" s="247"/>
      <c r="AF1193" s="250"/>
      <c r="AG1193" s="250"/>
      <c r="AH1193" s="250"/>
      <c r="AI1193" s="250"/>
    </row>
    <row r="1194" spans="1:35" ht="15" customHeight="1" x14ac:dyDescent="0.3">
      <c r="A1194" s="261"/>
      <c r="B1194" s="262"/>
      <c r="C1194" s="262"/>
      <c r="D1194" s="262"/>
      <c r="E1194" s="262"/>
      <c r="F1194" s="262"/>
      <c r="G1194" s="263"/>
      <c r="H1194" s="262"/>
      <c r="I1194" s="258"/>
      <c r="J1194" s="262"/>
      <c r="K1194" s="257"/>
      <c r="L1194" s="262"/>
      <c r="N1194" s="250"/>
      <c r="O1194" s="260"/>
      <c r="P1194" s="257"/>
      <c r="Q1194" s="250"/>
      <c r="R1194" s="250"/>
      <c r="S1194" s="250"/>
      <c r="T1194" s="250"/>
      <c r="U1194" s="250"/>
      <c r="V1194" s="250"/>
      <c r="W1194" s="250"/>
      <c r="X1194" s="250"/>
      <c r="Y1194" s="250"/>
      <c r="Z1194" s="250"/>
      <c r="AA1194" s="250"/>
      <c r="AB1194" s="250"/>
      <c r="AC1194" s="250"/>
      <c r="AD1194" s="250"/>
      <c r="AE1194" s="246"/>
      <c r="AF1194" s="250"/>
      <c r="AG1194" s="250"/>
      <c r="AH1194" s="250"/>
      <c r="AI1194" s="250"/>
    </row>
    <row r="1195" spans="1:35" ht="15" customHeight="1" x14ac:dyDescent="0.3">
      <c r="A1195" s="261"/>
      <c r="B1195" s="262"/>
      <c r="C1195" s="262"/>
      <c r="D1195" s="262"/>
      <c r="E1195" s="262"/>
      <c r="F1195" s="262"/>
      <c r="G1195" s="263"/>
      <c r="H1195" s="262"/>
      <c r="I1195" s="258"/>
      <c r="J1195" s="262"/>
      <c r="K1195" s="250"/>
      <c r="L1195" s="262"/>
      <c r="N1195" s="250"/>
      <c r="O1195" s="260"/>
      <c r="P1195" s="257"/>
      <c r="Q1195" s="250"/>
      <c r="R1195" s="250"/>
      <c r="S1195" s="250"/>
      <c r="T1195" s="250"/>
      <c r="U1195" s="250"/>
      <c r="V1195" s="250"/>
      <c r="W1195" s="250"/>
      <c r="X1195" s="250"/>
      <c r="Y1195" s="250"/>
      <c r="Z1195" s="250"/>
      <c r="AA1195" s="250"/>
      <c r="AB1195" s="250"/>
      <c r="AC1195" s="250"/>
      <c r="AD1195" s="250"/>
      <c r="AE1195" s="246"/>
      <c r="AF1195" s="250"/>
      <c r="AG1195" s="250"/>
      <c r="AH1195" s="250"/>
      <c r="AI1195" s="250"/>
    </row>
    <row r="1196" spans="1:35" ht="15" customHeight="1" x14ac:dyDescent="0.3">
      <c r="A1196" s="261"/>
      <c r="B1196" s="262"/>
      <c r="C1196" s="262"/>
      <c r="D1196" s="262"/>
      <c r="E1196" s="262"/>
      <c r="F1196" s="262"/>
      <c r="G1196" s="263"/>
      <c r="H1196" s="262"/>
      <c r="I1196" s="258"/>
      <c r="J1196" s="261"/>
      <c r="K1196" s="250"/>
      <c r="L1196" s="262"/>
      <c r="N1196" s="250"/>
      <c r="O1196" s="260"/>
      <c r="P1196" s="257"/>
      <c r="Q1196" s="250"/>
      <c r="R1196" s="250"/>
      <c r="S1196" s="250"/>
      <c r="T1196" s="250"/>
      <c r="U1196" s="250"/>
      <c r="V1196" s="250"/>
      <c r="W1196" s="250"/>
      <c r="X1196" s="250"/>
      <c r="Y1196" s="250"/>
      <c r="Z1196" s="250"/>
      <c r="AA1196" s="250"/>
      <c r="AB1196" s="250"/>
      <c r="AC1196" s="250"/>
      <c r="AD1196" s="250"/>
      <c r="AE1196" s="247"/>
      <c r="AF1196" s="250"/>
      <c r="AG1196" s="250"/>
      <c r="AH1196" s="250"/>
      <c r="AI1196" s="250"/>
    </row>
    <row r="1197" spans="1:35" ht="15" customHeight="1" x14ac:dyDescent="0.3">
      <c r="A1197" s="261"/>
      <c r="B1197" s="262"/>
      <c r="C1197" s="262"/>
      <c r="D1197" s="262"/>
      <c r="E1197" s="262"/>
      <c r="F1197" s="262"/>
      <c r="G1197" s="263"/>
      <c r="H1197" s="262"/>
      <c r="I1197" s="258"/>
      <c r="J1197" s="262"/>
      <c r="K1197" s="265"/>
      <c r="L1197" s="262"/>
      <c r="N1197" s="250"/>
      <c r="O1197" s="260"/>
      <c r="P1197" s="257"/>
      <c r="Q1197" s="250"/>
      <c r="R1197" s="250"/>
      <c r="S1197" s="250"/>
      <c r="T1197" s="250"/>
      <c r="U1197" s="250"/>
      <c r="V1197" s="250"/>
      <c r="W1197" s="250"/>
      <c r="X1197" s="250"/>
      <c r="Y1197" s="250"/>
      <c r="Z1197" s="250"/>
      <c r="AA1197" s="250"/>
      <c r="AB1197" s="250"/>
      <c r="AC1197" s="250"/>
      <c r="AD1197" s="250"/>
      <c r="AE1197" s="246"/>
      <c r="AF1197" s="250"/>
      <c r="AG1197" s="250"/>
      <c r="AH1197" s="250"/>
      <c r="AI1197" s="250"/>
    </row>
    <row r="1198" spans="1:35" ht="15" customHeight="1" x14ac:dyDescent="0.3">
      <c r="A1198" s="261"/>
      <c r="B1198" s="262"/>
      <c r="C1198" s="262"/>
      <c r="D1198" s="262"/>
      <c r="E1198" s="262"/>
      <c r="F1198" s="262"/>
      <c r="G1198" s="263"/>
      <c r="H1198" s="262"/>
      <c r="I1198" s="258"/>
      <c r="J1198" s="262"/>
      <c r="K1198" s="257"/>
      <c r="L1198" s="262"/>
      <c r="N1198" s="250"/>
      <c r="O1198" s="260"/>
      <c r="P1198" s="257"/>
      <c r="Q1198" s="250"/>
      <c r="R1198" s="250"/>
      <c r="S1198" s="250"/>
      <c r="T1198" s="250"/>
      <c r="U1198" s="250"/>
      <c r="V1198" s="250"/>
      <c r="W1198" s="250"/>
      <c r="X1198" s="250"/>
      <c r="Y1198" s="250"/>
      <c r="Z1198" s="250"/>
      <c r="AA1198" s="250"/>
      <c r="AB1198" s="250"/>
      <c r="AC1198" s="250"/>
      <c r="AD1198" s="250"/>
      <c r="AE1198" s="246"/>
      <c r="AF1198" s="250"/>
      <c r="AG1198" s="250"/>
      <c r="AH1198" s="250"/>
      <c r="AI1198" s="250"/>
    </row>
    <row r="1199" spans="1:35" ht="15" customHeight="1" x14ac:dyDescent="0.3">
      <c r="A1199" s="261"/>
      <c r="B1199" s="262"/>
      <c r="C1199" s="262"/>
      <c r="D1199" s="262"/>
      <c r="E1199" s="262"/>
      <c r="F1199" s="262"/>
      <c r="G1199" s="263"/>
      <c r="H1199" s="262"/>
      <c r="I1199" s="258"/>
      <c r="J1199" s="262"/>
      <c r="K1199" s="250"/>
      <c r="L1199" s="262"/>
      <c r="N1199" s="250"/>
      <c r="O1199" s="260"/>
      <c r="P1199" s="257"/>
      <c r="Q1199" s="250"/>
      <c r="R1199" s="250"/>
      <c r="S1199" s="250"/>
      <c r="T1199" s="250"/>
      <c r="U1199" s="250"/>
      <c r="V1199" s="250"/>
      <c r="W1199" s="250"/>
      <c r="X1199" s="250"/>
      <c r="Y1199" s="250"/>
      <c r="Z1199" s="250"/>
      <c r="AA1199" s="250"/>
      <c r="AB1199" s="250"/>
      <c r="AC1199" s="250"/>
      <c r="AD1199" s="250"/>
      <c r="AE1199" s="246"/>
      <c r="AF1199" s="250"/>
      <c r="AG1199" s="250"/>
      <c r="AH1199" s="250"/>
      <c r="AI1199" s="250"/>
    </row>
    <row r="1200" spans="1:35" ht="15" customHeight="1" x14ac:dyDescent="0.3">
      <c r="A1200" s="261"/>
      <c r="B1200" s="262"/>
      <c r="C1200" s="262"/>
      <c r="D1200" s="262"/>
      <c r="E1200" s="262"/>
      <c r="F1200" s="262"/>
      <c r="G1200" s="263"/>
      <c r="H1200" s="262"/>
      <c r="I1200" s="258"/>
      <c r="J1200" s="262"/>
      <c r="K1200" s="250"/>
      <c r="L1200" s="262"/>
      <c r="N1200" s="250"/>
      <c r="O1200" s="260"/>
      <c r="P1200" s="257"/>
      <c r="Q1200" s="250"/>
      <c r="R1200" s="250"/>
      <c r="S1200" s="250"/>
      <c r="T1200" s="250"/>
      <c r="U1200" s="250"/>
      <c r="V1200" s="250"/>
      <c r="W1200" s="250"/>
      <c r="X1200" s="250"/>
      <c r="Y1200" s="250"/>
      <c r="Z1200" s="250"/>
      <c r="AA1200" s="250"/>
      <c r="AB1200" s="250"/>
      <c r="AC1200" s="250"/>
      <c r="AD1200" s="250"/>
      <c r="AE1200" s="246"/>
      <c r="AF1200" s="250"/>
      <c r="AG1200" s="250"/>
      <c r="AH1200" s="250"/>
      <c r="AI1200" s="250"/>
    </row>
    <row r="1201" spans="1:35" ht="15" customHeight="1" x14ac:dyDescent="0.3">
      <c r="A1201" s="261"/>
      <c r="B1201" s="262"/>
      <c r="C1201" s="262"/>
      <c r="D1201" s="262"/>
      <c r="E1201" s="262"/>
      <c r="F1201" s="262"/>
      <c r="G1201" s="263"/>
      <c r="H1201" s="262"/>
      <c r="I1201" s="258"/>
      <c r="J1201" s="262"/>
      <c r="K1201" s="250"/>
      <c r="L1201" s="262"/>
      <c r="N1201" s="250"/>
      <c r="O1201" s="260"/>
      <c r="P1201" s="257"/>
      <c r="Q1201" s="250"/>
      <c r="R1201" s="250"/>
      <c r="S1201" s="250"/>
      <c r="T1201" s="250"/>
      <c r="U1201" s="250"/>
      <c r="V1201" s="250"/>
      <c r="W1201" s="250"/>
      <c r="X1201" s="250"/>
      <c r="Y1201" s="250"/>
      <c r="Z1201" s="250"/>
      <c r="AA1201" s="250"/>
      <c r="AB1201" s="250"/>
      <c r="AC1201" s="250"/>
      <c r="AD1201" s="250"/>
      <c r="AE1201" s="247"/>
      <c r="AF1201" s="250"/>
      <c r="AG1201" s="250"/>
      <c r="AH1201" s="250"/>
      <c r="AI1201" s="250"/>
    </row>
    <row r="1202" spans="1:35" ht="15" customHeight="1" x14ac:dyDescent="0.3">
      <c r="A1202" s="261"/>
      <c r="B1202" s="262"/>
      <c r="C1202" s="262"/>
      <c r="D1202" s="262"/>
      <c r="E1202" s="262"/>
      <c r="F1202" s="262"/>
      <c r="G1202" s="263"/>
      <c r="H1202" s="262"/>
      <c r="I1202" s="258"/>
      <c r="J1202" s="261"/>
      <c r="K1202" s="262"/>
      <c r="L1202" s="250"/>
      <c r="N1202" s="250"/>
      <c r="O1202" s="260"/>
      <c r="P1202" s="257"/>
      <c r="Q1202" s="250"/>
      <c r="R1202" s="250"/>
      <c r="S1202" s="250"/>
      <c r="T1202" s="250"/>
      <c r="U1202" s="250"/>
      <c r="V1202" s="250"/>
      <c r="W1202" s="250"/>
      <c r="X1202" s="250"/>
      <c r="Y1202" s="250"/>
      <c r="Z1202" s="250"/>
      <c r="AA1202" s="250"/>
      <c r="AB1202" s="250"/>
      <c r="AC1202" s="250"/>
      <c r="AD1202" s="250"/>
      <c r="AE1202" s="247"/>
      <c r="AF1202" s="250"/>
      <c r="AG1202" s="250"/>
      <c r="AH1202" s="250"/>
      <c r="AI1202" s="250"/>
    </row>
    <row r="1203" spans="1:35" ht="15" customHeight="1" x14ac:dyDescent="0.3">
      <c r="A1203" s="261"/>
      <c r="B1203" s="262"/>
      <c r="C1203" s="262"/>
      <c r="D1203" s="262"/>
      <c r="E1203" s="262"/>
      <c r="F1203" s="262"/>
      <c r="G1203" s="263"/>
      <c r="H1203" s="262"/>
      <c r="I1203" s="258"/>
      <c r="J1203" s="261"/>
      <c r="K1203" s="250"/>
      <c r="L1203" s="262"/>
      <c r="N1203" s="250"/>
      <c r="O1203" s="260"/>
      <c r="P1203" s="257"/>
      <c r="Q1203" s="250"/>
      <c r="R1203" s="250"/>
      <c r="S1203" s="250"/>
      <c r="T1203" s="250"/>
      <c r="U1203" s="250"/>
      <c r="V1203" s="250"/>
      <c r="W1203" s="250"/>
      <c r="X1203" s="250"/>
      <c r="Y1203" s="250"/>
      <c r="Z1203" s="250"/>
      <c r="AA1203" s="250"/>
      <c r="AB1203" s="250"/>
      <c r="AC1203" s="250"/>
      <c r="AD1203" s="250"/>
      <c r="AE1203" s="247"/>
      <c r="AF1203" s="250"/>
      <c r="AG1203" s="250"/>
      <c r="AH1203" s="250"/>
      <c r="AI1203" s="250"/>
    </row>
    <row r="1204" spans="1:35" ht="15" customHeight="1" x14ac:dyDescent="0.3">
      <c r="A1204" s="261"/>
      <c r="B1204" s="262"/>
      <c r="C1204" s="262"/>
      <c r="D1204" s="262"/>
      <c r="E1204" s="262"/>
      <c r="F1204" s="262"/>
      <c r="G1204" s="263"/>
      <c r="H1204" s="262"/>
      <c r="I1204" s="258"/>
      <c r="J1204" s="262"/>
      <c r="K1204" s="250"/>
      <c r="L1204" s="262"/>
      <c r="N1204" s="250"/>
      <c r="O1204" s="260"/>
      <c r="P1204" s="257"/>
      <c r="Q1204" s="250"/>
      <c r="R1204" s="250"/>
      <c r="S1204" s="250"/>
      <c r="T1204" s="250"/>
      <c r="U1204" s="250"/>
      <c r="V1204" s="250"/>
      <c r="W1204" s="250"/>
      <c r="X1204" s="250"/>
      <c r="Y1204" s="250"/>
      <c r="Z1204" s="250"/>
      <c r="AA1204" s="250"/>
      <c r="AB1204" s="250"/>
      <c r="AC1204" s="250"/>
      <c r="AD1204" s="250"/>
      <c r="AE1204" s="250"/>
      <c r="AF1204" s="250"/>
      <c r="AG1204" s="250"/>
      <c r="AH1204" s="250"/>
      <c r="AI1204" s="250"/>
    </row>
    <row r="1205" spans="1:35" ht="15" customHeight="1" x14ac:dyDescent="0.3">
      <c r="A1205" s="261"/>
      <c r="B1205" s="262"/>
      <c r="C1205" s="262"/>
      <c r="D1205" s="262"/>
      <c r="E1205" s="262"/>
      <c r="F1205" s="262"/>
      <c r="G1205" s="263"/>
      <c r="H1205" s="262"/>
      <c r="I1205" s="258"/>
      <c r="J1205" s="262"/>
      <c r="K1205" s="257"/>
      <c r="L1205" s="262"/>
      <c r="N1205" s="250"/>
      <c r="O1205" s="260"/>
      <c r="P1205" s="257"/>
      <c r="Q1205" s="250"/>
      <c r="R1205" s="250"/>
      <c r="S1205" s="250"/>
      <c r="T1205" s="250"/>
      <c r="U1205" s="250"/>
      <c r="V1205" s="250"/>
      <c r="W1205" s="250"/>
      <c r="X1205" s="250"/>
      <c r="Y1205" s="250"/>
      <c r="Z1205" s="250"/>
      <c r="AA1205" s="250"/>
      <c r="AB1205" s="250"/>
      <c r="AC1205" s="250"/>
      <c r="AD1205" s="250"/>
      <c r="AE1205" s="246"/>
      <c r="AF1205" s="250"/>
      <c r="AG1205" s="250"/>
      <c r="AH1205" s="250"/>
      <c r="AI1205" s="250"/>
    </row>
    <row r="1206" spans="1:35" ht="15" customHeight="1" x14ac:dyDescent="0.3">
      <c r="A1206" s="261"/>
      <c r="B1206" s="262"/>
      <c r="C1206" s="262"/>
      <c r="D1206" s="262"/>
      <c r="E1206" s="262"/>
      <c r="F1206" s="262"/>
      <c r="G1206" s="263"/>
      <c r="H1206" s="262"/>
      <c r="I1206" s="258"/>
      <c r="J1206" s="262"/>
      <c r="K1206" s="257"/>
      <c r="L1206" s="262"/>
      <c r="N1206" s="250"/>
      <c r="O1206" s="260"/>
      <c r="P1206" s="257"/>
      <c r="Q1206" s="250"/>
      <c r="R1206" s="250"/>
      <c r="S1206" s="250"/>
      <c r="T1206" s="250"/>
      <c r="U1206" s="250"/>
      <c r="V1206" s="250"/>
      <c r="W1206" s="250"/>
      <c r="X1206" s="250"/>
      <c r="Y1206" s="250"/>
      <c r="Z1206" s="250"/>
      <c r="AA1206" s="250"/>
      <c r="AB1206" s="250"/>
      <c r="AC1206" s="250"/>
      <c r="AD1206" s="250"/>
      <c r="AE1206" s="247"/>
      <c r="AF1206" s="250"/>
      <c r="AG1206" s="250"/>
      <c r="AH1206" s="250"/>
      <c r="AI1206" s="250"/>
    </row>
    <row r="1207" spans="1:35" ht="15" customHeight="1" x14ac:dyDescent="0.3">
      <c r="A1207" s="261"/>
      <c r="B1207" s="262"/>
      <c r="C1207" s="262"/>
      <c r="D1207" s="262"/>
      <c r="E1207" s="262"/>
      <c r="F1207" s="262"/>
      <c r="G1207" s="263"/>
      <c r="H1207" s="262"/>
      <c r="I1207" s="258"/>
      <c r="J1207" s="261"/>
      <c r="K1207" s="262"/>
      <c r="L1207" s="250"/>
      <c r="N1207" s="250"/>
      <c r="O1207" s="260"/>
      <c r="P1207" s="257"/>
      <c r="Q1207" s="250"/>
      <c r="R1207" s="250"/>
      <c r="S1207" s="250"/>
      <c r="T1207" s="250"/>
      <c r="U1207" s="250"/>
      <c r="V1207" s="250"/>
      <c r="W1207" s="250"/>
      <c r="X1207" s="250"/>
      <c r="Y1207" s="250"/>
      <c r="Z1207" s="250"/>
      <c r="AA1207" s="250"/>
      <c r="AB1207" s="250"/>
      <c r="AC1207" s="250"/>
      <c r="AD1207" s="250"/>
      <c r="AE1207" s="246"/>
      <c r="AF1207" s="250"/>
      <c r="AG1207" s="250"/>
      <c r="AH1207" s="250"/>
      <c r="AI1207" s="250"/>
    </row>
    <row r="1208" spans="1:35" ht="15" customHeight="1" x14ac:dyDescent="0.3">
      <c r="A1208" s="261"/>
      <c r="B1208" s="262"/>
      <c r="C1208" s="262"/>
      <c r="D1208" s="262"/>
      <c r="E1208" s="262"/>
      <c r="F1208" s="262"/>
      <c r="G1208" s="263"/>
      <c r="H1208" s="262"/>
      <c r="I1208" s="258"/>
      <c r="J1208" s="262"/>
      <c r="K1208" s="257"/>
      <c r="L1208" s="262"/>
      <c r="N1208" s="250"/>
      <c r="O1208" s="260"/>
      <c r="P1208" s="257"/>
      <c r="Q1208" s="250"/>
      <c r="R1208" s="250"/>
      <c r="S1208" s="250"/>
      <c r="T1208" s="250"/>
      <c r="U1208" s="250"/>
      <c r="V1208" s="250"/>
      <c r="W1208" s="250"/>
      <c r="X1208" s="250"/>
      <c r="Y1208" s="250"/>
      <c r="Z1208" s="250"/>
      <c r="AA1208" s="250"/>
      <c r="AB1208" s="250"/>
      <c r="AC1208" s="250"/>
      <c r="AD1208" s="250"/>
      <c r="AE1208" s="247"/>
      <c r="AF1208" s="250"/>
      <c r="AG1208" s="250"/>
      <c r="AH1208" s="250"/>
      <c r="AI1208" s="250"/>
    </row>
    <row r="1209" spans="1:35" ht="15" customHeight="1" x14ac:dyDescent="0.3">
      <c r="A1209" s="261"/>
      <c r="B1209" s="262"/>
      <c r="C1209" s="262"/>
      <c r="D1209" s="262"/>
      <c r="E1209" s="262"/>
      <c r="F1209" s="262"/>
      <c r="G1209" s="263"/>
      <c r="H1209" s="262"/>
      <c r="I1209" s="258"/>
      <c r="J1209" s="262"/>
      <c r="K1209" s="250"/>
      <c r="L1209" s="262"/>
      <c r="N1209" s="250"/>
      <c r="O1209" s="260"/>
      <c r="P1209" s="257"/>
      <c r="Q1209" s="250"/>
      <c r="R1209" s="250"/>
      <c r="S1209" s="250"/>
      <c r="T1209" s="250"/>
      <c r="U1209" s="250"/>
      <c r="V1209" s="250"/>
      <c r="W1209" s="250"/>
      <c r="X1209" s="250"/>
      <c r="Y1209" s="250"/>
      <c r="Z1209" s="250"/>
      <c r="AA1209" s="250"/>
      <c r="AB1209" s="250"/>
      <c r="AC1209" s="250"/>
      <c r="AD1209" s="250"/>
      <c r="AE1209" s="246"/>
      <c r="AF1209" s="250"/>
      <c r="AG1209" s="250"/>
      <c r="AH1209" s="250"/>
      <c r="AI1209" s="250"/>
    </row>
    <row r="1210" spans="1:35" ht="15" customHeight="1" x14ac:dyDescent="0.3">
      <c r="A1210" s="261"/>
      <c r="B1210" s="262"/>
      <c r="C1210" s="262"/>
      <c r="D1210" s="262"/>
      <c r="E1210" s="262"/>
      <c r="F1210" s="262"/>
      <c r="G1210" s="263"/>
      <c r="H1210" s="262"/>
      <c r="I1210" s="258"/>
      <c r="J1210" s="262"/>
      <c r="K1210" s="257"/>
      <c r="L1210" s="262"/>
      <c r="N1210" s="250"/>
      <c r="O1210" s="260"/>
      <c r="P1210" s="257"/>
      <c r="Q1210" s="250"/>
      <c r="R1210" s="250"/>
      <c r="S1210" s="250"/>
      <c r="T1210" s="250"/>
      <c r="U1210" s="250"/>
      <c r="V1210" s="250"/>
      <c r="W1210" s="250"/>
      <c r="X1210" s="250"/>
      <c r="Y1210" s="250"/>
      <c r="Z1210" s="250"/>
      <c r="AA1210" s="250"/>
      <c r="AB1210" s="250"/>
      <c r="AC1210" s="250"/>
      <c r="AD1210" s="250"/>
      <c r="AE1210" s="246"/>
      <c r="AF1210" s="250"/>
      <c r="AG1210" s="250"/>
      <c r="AH1210" s="250"/>
      <c r="AI1210" s="250"/>
    </row>
    <row r="1211" spans="1:35" ht="15" customHeight="1" x14ac:dyDescent="0.3">
      <c r="A1211" s="261"/>
      <c r="B1211" s="262"/>
      <c r="C1211" s="262"/>
      <c r="D1211" s="262"/>
      <c r="E1211" s="262"/>
      <c r="F1211" s="262"/>
      <c r="G1211" s="263"/>
      <c r="H1211" s="262"/>
      <c r="I1211" s="258"/>
      <c r="J1211" s="262"/>
      <c r="K1211" s="250"/>
      <c r="L1211" s="262"/>
      <c r="N1211" s="250"/>
      <c r="O1211" s="260"/>
      <c r="P1211" s="257"/>
      <c r="Q1211" s="250"/>
      <c r="R1211" s="250"/>
      <c r="S1211" s="250"/>
      <c r="T1211" s="250"/>
      <c r="U1211" s="250"/>
      <c r="V1211" s="250"/>
      <c r="W1211" s="250"/>
      <c r="X1211" s="250"/>
      <c r="Y1211" s="250"/>
      <c r="Z1211" s="250"/>
      <c r="AA1211" s="250"/>
      <c r="AB1211" s="250"/>
      <c r="AC1211" s="250"/>
      <c r="AD1211" s="250"/>
      <c r="AE1211" s="246"/>
      <c r="AF1211" s="250"/>
      <c r="AG1211" s="250"/>
      <c r="AH1211" s="250"/>
      <c r="AI1211" s="250"/>
    </row>
    <row r="1212" spans="1:35" ht="15" customHeight="1" x14ac:dyDescent="0.3">
      <c r="A1212" s="261"/>
      <c r="B1212" s="262"/>
      <c r="C1212" s="262"/>
      <c r="D1212" s="262"/>
      <c r="E1212" s="262"/>
      <c r="F1212" s="262"/>
      <c r="G1212" s="263"/>
      <c r="H1212" s="262"/>
      <c r="I1212" s="258"/>
      <c r="J1212" s="250"/>
      <c r="K1212" s="262"/>
      <c r="L1212" s="262"/>
      <c r="N1212" s="250"/>
      <c r="O1212" s="260"/>
      <c r="P1212" s="257"/>
      <c r="Q1212" s="250"/>
      <c r="R1212" s="250"/>
      <c r="S1212" s="250"/>
      <c r="T1212" s="250"/>
      <c r="U1212" s="250"/>
      <c r="V1212" s="250"/>
      <c r="W1212" s="250"/>
      <c r="X1212" s="250"/>
      <c r="Y1212" s="250"/>
      <c r="Z1212" s="250"/>
      <c r="AA1212" s="250"/>
      <c r="AB1212" s="250"/>
      <c r="AC1212" s="250"/>
      <c r="AD1212" s="250"/>
      <c r="AE1212" s="246"/>
      <c r="AF1212" s="250"/>
      <c r="AG1212" s="250"/>
      <c r="AH1212" s="250"/>
      <c r="AI1212" s="250"/>
    </row>
    <row r="1213" spans="1:35" ht="15" customHeight="1" x14ac:dyDescent="0.3">
      <c r="A1213" s="261"/>
      <c r="B1213" s="262"/>
      <c r="C1213" s="262"/>
      <c r="D1213" s="262"/>
      <c r="E1213" s="262"/>
      <c r="F1213" s="262"/>
      <c r="G1213" s="263"/>
      <c r="H1213" s="262"/>
      <c r="I1213" s="258"/>
      <c r="J1213" s="250"/>
      <c r="K1213" s="262"/>
      <c r="L1213" s="262"/>
      <c r="N1213" s="250"/>
      <c r="O1213" s="260"/>
      <c r="P1213" s="257"/>
      <c r="Q1213" s="250"/>
      <c r="R1213" s="250"/>
      <c r="S1213" s="250"/>
      <c r="T1213" s="250"/>
      <c r="U1213" s="250"/>
      <c r="V1213" s="250"/>
      <c r="W1213" s="250"/>
      <c r="X1213" s="250"/>
      <c r="Y1213" s="250"/>
      <c r="Z1213" s="250"/>
      <c r="AA1213" s="250"/>
      <c r="AB1213" s="250"/>
      <c r="AC1213" s="250"/>
      <c r="AD1213" s="250"/>
      <c r="AE1213" s="246"/>
      <c r="AF1213" s="250"/>
      <c r="AG1213" s="250"/>
      <c r="AH1213" s="250"/>
      <c r="AI1213" s="250"/>
    </row>
    <row r="1214" spans="1:35" ht="15" customHeight="1" x14ac:dyDescent="0.3">
      <c r="A1214" s="261"/>
      <c r="B1214" s="262"/>
      <c r="C1214" s="262"/>
      <c r="D1214" s="262"/>
      <c r="E1214" s="262"/>
      <c r="F1214" s="262"/>
      <c r="G1214" s="263"/>
      <c r="H1214" s="262"/>
      <c r="I1214" s="258"/>
      <c r="J1214" s="262"/>
      <c r="K1214" s="257"/>
      <c r="L1214" s="262"/>
      <c r="N1214" s="250"/>
      <c r="O1214" s="260"/>
      <c r="P1214" s="257"/>
      <c r="Q1214" s="250"/>
      <c r="R1214" s="250"/>
      <c r="S1214" s="250"/>
      <c r="T1214" s="250"/>
      <c r="U1214" s="250"/>
      <c r="V1214" s="250"/>
      <c r="W1214" s="250"/>
      <c r="X1214" s="250"/>
      <c r="Y1214" s="250"/>
      <c r="Z1214" s="250"/>
      <c r="AA1214" s="250"/>
      <c r="AB1214" s="250"/>
      <c r="AC1214" s="250"/>
      <c r="AD1214" s="250"/>
      <c r="AE1214" s="246"/>
      <c r="AF1214" s="250"/>
      <c r="AG1214" s="250"/>
      <c r="AH1214" s="250"/>
      <c r="AI1214" s="250"/>
    </row>
    <row r="1215" spans="1:35" ht="15" customHeight="1" x14ac:dyDescent="0.3">
      <c r="A1215" s="261"/>
      <c r="B1215" s="262"/>
      <c r="C1215" s="262"/>
      <c r="D1215" s="262"/>
      <c r="E1215" s="262"/>
      <c r="F1215" s="262"/>
      <c r="G1215" s="263"/>
      <c r="H1215" s="262"/>
      <c r="I1215" s="258"/>
      <c r="J1215" s="262"/>
      <c r="K1215" s="257"/>
      <c r="L1215" s="262"/>
      <c r="N1215" s="250"/>
      <c r="O1215" s="260"/>
      <c r="P1215" s="257"/>
      <c r="Q1215" s="250"/>
      <c r="R1215" s="250"/>
      <c r="S1215" s="250"/>
      <c r="T1215" s="250"/>
      <c r="U1215" s="250"/>
      <c r="V1215" s="250"/>
      <c r="W1215" s="250"/>
      <c r="X1215" s="250"/>
      <c r="Y1215" s="250"/>
      <c r="Z1215" s="250"/>
      <c r="AA1215" s="250"/>
      <c r="AB1215" s="250"/>
      <c r="AC1215" s="250"/>
      <c r="AD1215" s="250"/>
      <c r="AE1215" s="247"/>
      <c r="AF1215" s="250"/>
      <c r="AG1215" s="250"/>
      <c r="AH1215" s="250"/>
      <c r="AI1215" s="250"/>
    </row>
    <row r="1216" spans="1:35" ht="15" customHeight="1" x14ac:dyDescent="0.3">
      <c r="A1216" s="261"/>
      <c r="B1216" s="262"/>
      <c r="C1216" s="262"/>
      <c r="D1216" s="262"/>
      <c r="E1216" s="262"/>
      <c r="F1216" s="262"/>
      <c r="G1216" s="263"/>
      <c r="H1216" s="262"/>
      <c r="I1216" s="258"/>
      <c r="J1216" s="262"/>
      <c r="K1216" s="250"/>
      <c r="L1216" s="262"/>
      <c r="N1216" s="250"/>
      <c r="O1216" s="260"/>
      <c r="P1216" s="257"/>
      <c r="Q1216" s="250"/>
      <c r="R1216" s="250"/>
      <c r="S1216" s="250"/>
      <c r="T1216" s="250"/>
      <c r="U1216" s="250"/>
      <c r="V1216" s="250"/>
      <c r="W1216" s="250"/>
      <c r="X1216" s="250"/>
      <c r="Y1216" s="250"/>
      <c r="Z1216" s="250"/>
      <c r="AA1216" s="250"/>
      <c r="AB1216" s="250"/>
      <c r="AC1216" s="250"/>
      <c r="AD1216" s="250"/>
      <c r="AE1216" s="246"/>
      <c r="AF1216" s="250"/>
      <c r="AG1216" s="250"/>
      <c r="AH1216" s="250"/>
      <c r="AI1216" s="250"/>
    </row>
    <row r="1217" spans="1:35" ht="15" customHeight="1" x14ac:dyDescent="0.3">
      <c r="A1217" s="261"/>
      <c r="B1217" s="262"/>
      <c r="C1217" s="262"/>
      <c r="D1217" s="262"/>
      <c r="E1217" s="262"/>
      <c r="F1217" s="262"/>
      <c r="G1217" s="263"/>
      <c r="H1217" s="262"/>
      <c r="I1217" s="258"/>
      <c r="J1217" s="262"/>
      <c r="K1217" s="250"/>
      <c r="L1217" s="262"/>
      <c r="N1217" s="250"/>
      <c r="O1217" s="260"/>
      <c r="P1217" s="257"/>
      <c r="Q1217" s="250"/>
      <c r="R1217" s="250"/>
      <c r="S1217" s="250"/>
      <c r="T1217" s="250"/>
      <c r="U1217" s="250"/>
      <c r="V1217" s="250"/>
      <c r="W1217" s="250"/>
      <c r="X1217" s="250"/>
      <c r="Y1217" s="250"/>
      <c r="Z1217" s="250"/>
      <c r="AA1217" s="250"/>
      <c r="AB1217" s="250"/>
      <c r="AC1217" s="250"/>
      <c r="AD1217" s="250"/>
      <c r="AE1217" s="247"/>
      <c r="AF1217" s="250"/>
      <c r="AG1217" s="250"/>
      <c r="AH1217" s="250"/>
      <c r="AI1217" s="250"/>
    </row>
    <row r="1218" spans="1:35" ht="15" customHeight="1" x14ac:dyDescent="0.3">
      <c r="A1218" s="261"/>
      <c r="B1218" s="262"/>
      <c r="C1218" s="262"/>
      <c r="D1218" s="262"/>
      <c r="E1218" s="262"/>
      <c r="F1218" s="262"/>
      <c r="G1218" s="263"/>
      <c r="H1218" s="262"/>
      <c r="I1218" s="258"/>
      <c r="J1218" s="262"/>
      <c r="K1218" s="257"/>
      <c r="L1218" s="262"/>
      <c r="N1218" s="250"/>
      <c r="O1218" s="260"/>
      <c r="P1218" s="257"/>
      <c r="Q1218" s="250"/>
      <c r="R1218" s="250"/>
      <c r="S1218" s="250"/>
      <c r="T1218" s="250"/>
      <c r="U1218" s="250"/>
      <c r="V1218" s="250"/>
      <c r="W1218" s="250"/>
      <c r="X1218" s="250"/>
      <c r="Y1218" s="250"/>
      <c r="Z1218" s="250"/>
      <c r="AA1218" s="250"/>
      <c r="AB1218" s="250"/>
      <c r="AC1218" s="250"/>
      <c r="AD1218" s="250"/>
      <c r="AE1218" s="246"/>
      <c r="AF1218" s="250"/>
      <c r="AG1218" s="250"/>
      <c r="AH1218" s="250"/>
      <c r="AI1218" s="250"/>
    </row>
    <row r="1219" spans="1:35" ht="15" customHeight="1" x14ac:dyDescent="0.3">
      <c r="A1219" s="261"/>
      <c r="B1219" s="262"/>
      <c r="C1219" s="262"/>
      <c r="D1219" s="262"/>
      <c r="E1219" s="262"/>
      <c r="F1219" s="262"/>
      <c r="G1219" s="263"/>
      <c r="H1219" s="262"/>
      <c r="I1219" s="258"/>
      <c r="J1219" s="250"/>
      <c r="K1219" s="262"/>
      <c r="L1219" s="262"/>
      <c r="N1219" s="250"/>
      <c r="O1219" s="260"/>
      <c r="P1219" s="257"/>
      <c r="Q1219" s="250"/>
      <c r="R1219" s="250"/>
      <c r="S1219" s="250"/>
      <c r="T1219" s="250"/>
      <c r="U1219" s="250"/>
      <c r="V1219" s="250"/>
      <c r="W1219" s="250"/>
      <c r="X1219" s="250"/>
      <c r="Y1219" s="250"/>
      <c r="Z1219" s="250"/>
      <c r="AA1219" s="250"/>
      <c r="AB1219" s="250"/>
      <c r="AC1219" s="250"/>
      <c r="AD1219" s="250"/>
      <c r="AE1219" s="250"/>
      <c r="AF1219" s="250"/>
      <c r="AG1219" s="250"/>
      <c r="AH1219" s="250"/>
      <c r="AI1219" s="250"/>
    </row>
    <row r="1220" spans="1:35" ht="15" customHeight="1" x14ac:dyDescent="0.3">
      <c r="A1220" s="261"/>
      <c r="B1220" s="262"/>
      <c r="C1220" s="262"/>
      <c r="D1220" s="262"/>
      <c r="E1220" s="262"/>
      <c r="F1220" s="262"/>
      <c r="G1220" s="263"/>
      <c r="H1220" s="262"/>
      <c r="I1220" s="258"/>
      <c r="J1220" s="262"/>
      <c r="K1220" s="257"/>
      <c r="L1220" s="262"/>
      <c r="N1220" s="250"/>
      <c r="O1220" s="260"/>
      <c r="P1220" s="257"/>
      <c r="Q1220" s="250"/>
      <c r="R1220" s="250"/>
      <c r="S1220" s="250"/>
      <c r="T1220" s="250"/>
      <c r="U1220" s="250"/>
      <c r="V1220" s="250"/>
      <c r="W1220" s="250"/>
      <c r="X1220" s="250"/>
      <c r="Y1220" s="250"/>
      <c r="Z1220" s="250"/>
      <c r="AA1220" s="250"/>
      <c r="AB1220" s="250"/>
      <c r="AC1220" s="250"/>
      <c r="AD1220" s="250"/>
      <c r="AE1220" s="247"/>
      <c r="AF1220" s="250"/>
      <c r="AG1220" s="250"/>
      <c r="AH1220" s="250"/>
      <c r="AI1220" s="250"/>
    </row>
    <row r="1221" spans="1:35" ht="15" customHeight="1" x14ac:dyDescent="0.3">
      <c r="A1221" s="261"/>
      <c r="B1221" s="262"/>
      <c r="C1221" s="262"/>
      <c r="D1221" s="262"/>
      <c r="E1221" s="262"/>
      <c r="F1221" s="262"/>
      <c r="G1221" s="263"/>
      <c r="H1221" s="262"/>
      <c r="I1221" s="258"/>
      <c r="J1221" s="262"/>
      <c r="K1221" s="250"/>
      <c r="L1221" s="262"/>
      <c r="N1221" s="250"/>
      <c r="O1221" s="260"/>
      <c r="P1221" s="257"/>
      <c r="Q1221" s="250"/>
      <c r="R1221" s="250"/>
      <c r="S1221" s="250"/>
      <c r="T1221" s="250"/>
      <c r="U1221" s="250"/>
      <c r="V1221" s="250"/>
      <c r="W1221" s="250"/>
      <c r="X1221" s="250"/>
      <c r="Y1221" s="250"/>
      <c r="Z1221" s="250"/>
      <c r="AA1221" s="250"/>
      <c r="AB1221" s="250"/>
      <c r="AC1221" s="250"/>
      <c r="AD1221" s="250"/>
      <c r="AE1221" s="246"/>
      <c r="AF1221" s="250"/>
      <c r="AG1221" s="250"/>
      <c r="AH1221" s="250"/>
      <c r="AI1221" s="250"/>
    </row>
    <row r="1222" spans="1:35" ht="15" customHeight="1" x14ac:dyDescent="0.3">
      <c r="A1222" s="261"/>
      <c r="B1222" s="262"/>
      <c r="C1222" s="262"/>
      <c r="D1222" s="262"/>
      <c r="E1222" s="262"/>
      <c r="F1222" s="262"/>
      <c r="G1222" s="263"/>
      <c r="H1222" s="262"/>
      <c r="I1222" s="258"/>
      <c r="J1222" s="262"/>
      <c r="K1222" s="262"/>
      <c r="L1222" s="262"/>
      <c r="N1222" s="250"/>
      <c r="O1222" s="260"/>
      <c r="P1222" s="257"/>
      <c r="Q1222" s="250"/>
      <c r="R1222" s="250"/>
      <c r="S1222" s="250"/>
      <c r="T1222" s="250"/>
      <c r="U1222" s="250"/>
      <c r="V1222" s="250"/>
      <c r="W1222" s="250"/>
      <c r="X1222" s="250"/>
      <c r="Y1222" s="250"/>
      <c r="Z1222" s="250"/>
      <c r="AA1222" s="250"/>
      <c r="AB1222" s="250"/>
      <c r="AC1222" s="250"/>
      <c r="AD1222" s="250"/>
      <c r="AE1222" s="246"/>
      <c r="AF1222" s="250"/>
      <c r="AG1222" s="250"/>
      <c r="AH1222" s="250"/>
      <c r="AI1222" s="250"/>
    </row>
    <row r="1223" spans="1:35" ht="15" customHeight="1" x14ac:dyDescent="0.3">
      <c r="A1223" s="261"/>
      <c r="B1223" s="262"/>
      <c r="C1223" s="262"/>
      <c r="D1223" s="262"/>
      <c r="E1223" s="262"/>
      <c r="F1223" s="262"/>
      <c r="G1223" s="263"/>
      <c r="H1223" s="262"/>
      <c r="I1223" s="258"/>
      <c r="J1223" s="262"/>
      <c r="K1223" s="257"/>
      <c r="L1223" s="262"/>
      <c r="N1223" s="250"/>
      <c r="O1223" s="260"/>
      <c r="P1223" s="257"/>
      <c r="Q1223" s="250"/>
      <c r="R1223" s="250"/>
      <c r="S1223" s="250"/>
      <c r="T1223" s="250"/>
      <c r="U1223" s="250"/>
      <c r="V1223" s="250"/>
      <c r="W1223" s="250"/>
      <c r="X1223" s="250"/>
      <c r="Y1223" s="250"/>
      <c r="Z1223" s="250"/>
      <c r="AA1223" s="250"/>
      <c r="AB1223" s="250"/>
      <c r="AC1223" s="250"/>
      <c r="AD1223" s="250"/>
      <c r="AE1223" s="246"/>
      <c r="AF1223" s="250"/>
      <c r="AG1223" s="250"/>
      <c r="AH1223" s="250"/>
      <c r="AI1223" s="250"/>
    </row>
    <row r="1224" spans="1:35" ht="15" customHeight="1" x14ac:dyDescent="0.3">
      <c r="A1224" s="261"/>
      <c r="B1224" s="262"/>
      <c r="C1224" s="262"/>
      <c r="D1224" s="262"/>
      <c r="E1224" s="262"/>
      <c r="F1224" s="262"/>
      <c r="G1224" s="263"/>
      <c r="H1224" s="262"/>
      <c r="I1224" s="258"/>
      <c r="J1224" s="262"/>
      <c r="K1224" s="250"/>
      <c r="L1224" s="262"/>
      <c r="N1224" s="250"/>
      <c r="O1224" s="260"/>
      <c r="P1224" s="257"/>
      <c r="Q1224" s="250"/>
      <c r="R1224" s="250"/>
      <c r="S1224" s="250"/>
      <c r="T1224" s="250"/>
      <c r="U1224" s="250"/>
      <c r="V1224" s="250"/>
      <c r="W1224" s="250"/>
      <c r="X1224" s="250"/>
      <c r="Y1224" s="250"/>
      <c r="Z1224" s="250"/>
      <c r="AA1224" s="250"/>
      <c r="AB1224" s="250"/>
      <c r="AC1224" s="250"/>
      <c r="AD1224" s="250"/>
      <c r="AE1224" s="246"/>
      <c r="AF1224" s="250"/>
      <c r="AG1224" s="250"/>
      <c r="AH1224" s="250"/>
      <c r="AI1224" s="250"/>
    </row>
    <row r="1225" spans="1:35" ht="15" customHeight="1" x14ac:dyDescent="0.3">
      <c r="A1225" s="261"/>
      <c r="B1225" s="262"/>
      <c r="C1225" s="262"/>
      <c r="D1225" s="262"/>
      <c r="E1225" s="262"/>
      <c r="F1225" s="262"/>
      <c r="G1225" s="263"/>
      <c r="H1225" s="262"/>
      <c r="I1225" s="258"/>
      <c r="J1225" s="262"/>
      <c r="K1225" s="250"/>
      <c r="L1225" s="262"/>
      <c r="N1225" s="250"/>
      <c r="O1225" s="260"/>
      <c r="P1225" s="257"/>
      <c r="Q1225" s="250"/>
      <c r="R1225" s="250"/>
      <c r="S1225" s="250"/>
      <c r="T1225" s="250"/>
      <c r="U1225" s="250"/>
      <c r="V1225" s="250"/>
      <c r="W1225" s="250"/>
      <c r="X1225" s="250"/>
      <c r="Y1225" s="250"/>
      <c r="Z1225" s="250"/>
      <c r="AA1225" s="250"/>
      <c r="AB1225" s="250"/>
      <c r="AC1225" s="250"/>
      <c r="AD1225" s="250"/>
      <c r="AE1225" s="246"/>
      <c r="AF1225" s="250"/>
      <c r="AG1225" s="250"/>
      <c r="AH1225" s="250"/>
      <c r="AI1225" s="250"/>
    </row>
    <row r="1226" spans="1:35" ht="15" customHeight="1" x14ac:dyDescent="0.3">
      <c r="A1226" s="261"/>
      <c r="B1226" s="262"/>
      <c r="C1226" s="262"/>
      <c r="D1226" s="262"/>
      <c r="E1226" s="262"/>
      <c r="F1226" s="262"/>
      <c r="G1226" s="263"/>
      <c r="H1226" s="262"/>
      <c r="I1226" s="258"/>
      <c r="J1226" s="261"/>
      <c r="K1226" s="262"/>
      <c r="L1226" s="250"/>
      <c r="N1226" s="250"/>
      <c r="O1226" s="260"/>
      <c r="P1226" s="257"/>
      <c r="Q1226" s="250"/>
      <c r="R1226" s="250"/>
      <c r="S1226" s="250"/>
      <c r="T1226" s="250"/>
      <c r="U1226" s="250"/>
      <c r="V1226" s="250"/>
      <c r="W1226" s="250"/>
      <c r="X1226" s="250"/>
      <c r="Y1226" s="250"/>
      <c r="Z1226" s="250"/>
      <c r="AA1226" s="250"/>
      <c r="AB1226" s="250"/>
      <c r="AC1226" s="250"/>
      <c r="AD1226" s="250"/>
      <c r="AE1226" s="246"/>
      <c r="AF1226" s="250"/>
      <c r="AG1226" s="250"/>
      <c r="AH1226" s="250"/>
      <c r="AI1226" s="250"/>
    </row>
    <row r="1227" spans="1:35" ht="15" customHeight="1" x14ac:dyDescent="0.3">
      <c r="A1227" s="261"/>
      <c r="B1227" s="262"/>
      <c r="C1227" s="262"/>
      <c r="D1227" s="262"/>
      <c r="E1227" s="262"/>
      <c r="F1227" s="262"/>
      <c r="G1227" s="263"/>
      <c r="H1227" s="262"/>
      <c r="I1227" s="258"/>
      <c r="J1227" s="261"/>
      <c r="K1227" s="250"/>
      <c r="L1227" s="262"/>
      <c r="N1227" s="250"/>
      <c r="O1227" s="260"/>
      <c r="P1227" s="257"/>
      <c r="Q1227" s="250"/>
      <c r="R1227" s="250"/>
      <c r="S1227" s="250"/>
      <c r="T1227" s="250"/>
      <c r="U1227" s="250"/>
      <c r="V1227" s="250"/>
      <c r="W1227" s="250"/>
      <c r="X1227" s="250"/>
      <c r="Y1227" s="250"/>
      <c r="Z1227" s="250"/>
      <c r="AA1227" s="250"/>
      <c r="AB1227" s="250"/>
      <c r="AC1227" s="250"/>
      <c r="AD1227" s="250"/>
      <c r="AE1227" s="246"/>
      <c r="AF1227" s="250"/>
      <c r="AG1227" s="250"/>
      <c r="AH1227" s="250"/>
      <c r="AI1227" s="250"/>
    </row>
    <row r="1228" spans="1:35" ht="15" customHeight="1" x14ac:dyDescent="0.3">
      <c r="A1228" s="261"/>
      <c r="B1228" s="262"/>
      <c r="C1228" s="262"/>
      <c r="D1228" s="262"/>
      <c r="E1228" s="262"/>
      <c r="F1228" s="262"/>
      <c r="G1228" s="263"/>
      <c r="H1228" s="262"/>
      <c r="I1228" s="258"/>
      <c r="J1228" s="261"/>
      <c r="K1228" s="250"/>
      <c r="L1228" s="262"/>
      <c r="N1228" s="250"/>
      <c r="O1228" s="260"/>
      <c r="P1228" s="257"/>
      <c r="Q1228" s="250"/>
      <c r="R1228" s="250"/>
      <c r="S1228" s="250"/>
      <c r="T1228" s="250"/>
      <c r="U1228" s="250"/>
      <c r="V1228" s="250"/>
      <c r="W1228" s="250"/>
      <c r="X1228" s="250"/>
      <c r="Y1228" s="250"/>
      <c r="Z1228" s="250"/>
      <c r="AA1228" s="250"/>
      <c r="AB1228" s="250"/>
      <c r="AC1228" s="250"/>
      <c r="AD1228" s="250"/>
      <c r="AE1228" s="246"/>
      <c r="AF1228" s="250"/>
      <c r="AG1228" s="250"/>
      <c r="AH1228" s="250"/>
      <c r="AI1228" s="250"/>
    </row>
    <row r="1229" spans="1:35" ht="15" customHeight="1" x14ac:dyDescent="0.3">
      <c r="A1229" s="261"/>
      <c r="B1229" s="262"/>
      <c r="C1229" s="262"/>
      <c r="D1229" s="262"/>
      <c r="E1229" s="262"/>
      <c r="F1229" s="262"/>
      <c r="G1229" s="263"/>
      <c r="H1229" s="262"/>
      <c r="I1229" s="258"/>
      <c r="J1229" s="261"/>
      <c r="K1229" s="250"/>
      <c r="L1229" s="262"/>
      <c r="N1229" s="250"/>
      <c r="O1229" s="260"/>
      <c r="P1229" s="257"/>
      <c r="Q1229" s="250"/>
      <c r="R1229" s="250"/>
      <c r="S1229" s="250"/>
      <c r="T1229" s="250"/>
      <c r="U1229" s="250"/>
      <c r="V1229" s="250"/>
      <c r="W1229" s="250"/>
      <c r="X1229" s="250"/>
      <c r="Y1229" s="250"/>
      <c r="Z1229" s="250"/>
      <c r="AA1229" s="250"/>
      <c r="AB1229" s="250"/>
      <c r="AC1229" s="250"/>
      <c r="AD1229" s="250"/>
      <c r="AE1229" s="246"/>
      <c r="AF1229" s="250"/>
      <c r="AG1229" s="250"/>
      <c r="AH1229" s="250"/>
      <c r="AI1229" s="250"/>
    </row>
    <row r="1230" spans="1:35" ht="15" customHeight="1" x14ac:dyDescent="0.3">
      <c r="A1230" s="261"/>
      <c r="B1230" s="262"/>
      <c r="C1230" s="262"/>
      <c r="D1230" s="262"/>
      <c r="E1230" s="262"/>
      <c r="F1230" s="262"/>
      <c r="G1230" s="263"/>
      <c r="H1230" s="262"/>
      <c r="I1230" s="258"/>
      <c r="J1230" s="262"/>
      <c r="K1230" s="250"/>
      <c r="L1230" s="262"/>
      <c r="N1230" s="250"/>
      <c r="O1230" s="260"/>
      <c r="P1230" s="257"/>
      <c r="Q1230" s="250"/>
      <c r="R1230" s="257"/>
      <c r="S1230" s="250"/>
      <c r="T1230" s="250"/>
      <c r="U1230" s="250"/>
      <c r="V1230" s="250"/>
      <c r="W1230" s="250"/>
      <c r="X1230" s="250"/>
      <c r="Y1230" s="250"/>
      <c r="Z1230" s="250"/>
      <c r="AA1230" s="250"/>
      <c r="AB1230" s="250"/>
      <c r="AC1230" s="250"/>
      <c r="AD1230" s="250"/>
      <c r="AE1230" s="247"/>
      <c r="AF1230" s="250"/>
      <c r="AG1230" s="250"/>
      <c r="AH1230" s="250"/>
      <c r="AI1230" s="250"/>
    </row>
    <row r="1231" spans="1:35" ht="15" customHeight="1" x14ac:dyDescent="0.3">
      <c r="A1231" s="256"/>
      <c r="B1231" s="257"/>
      <c r="C1231" s="257"/>
      <c r="D1231" s="257"/>
      <c r="E1231" s="257"/>
      <c r="F1231" s="257"/>
      <c r="G1231" s="257"/>
      <c r="H1231" s="257"/>
      <c r="I1231" s="258"/>
      <c r="J1231" s="257"/>
      <c r="K1231" s="257"/>
      <c r="L1231" s="257"/>
      <c r="N1231" s="250"/>
      <c r="O1231" s="260"/>
      <c r="P1231" s="257"/>
      <c r="Q1231" s="257"/>
      <c r="R1231" s="250"/>
      <c r="S1231" s="257"/>
      <c r="T1231" s="257"/>
      <c r="U1231" s="257"/>
      <c r="V1231" s="257"/>
      <c r="W1231" s="257"/>
      <c r="X1231" s="257"/>
      <c r="Y1231" s="257"/>
      <c r="Z1231" s="257"/>
      <c r="AA1231" s="257"/>
      <c r="AB1231" s="257"/>
      <c r="AC1231" s="257"/>
      <c r="AD1231" s="257"/>
      <c r="AE1231" s="246"/>
      <c r="AF1231" s="257"/>
      <c r="AG1231" s="257"/>
      <c r="AH1231" s="257"/>
      <c r="AI1231" s="257"/>
    </row>
    <row r="1232" spans="1:35" ht="15" customHeight="1" x14ac:dyDescent="0.3">
      <c r="A1232" s="261"/>
      <c r="B1232" s="262"/>
      <c r="C1232" s="262"/>
      <c r="D1232" s="262"/>
      <c r="E1232" s="262"/>
      <c r="F1232" s="262"/>
      <c r="G1232" s="263"/>
      <c r="H1232" s="262"/>
      <c r="I1232" s="258"/>
      <c r="J1232" s="261"/>
      <c r="K1232" s="250"/>
      <c r="L1232" s="262"/>
      <c r="N1232" s="250"/>
      <c r="O1232" s="260"/>
      <c r="P1232" s="257"/>
      <c r="Q1232" s="250"/>
      <c r="R1232" s="250"/>
      <c r="S1232" s="250"/>
      <c r="T1232" s="250"/>
      <c r="U1232" s="250"/>
      <c r="V1232" s="250"/>
      <c r="W1232" s="250"/>
      <c r="X1232" s="250"/>
      <c r="Y1232" s="250"/>
      <c r="Z1232" s="250"/>
      <c r="AA1232" s="250"/>
      <c r="AB1232" s="250"/>
      <c r="AC1232" s="250"/>
      <c r="AD1232" s="250"/>
      <c r="AE1232" s="246"/>
      <c r="AF1232" s="250"/>
      <c r="AG1232" s="250"/>
      <c r="AH1232" s="250"/>
      <c r="AI1232" s="250"/>
    </row>
    <row r="1233" spans="1:35" ht="15" customHeight="1" x14ac:dyDescent="0.3">
      <c r="A1233" s="261"/>
      <c r="B1233" s="262"/>
      <c r="C1233" s="262"/>
      <c r="D1233" s="262"/>
      <c r="E1233" s="262"/>
      <c r="F1233" s="262"/>
      <c r="G1233" s="263"/>
      <c r="H1233" s="262"/>
      <c r="I1233" s="258"/>
      <c r="J1233" s="262"/>
      <c r="K1233" s="257"/>
      <c r="L1233" s="262"/>
      <c r="N1233" s="250"/>
      <c r="O1233" s="260"/>
      <c r="P1233" s="257"/>
      <c r="Q1233" s="250"/>
      <c r="R1233" s="250"/>
      <c r="S1233" s="250"/>
      <c r="T1233" s="250"/>
      <c r="U1233" s="250"/>
      <c r="V1233" s="250"/>
      <c r="W1233" s="250"/>
      <c r="X1233" s="250"/>
      <c r="Y1233" s="250"/>
      <c r="Z1233" s="250"/>
      <c r="AA1233" s="250"/>
      <c r="AB1233" s="250"/>
      <c r="AC1233" s="250"/>
      <c r="AD1233" s="250"/>
      <c r="AE1233" s="246"/>
      <c r="AF1233" s="250"/>
      <c r="AG1233" s="250"/>
      <c r="AH1233" s="250"/>
      <c r="AI1233" s="250"/>
    </row>
    <row r="1234" spans="1:35" ht="15" customHeight="1" x14ac:dyDescent="0.3">
      <c r="A1234" s="261"/>
      <c r="B1234" s="262"/>
      <c r="C1234" s="262"/>
      <c r="D1234" s="262"/>
      <c r="E1234" s="262"/>
      <c r="F1234" s="262"/>
      <c r="G1234" s="263"/>
      <c r="H1234" s="262"/>
      <c r="I1234" s="258"/>
      <c r="J1234" s="262"/>
      <c r="K1234" s="250"/>
      <c r="L1234" s="262"/>
      <c r="N1234" s="250"/>
      <c r="O1234" s="260"/>
      <c r="P1234" s="257"/>
      <c r="Q1234" s="250"/>
      <c r="R1234" s="250"/>
      <c r="S1234" s="250"/>
      <c r="T1234" s="250"/>
      <c r="U1234" s="250"/>
      <c r="V1234" s="250"/>
      <c r="W1234" s="250"/>
      <c r="X1234" s="250"/>
      <c r="Y1234" s="250"/>
      <c r="Z1234" s="250"/>
      <c r="AA1234" s="250"/>
      <c r="AB1234" s="250"/>
      <c r="AC1234" s="250"/>
      <c r="AD1234" s="250"/>
      <c r="AE1234" s="247"/>
      <c r="AF1234" s="250"/>
      <c r="AG1234" s="250"/>
      <c r="AH1234" s="250"/>
      <c r="AI1234" s="250"/>
    </row>
    <row r="1235" spans="1:35" ht="15" customHeight="1" x14ac:dyDescent="0.3">
      <c r="A1235" s="261"/>
      <c r="B1235" s="262"/>
      <c r="C1235" s="262"/>
      <c r="D1235" s="262"/>
      <c r="E1235" s="262"/>
      <c r="F1235" s="262"/>
      <c r="G1235" s="263"/>
      <c r="H1235" s="262"/>
      <c r="I1235" s="258"/>
      <c r="J1235" s="262"/>
      <c r="K1235" s="250"/>
      <c r="L1235" s="262"/>
      <c r="N1235" s="250"/>
      <c r="O1235" s="260"/>
      <c r="P1235" s="257"/>
      <c r="Q1235" s="250"/>
      <c r="R1235" s="250"/>
      <c r="S1235" s="250"/>
      <c r="T1235" s="250"/>
      <c r="U1235" s="250"/>
      <c r="V1235" s="250"/>
      <c r="W1235" s="250"/>
      <c r="X1235" s="250"/>
      <c r="Y1235" s="250"/>
      <c r="Z1235" s="250"/>
      <c r="AA1235" s="250"/>
      <c r="AB1235" s="250"/>
      <c r="AC1235" s="250"/>
      <c r="AD1235" s="250"/>
      <c r="AE1235" s="247"/>
      <c r="AF1235" s="250"/>
      <c r="AG1235" s="250"/>
      <c r="AH1235" s="250"/>
      <c r="AI1235" s="250"/>
    </row>
    <row r="1236" spans="1:35" ht="15" customHeight="1" x14ac:dyDescent="0.3">
      <c r="A1236" s="261"/>
      <c r="B1236" s="262"/>
      <c r="C1236" s="262"/>
      <c r="D1236" s="262"/>
      <c r="E1236" s="262"/>
      <c r="F1236" s="262"/>
      <c r="G1236" s="263"/>
      <c r="H1236" s="262"/>
      <c r="I1236" s="258"/>
      <c r="J1236" s="261"/>
      <c r="K1236" s="250"/>
      <c r="L1236" s="262"/>
      <c r="N1236" s="250"/>
      <c r="O1236" s="260"/>
      <c r="P1236" s="257"/>
      <c r="Q1236" s="250"/>
      <c r="R1236" s="250"/>
      <c r="S1236" s="250"/>
      <c r="T1236" s="250"/>
      <c r="U1236" s="250"/>
      <c r="V1236" s="250"/>
      <c r="W1236" s="250"/>
      <c r="X1236" s="250"/>
      <c r="Y1236" s="250"/>
      <c r="Z1236" s="250"/>
      <c r="AA1236" s="250"/>
      <c r="AB1236" s="250"/>
      <c r="AC1236" s="250"/>
      <c r="AD1236" s="250"/>
      <c r="AE1236" s="246"/>
      <c r="AF1236" s="250"/>
      <c r="AG1236" s="250"/>
      <c r="AH1236" s="250"/>
      <c r="AI1236" s="250"/>
    </row>
    <row r="1237" spans="1:35" ht="15" customHeight="1" x14ac:dyDescent="0.3">
      <c r="A1237" s="261"/>
      <c r="B1237" s="262"/>
      <c r="C1237" s="262"/>
      <c r="D1237" s="262"/>
      <c r="E1237" s="262"/>
      <c r="F1237" s="262"/>
      <c r="G1237" s="263"/>
      <c r="H1237" s="262"/>
      <c r="I1237" s="258"/>
      <c r="J1237" s="261"/>
      <c r="K1237" s="250"/>
      <c r="L1237" s="262"/>
      <c r="N1237" s="250"/>
      <c r="O1237" s="260"/>
      <c r="P1237" s="257"/>
      <c r="Q1237" s="250"/>
      <c r="R1237" s="250"/>
      <c r="S1237" s="250"/>
      <c r="T1237" s="250"/>
      <c r="U1237" s="250"/>
      <c r="V1237" s="250"/>
      <c r="W1237" s="250"/>
      <c r="X1237" s="250"/>
      <c r="Y1237" s="250"/>
      <c r="Z1237" s="250"/>
      <c r="AA1237" s="250"/>
      <c r="AB1237" s="250"/>
      <c r="AC1237" s="250"/>
      <c r="AD1237" s="250"/>
      <c r="AE1237" s="246"/>
      <c r="AF1237" s="250"/>
      <c r="AG1237" s="250"/>
      <c r="AH1237" s="250"/>
      <c r="AI1237" s="250"/>
    </row>
    <row r="1238" spans="1:35" ht="15" customHeight="1" x14ac:dyDescent="0.3">
      <c r="A1238" s="261"/>
      <c r="B1238" s="262"/>
      <c r="C1238" s="262"/>
      <c r="D1238" s="262"/>
      <c r="E1238" s="262"/>
      <c r="F1238" s="262"/>
      <c r="G1238" s="263"/>
      <c r="H1238" s="262"/>
      <c r="I1238" s="258"/>
      <c r="J1238" s="262"/>
      <c r="K1238" s="250"/>
      <c r="L1238" s="262"/>
      <c r="N1238" s="250"/>
      <c r="O1238" s="260"/>
      <c r="P1238" s="257"/>
      <c r="Q1238" s="250"/>
      <c r="R1238" s="250"/>
      <c r="S1238" s="250"/>
      <c r="T1238" s="250"/>
      <c r="U1238" s="250"/>
      <c r="V1238" s="250"/>
      <c r="W1238" s="250"/>
      <c r="X1238" s="250"/>
      <c r="Y1238" s="250"/>
      <c r="Z1238" s="250"/>
      <c r="AA1238" s="250"/>
      <c r="AB1238" s="250"/>
      <c r="AC1238" s="250"/>
      <c r="AD1238" s="250"/>
      <c r="AE1238" s="247"/>
      <c r="AF1238" s="250"/>
      <c r="AG1238" s="250"/>
      <c r="AH1238" s="250"/>
      <c r="AI1238" s="250"/>
    </row>
    <row r="1239" spans="1:35" ht="15" customHeight="1" x14ac:dyDescent="0.3">
      <c r="A1239" s="261"/>
      <c r="B1239" s="262"/>
      <c r="C1239" s="262"/>
      <c r="D1239" s="262"/>
      <c r="E1239" s="262"/>
      <c r="F1239" s="262"/>
      <c r="G1239" s="263"/>
      <c r="H1239" s="262"/>
      <c r="I1239" s="258"/>
      <c r="J1239" s="262"/>
      <c r="K1239" s="265"/>
      <c r="L1239" s="262"/>
      <c r="N1239" s="250"/>
      <c r="O1239" s="260"/>
      <c r="P1239" s="257"/>
      <c r="Q1239" s="250"/>
      <c r="R1239" s="250"/>
      <c r="S1239" s="250"/>
      <c r="T1239" s="250"/>
      <c r="U1239" s="250"/>
      <c r="V1239" s="250"/>
      <c r="W1239" s="250"/>
      <c r="X1239" s="250"/>
      <c r="Y1239" s="250"/>
      <c r="Z1239" s="250"/>
      <c r="AA1239" s="250"/>
      <c r="AB1239" s="250"/>
      <c r="AC1239" s="250"/>
      <c r="AD1239" s="250"/>
      <c r="AE1239" s="247"/>
      <c r="AF1239" s="250"/>
      <c r="AG1239" s="250"/>
      <c r="AH1239" s="250"/>
      <c r="AI1239" s="250"/>
    </row>
    <row r="1240" spans="1:35" ht="15" customHeight="1" x14ac:dyDescent="0.3">
      <c r="A1240" s="261"/>
      <c r="B1240" s="262"/>
      <c r="C1240" s="262"/>
      <c r="D1240" s="262"/>
      <c r="E1240" s="262"/>
      <c r="F1240" s="262"/>
      <c r="G1240" s="263"/>
      <c r="H1240" s="262"/>
      <c r="I1240" s="258"/>
      <c r="J1240" s="262"/>
      <c r="K1240" s="250"/>
      <c r="L1240" s="262"/>
      <c r="N1240" s="250"/>
      <c r="O1240" s="260"/>
      <c r="P1240" s="257"/>
      <c r="Q1240" s="250"/>
      <c r="R1240" s="250"/>
      <c r="S1240" s="250"/>
      <c r="T1240" s="250"/>
      <c r="U1240" s="250"/>
      <c r="V1240" s="250"/>
      <c r="W1240" s="250"/>
      <c r="X1240" s="250"/>
      <c r="Y1240" s="250"/>
      <c r="Z1240" s="250"/>
      <c r="AA1240" s="250"/>
      <c r="AB1240" s="250"/>
      <c r="AC1240" s="250"/>
      <c r="AD1240" s="250"/>
      <c r="AE1240" s="246"/>
      <c r="AF1240" s="250"/>
      <c r="AG1240" s="250"/>
      <c r="AH1240" s="250"/>
      <c r="AI1240" s="250"/>
    </row>
    <row r="1241" spans="1:35" ht="15" customHeight="1" x14ac:dyDescent="0.3">
      <c r="A1241" s="261"/>
      <c r="B1241" s="262"/>
      <c r="C1241" s="262"/>
      <c r="D1241" s="262"/>
      <c r="E1241" s="262"/>
      <c r="F1241" s="262"/>
      <c r="G1241" s="263"/>
      <c r="H1241" s="262"/>
      <c r="I1241" s="258"/>
      <c r="J1241" s="262"/>
      <c r="K1241" s="250"/>
      <c r="L1241" s="262"/>
      <c r="N1241" s="250"/>
      <c r="O1241" s="260"/>
      <c r="P1241" s="257"/>
      <c r="Q1241" s="250"/>
      <c r="R1241" s="250"/>
      <c r="S1241" s="250"/>
      <c r="T1241" s="250"/>
      <c r="U1241" s="250"/>
      <c r="V1241" s="250"/>
      <c r="W1241" s="250"/>
      <c r="X1241" s="250"/>
      <c r="Y1241" s="250"/>
      <c r="Z1241" s="250"/>
      <c r="AA1241" s="250"/>
      <c r="AB1241" s="250"/>
      <c r="AC1241" s="250"/>
      <c r="AD1241" s="250"/>
      <c r="AE1241" s="247"/>
      <c r="AF1241" s="250"/>
      <c r="AG1241" s="250"/>
      <c r="AH1241" s="250"/>
      <c r="AI1241" s="250"/>
    </row>
    <row r="1242" spans="1:35" ht="15" customHeight="1" x14ac:dyDescent="0.3">
      <c r="A1242" s="261"/>
      <c r="B1242" s="262"/>
      <c r="C1242" s="262"/>
      <c r="D1242" s="262"/>
      <c r="E1242" s="262"/>
      <c r="F1242" s="262"/>
      <c r="G1242" s="263"/>
      <c r="H1242" s="262"/>
      <c r="I1242" s="258"/>
      <c r="J1242" s="262"/>
      <c r="K1242" s="257"/>
      <c r="L1242" s="262"/>
      <c r="N1242" s="250"/>
      <c r="O1242" s="260"/>
      <c r="P1242" s="257"/>
      <c r="Q1242" s="250"/>
      <c r="R1242" s="250"/>
      <c r="S1242" s="250"/>
      <c r="T1242" s="250"/>
      <c r="U1242" s="250"/>
      <c r="V1242" s="250"/>
      <c r="W1242" s="250"/>
      <c r="X1242" s="250"/>
      <c r="Y1242" s="250"/>
      <c r="Z1242" s="250"/>
      <c r="AA1242" s="250"/>
      <c r="AB1242" s="250"/>
      <c r="AC1242" s="250"/>
      <c r="AD1242" s="250"/>
      <c r="AE1242" s="246"/>
      <c r="AF1242" s="250"/>
      <c r="AG1242" s="250"/>
      <c r="AH1242" s="250"/>
      <c r="AI1242" s="250"/>
    </row>
    <row r="1243" spans="1:35" ht="15" customHeight="1" x14ac:dyDescent="0.3">
      <c r="A1243" s="261"/>
      <c r="B1243" s="262"/>
      <c r="C1243" s="262"/>
      <c r="D1243" s="262"/>
      <c r="E1243" s="262"/>
      <c r="F1243" s="262"/>
      <c r="G1243" s="263"/>
      <c r="H1243" s="262"/>
      <c r="I1243" s="258"/>
      <c r="J1243" s="262"/>
      <c r="K1243" s="250"/>
      <c r="L1243" s="262"/>
      <c r="N1243" s="250"/>
      <c r="O1243" s="260"/>
      <c r="P1243" s="257"/>
      <c r="Q1243" s="250"/>
      <c r="R1243" s="250"/>
      <c r="S1243" s="250"/>
      <c r="T1243" s="250"/>
      <c r="U1243" s="250"/>
      <c r="V1243" s="250"/>
      <c r="W1243" s="250"/>
      <c r="X1243" s="250"/>
      <c r="Y1243" s="250"/>
      <c r="Z1243" s="250"/>
      <c r="AA1243" s="250"/>
      <c r="AB1243" s="250"/>
      <c r="AC1243" s="250"/>
      <c r="AD1243" s="250"/>
      <c r="AE1243" s="246"/>
      <c r="AF1243" s="250"/>
      <c r="AG1243" s="250"/>
      <c r="AH1243" s="250"/>
      <c r="AI1243" s="250"/>
    </row>
    <row r="1244" spans="1:35" ht="15" customHeight="1" x14ac:dyDescent="0.3">
      <c r="A1244" s="261"/>
      <c r="B1244" s="262"/>
      <c r="C1244" s="262"/>
      <c r="D1244" s="262"/>
      <c r="E1244" s="262"/>
      <c r="F1244" s="262"/>
      <c r="G1244" s="263"/>
      <c r="H1244" s="262"/>
      <c r="I1244" s="258"/>
      <c r="J1244" s="250"/>
      <c r="K1244" s="262"/>
      <c r="L1244" s="262"/>
      <c r="N1244" s="250"/>
      <c r="O1244" s="260"/>
      <c r="P1244" s="257"/>
      <c r="Q1244" s="250"/>
      <c r="R1244" s="250"/>
      <c r="S1244" s="250"/>
      <c r="T1244" s="250"/>
      <c r="U1244" s="250"/>
      <c r="V1244" s="250"/>
      <c r="W1244" s="250"/>
      <c r="X1244" s="250"/>
      <c r="Y1244" s="250"/>
      <c r="Z1244" s="250"/>
      <c r="AA1244" s="250"/>
      <c r="AB1244" s="250"/>
      <c r="AC1244" s="250"/>
      <c r="AD1244" s="250"/>
      <c r="AE1244" s="247"/>
      <c r="AF1244" s="250"/>
      <c r="AG1244" s="250"/>
      <c r="AH1244" s="250"/>
      <c r="AI1244" s="250"/>
    </row>
    <row r="1245" spans="1:35" ht="15" customHeight="1" x14ac:dyDescent="0.3">
      <c r="A1245" s="261"/>
      <c r="B1245" s="262"/>
      <c r="C1245" s="262"/>
      <c r="D1245" s="262"/>
      <c r="E1245" s="262"/>
      <c r="F1245" s="262"/>
      <c r="G1245" s="263"/>
      <c r="H1245" s="262"/>
      <c r="I1245" s="258"/>
      <c r="J1245" s="262"/>
      <c r="K1245" s="250"/>
      <c r="L1245" s="262"/>
      <c r="N1245" s="250"/>
      <c r="O1245" s="260"/>
      <c r="P1245" s="257"/>
      <c r="Q1245" s="250"/>
      <c r="R1245" s="250"/>
      <c r="S1245" s="250"/>
      <c r="T1245" s="250"/>
      <c r="U1245" s="250"/>
      <c r="V1245" s="250"/>
      <c r="W1245" s="250"/>
      <c r="X1245" s="250"/>
      <c r="Y1245" s="250"/>
      <c r="Z1245" s="250"/>
      <c r="AA1245" s="250"/>
      <c r="AB1245" s="250"/>
      <c r="AC1245" s="250"/>
      <c r="AD1245" s="250"/>
      <c r="AE1245" s="246"/>
      <c r="AF1245" s="250"/>
      <c r="AG1245" s="250"/>
      <c r="AH1245" s="250"/>
      <c r="AI1245" s="250"/>
    </row>
    <row r="1246" spans="1:35" ht="15" customHeight="1" x14ac:dyDescent="0.3">
      <c r="A1246" s="261"/>
      <c r="B1246" s="262"/>
      <c r="C1246" s="262"/>
      <c r="D1246" s="262"/>
      <c r="E1246" s="262"/>
      <c r="F1246" s="262"/>
      <c r="G1246" s="263"/>
      <c r="H1246" s="262"/>
      <c r="I1246" s="258"/>
      <c r="J1246" s="261"/>
      <c r="K1246" s="250"/>
      <c r="L1246" s="262"/>
      <c r="N1246" s="250"/>
      <c r="O1246" s="260"/>
      <c r="P1246" s="257"/>
      <c r="Q1246" s="250"/>
      <c r="R1246" s="250"/>
      <c r="S1246" s="250"/>
      <c r="T1246" s="250"/>
      <c r="U1246" s="250"/>
      <c r="V1246" s="250"/>
      <c r="W1246" s="250"/>
      <c r="X1246" s="250"/>
      <c r="Y1246" s="250"/>
      <c r="Z1246" s="250"/>
      <c r="AA1246" s="250"/>
      <c r="AB1246" s="250"/>
      <c r="AC1246" s="250"/>
      <c r="AD1246" s="250"/>
      <c r="AE1246" s="246"/>
      <c r="AF1246" s="250"/>
      <c r="AG1246" s="250"/>
      <c r="AH1246" s="250"/>
      <c r="AI1246" s="250"/>
    </row>
    <row r="1247" spans="1:35" ht="15" customHeight="1" x14ac:dyDescent="0.3">
      <c r="A1247" s="261"/>
      <c r="B1247" s="262"/>
      <c r="C1247" s="262"/>
      <c r="D1247" s="262"/>
      <c r="E1247" s="262"/>
      <c r="F1247" s="262"/>
      <c r="G1247" s="263"/>
      <c r="H1247" s="262"/>
      <c r="I1247" s="258"/>
      <c r="J1247" s="261"/>
      <c r="K1247" s="250"/>
      <c r="L1247" s="262"/>
      <c r="N1247" s="250"/>
      <c r="O1247" s="260"/>
      <c r="P1247" s="257"/>
      <c r="Q1247" s="250"/>
      <c r="R1247" s="250"/>
      <c r="S1247" s="250"/>
      <c r="T1247" s="250"/>
      <c r="U1247" s="250"/>
      <c r="V1247" s="250"/>
      <c r="W1247" s="250"/>
      <c r="X1247" s="250"/>
      <c r="Y1247" s="250"/>
      <c r="Z1247" s="250"/>
      <c r="AA1247" s="250"/>
      <c r="AB1247" s="250"/>
      <c r="AC1247" s="250"/>
      <c r="AD1247" s="250"/>
      <c r="AE1247" s="246"/>
      <c r="AF1247" s="250"/>
      <c r="AG1247" s="250"/>
      <c r="AH1247" s="250"/>
      <c r="AI1247" s="250"/>
    </row>
    <row r="1248" spans="1:35" ht="15" customHeight="1" x14ac:dyDescent="0.3">
      <c r="A1248" s="261"/>
      <c r="B1248" s="262"/>
      <c r="C1248" s="262"/>
      <c r="D1248" s="262"/>
      <c r="E1248" s="262"/>
      <c r="F1248" s="262"/>
      <c r="G1248" s="263"/>
      <c r="H1248" s="262"/>
      <c r="I1248" s="258"/>
      <c r="J1248" s="262"/>
      <c r="K1248" s="262"/>
      <c r="L1248" s="262"/>
      <c r="N1248" s="250"/>
      <c r="O1248" s="260"/>
      <c r="P1248" s="257"/>
      <c r="Q1248" s="250"/>
      <c r="R1248" s="250"/>
      <c r="S1248" s="250"/>
      <c r="T1248" s="250"/>
      <c r="U1248" s="250"/>
      <c r="V1248" s="250"/>
      <c r="W1248" s="250"/>
      <c r="X1248" s="250"/>
      <c r="Y1248" s="250"/>
      <c r="Z1248" s="250"/>
      <c r="AA1248" s="250"/>
      <c r="AB1248" s="250"/>
      <c r="AC1248" s="250"/>
      <c r="AD1248" s="250"/>
      <c r="AE1248" s="246"/>
      <c r="AF1248" s="250"/>
      <c r="AG1248" s="250"/>
      <c r="AH1248" s="250"/>
      <c r="AI1248" s="250"/>
    </row>
    <row r="1249" spans="1:35" ht="15" customHeight="1" x14ac:dyDescent="0.3">
      <c r="A1249" s="261"/>
      <c r="B1249" s="262"/>
      <c r="C1249" s="262"/>
      <c r="D1249" s="262"/>
      <c r="E1249" s="262"/>
      <c r="F1249" s="262"/>
      <c r="G1249" s="263"/>
      <c r="H1249" s="262"/>
      <c r="I1249" s="258"/>
      <c r="J1249" s="262"/>
      <c r="K1249" s="262"/>
      <c r="L1249" s="262"/>
      <c r="N1249" s="250"/>
      <c r="O1249" s="260"/>
      <c r="P1249" s="257"/>
      <c r="Q1249" s="250"/>
      <c r="R1249" s="250"/>
      <c r="S1249" s="250"/>
      <c r="T1249" s="250"/>
      <c r="U1249" s="250"/>
      <c r="V1249" s="250"/>
      <c r="W1249" s="250"/>
      <c r="X1249" s="250"/>
      <c r="Y1249" s="250"/>
      <c r="Z1249" s="250"/>
      <c r="AA1249" s="250"/>
      <c r="AB1249" s="250"/>
      <c r="AC1249" s="250"/>
      <c r="AD1249" s="250"/>
      <c r="AE1249" s="247"/>
      <c r="AF1249" s="250"/>
      <c r="AG1249" s="250"/>
      <c r="AH1249" s="250"/>
      <c r="AI1249" s="250"/>
    </row>
    <row r="1250" spans="1:35" ht="15" customHeight="1" x14ac:dyDescent="0.3">
      <c r="A1250" s="261"/>
      <c r="B1250" s="262"/>
      <c r="C1250" s="262"/>
      <c r="D1250" s="262"/>
      <c r="E1250" s="262"/>
      <c r="F1250" s="262"/>
      <c r="G1250" s="263"/>
      <c r="H1250" s="262"/>
      <c r="I1250" s="258"/>
      <c r="J1250" s="262"/>
      <c r="K1250" s="250"/>
      <c r="L1250" s="262"/>
      <c r="N1250" s="250"/>
      <c r="O1250" s="260"/>
      <c r="P1250" s="257"/>
      <c r="Q1250" s="250"/>
      <c r="R1250" s="250"/>
      <c r="S1250" s="250"/>
      <c r="T1250" s="250"/>
      <c r="U1250" s="250"/>
      <c r="V1250" s="250"/>
      <c r="W1250" s="250"/>
      <c r="X1250" s="250"/>
      <c r="Y1250" s="250"/>
      <c r="Z1250" s="250"/>
      <c r="AA1250" s="250"/>
      <c r="AB1250" s="250"/>
      <c r="AC1250" s="250"/>
      <c r="AD1250" s="250"/>
      <c r="AE1250" s="246"/>
      <c r="AF1250" s="250"/>
      <c r="AG1250" s="250"/>
      <c r="AH1250" s="250"/>
      <c r="AI1250" s="250"/>
    </row>
    <row r="1251" spans="1:35" ht="15" customHeight="1" x14ac:dyDescent="0.3">
      <c r="A1251" s="261"/>
      <c r="B1251" s="262"/>
      <c r="C1251" s="262"/>
      <c r="D1251" s="262"/>
      <c r="E1251" s="262"/>
      <c r="F1251" s="262"/>
      <c r="G1251" s="263"/>
      <c r="H1251" s="262"/>
      <c r="I1251" s="258"/>
      <c r="J1251" s="262"/>
      <c r="K1251" s="250"/>
      <c r="L1251" s="262"/>
      <c r="N1251" s="250"/>
      <c r="O1251" s="260"/>
      <c r="P1251" s="257"/>
      <c r="Q1251" s="250"/>
      <c r="R1251" s="250"/>
      <c r="S1251" s="250"/>
      <c r="T1251" s="250"/>
      <c r="U1251" s="250"/>
      <c r="V1251" s="250"/>
      <c r="W1251" s="250"/>
      <c r="X1251" s="250"/>
      <c r="Y1251" s="250"/>
      <c r="Z1251" s="250"/>
      <c r="AA1251" s="250"/>
      <c r="AB1251" s="250"/>
      <c r="AC1251" s="250"/>
      <c r="AD1251" s="250"/>
      <c r="AE1251" s="247"/>
      <c r="AF1251" s="250"/>
      <c r="AG1251" s="250"/>
      <c r="AH1251" s="250"/>
      <c r="AI1251" s="250"/>
    </row>
    <row r="1252" spans="1:35" ht="15" customHeight="1" x14ac:dyDescent="0.3">
      <c r="A1252" s="261"/>
      <c r="B1252" s="262"/>
      <c r="C1252" s="262"/>
      <c r="D1252" s="262"/>
      <c r="E1252" s="262"/>
      <c r="F1252" s="262"/>
      <c r="G1252" s="263"/>
      <c r="H1252" s="262"/>
      <c r="I1252" s="258"/>
      <c r="J1252" s="261"/>
      <c r="K1252" s="250"/>
      <c r="L1252" s="262"/>
      <c r="N1252" s="250"/>
      <c r="O1252" s="260"/>
      <c r="P1252" s="257"/>
      <c r="Q1252" s="250"/>
      <c r="R1252" s="250"/>
      <c r="S1252" s="250"/>
      <c r="T1252" s="250"/>
      <c r="U1252" s="250"/>
      <c r="V1252" s="250"/>
      <c r="W1252" s="250"/>
      <c r="X1252" s="250"/>
      <c r="Y1252" s="250"/>
      <c r="Z1252" s="250"/>
      <c r="AA1252" s="250"/>
      <c r="AB1252" s="250"/>
      <c r="AC1252" s="250"/>
      <c r="AD1252" s="250"/>
      <c r="AE1252" s="246"/>
      <c r="AF1252" s="250"/>
      <c r="AG1252" s="250"/>
      <c r="AH1252" s="250"/>
      <c r="AI1252" s="250"/>
    </row>
    <row r="1253" spans="1:35" ht="15" customHeight="1" x14ac:dyDescent="0.3">
      <c r="A1253" s="261"/>
      <c r="B1253" s="262"/>
      <c r="C1253" s="262"/>
      <c r="D1253" s="262"/>
      <c r="E1253" s="262"/>
      <c r="F1253" s="262"/>
      <c r="G1253" s="263"/>
      <c r="H1253" s="262"/>
      <c r="I1253" s="258"/>
      <c r="J1253" s="261"/>
      <c r="K1253" s="250"/>
      <c r="L1253" s="262"/>
      <c r="N1253" s="250"/>
      <c r="O1253" s="260"/>
      <c r="P1253" s="257"/>
      <c r="Q1253" s="250"/>
      <c r="R1253" s="250"/>
      <c r="S1253" s="250"/>
      <c r="T1253" s="250"/>
      <c r="U1253" s="250"/>
      <c r="V1253" s="250"/>
      <c r="W1253" s="250"/>
      <c r="X1253" s="250"/>
      <c r="Y1253" s="250"/>
      <c r="Z1253" s="250"/>
      <c r="AA1253" s="250"/>
      <c r="AB1253" s="250"/>
      <c r="AC1253" s="250"/>
      <c r="AD1253" s="250"/>
      <c r="AE1253" s="246"/>
      <c r="AF1253" s="250"/>
      <c r="AG1253" s="250"/>
      <c r="AH1253" s="250"/>
      <c r="AI1253" s="250"/>
    </row>
    <row r="1254" spans="1:35" ht="15" customHeight="1" x14ac:dyDescent="0.3">
      <c r="A1254" s="261"/>
      <c r="B1254" s="262"/>
      <c r="C1254" s="262"/>
      <c r="D1254" s="262"/>
      <c r="E1254" s="262"/>
      <c r="F1254" s="262"/>
      <c r="G1254" s="263"/>
      <c r="H1254" s="262"/>
      <c r="I1254" s="258"/>
      <c r="J1254" s="262"/>
      <c r="K1254" s="250"/>
      <c r="L1254" s="262"/>
      <c r="N1254" s="250"/>
      <c r="O1254" s="260"/>
      <c r="P1254" s="257"/>
      <c r="Q1254" s="250"/>
      <c r="R1254" s="250"/>
      <c r="S1254" s="250"/>
      <c r="T1254" s="250"/>
      <c r="U1254" s="250"/>
      <c r="V1254" s="250"/>
      <c r="W1254" s="250"/>
      <c r="X1254" s="250"/>
      <c r="Y1254" s="250"/>
      <c r="Z1254" s="250"/>
      <c r="AA1254" s="250"/>
      <c r="AB1254" s="250"/>
      <c r="AC1254" s="250"/>
      <c r="AD1254" s="250"/>
      <c r="AE1254" s="246"/>
      <c r="AF1254" s="250"/>
      <c r="AG1254" s="250"/>
      <c r="AH1254" s="250"/>
      <c r="AI1254" s="250"/>
    </row>
    <row r="1255" spans="1:35" ht="15" customHeight="1" x14ac:dyDescent="0.3">
      <c r="A1255" s="261"/>
      <c r="B1255" s="262"/>
      <c r="C1255" s="262"/>
      <c r="D1255" s="262"/>
      <c r="E1255" s="262"/>
      <c r="F1255" s="262"/>
      <c r="G1255" s="263"/>
      <c r="H1255" s="262"/>
      <c r="I1255" s="258"/>
      <c r="J1255" s="262"/>
      <c r="K1255" s="250"/>
      <c r="L1255" s="262"/>
      <c r="N1255" s="250"/>
      <c r="O1255" s="260"/>
      <c r="P1255" s="257"/>
      <c r="Q1255" s="250"/>
      <c r="R1255" s="250"/>
      <c r="S1255" s="250"/>
      <c r="T1255" s="250"/>
      <c r="U1255" s="250"/>
      <c r="V1255" s="250"/>
      <c r="W1255" s="250"/>
      <c r="X1255" s="250"/>
      <c r="Y1255" s="250"/>
      <c r="Z1255" s="250"/>
      <c r="AA1255" s="250"/>
      <c r="AB1255" s="250"/>
      <c r="AC1255" s="250"/>
      <c r="AD1255" s="250"/>
      <c r="AE1255" s="246"/>
      <c r="AF1255" s="250"/>
      <c r="AG1255" s="250"/>
      <c r="AH1255" s="250"/>
      <c r="AI1255" s="250"/>
    </row>
    <row r="1256" spans="1:35" ht="15" customHeight="1" x14ac:dyDescent="0.3">
      <c r="A1256" s="261"/>
      <c r="B1256" s="262"/>
      <c r="C1256" s="262"/>
      <c r="D1256" s="262"/>
      <c r="E1256" s="262"/>
      <c r="F1256" s="262"/>
      <c r="G1256" s="263"/>
      <c r="H1256" s="262"/>
      <c r="I1256" s="258"/>
      <c r="J1256" s="262"/>
      <c r="K1256" s="250"/>
      <c r="L1256" s="262"/>
      <c r="N1256" s="250"/>
      <c r="O1256" s="260"/>
      <c r="P1256" s="257"/>
      <c r="Q1256" s="250"/>
      <c r="R1256" s="250"/>
      <c r="S1256" s="250"/>
      <c r="T1256" s="250"/>
      <c r="U1256" s="250"/>
      <c r="V1256" s="250"/>
      <c r="W1256" s="250"/>
      <c r="X1256" s="250"/>
      <c r="Y1256" s="250"/>
      <c r="Z1256" s="250"/>
      <c r="AA1256" s="250"/>
      <c r="AB1256" s="250"/>
      <c r="AC1256" s="250"/>
      <c r="AD1256" s="250"/>
      <c r="AE1256" s="246"/>
      <c r="AF1256" s="250"/>
      <c r="AG1256" s="250"/>
      <c r="AH1256" s="250"/>
      <c r="AI1256" s="250"/>
    </row>
    <row r="1257" spans="1:35" ht="15" customHeight="1" x14ac:dyDescent="0.3">
      <c r="A1257" s="261"/>
      <c r="B1257" s="262"/>
      <c r="C1257" s="262"/>
      <c r="D1257" s="262"/>
      <c r="E1257" s="262"/>
      <c r="F1257" s="262"/>
      <c r="G1257" s="263"/>
      <c r="H1257" s="262"/>
      <c r="I1257" s="258"/>
      <c r="J1257" s="262"/>
      <c r="K1257" s="250"/>
      <c r="L1257" s="262"/>
      <c r="N1257" s="250"/>
      <c r="O1257" s="260"/>
      <c r="P1257" s="257"/>
      <c r="Q1257" s="250"/>
      <c r="R1257" s="250"/>
      <c r="S1257" s="250"/>
      <c r="T1257" s="250"/>
      <c r="U1257" s="250"/>
      <c r="V1257" s="250"/>
      <c r="W1257" s="250"/>
      <c r="X1257" s="250"/>
      <c r="Y1257" s="250"/>
      <c r="Z1257" s="250"/>
      <c r="AA1257" s="250"/>
      <c r="AB1257" s="250"/>
      <c r="AC1257" s="250"/>
      <c r="AD1257" s="250"/>
      <c r="AE1257" s="246"/>
      <c r="AF1257" s="250"/>
      <c r="AG1257" s="250"/>
      <c r="AH1257" s="250"/>
      <c r="AI1257" s="250"/>
    </row>
    <row r="1258" spans="1:35" ht="15" customHeight="1" x14ac:dyDescent="0.3">
      <c r="A1258" s="261"/>
      <c r="B1258" s="262"/>
      <c r="C1258" s="262"/>
      <c r="D1258" s="262"/>
      <c r="E1258" s="262"/>
      <c r="F1258" s="262"/>
      <c r="G1258" s="263"/>
      <c r="H1258" s="262"/>
      <c r="I1258" s="258"/>
      <c r="J1258" s="262"/>
      <c r="K1258" s="257"/>
      <c r="L1258" s="262"/>
      <c r="N1258" s="250"/>
      <c r="O1258" s="260"/>
      <c r="P1258" s="257"/>
      <c r="Q1258" s="250"/>
      <c r="R1258" s="250"/>
      <c r="S1258" s="250"/>
      <c r="T1258" s="250"/>
      <c r="U1258" s="250"/>
      <c r="V1258" s="250"/>
      <c r="W1258" s="250"/>
      <c r="X1258" s="250"/>
      <c r="Y1258" s="250"/>
      <c r="Z1258" s="250"/>
      <c r="AA1258" s="250"/>
      <c r="AB1258" s="250"/>
      <c r="AC1258" s="250"/>
      <c r="AD1258" s="250"/>
      <c r="AE1258" s="246"/>
      <c r="AF1258" s="250"/>
      <c r="AG1258" s="250"/>
      <c r="AH1258" s="250"/>
      <c r="AI1258" s="250"/>
    </row>
    <row r="1259" spans="1:35" ht="15" customHeight="1" x14ac:dyDescent="0.3">
      <c r="A1259" s="261"/>
      <c r="B1259" s="262"/>
      <c r="C1259" s="262"/>
      <c r="D1259" s="262"/>
      <c r="E1259" s="262"/>
      <c r="F1259" s="262"/>
      <c r="G1259" s="263"/>
      <c r="H1259" s="262"/>
      <c r="I1259" s="258"/>
      <c r="J1259" s="261"/>
      <c r="K1259" s="250"/>
      <c r="L1259" s="262"/>
      <c r="N1259" s="250"/>
      <c r="O1259" s="260"/>
      <c r="P1259" s="257"/>
      <c r="Q1259" s="250"/>
      <c r="R1259" s="250"/>
      <c r="S1259" s="250"/>
      <c r="T1259" s="250"/>
      <c r="U1259" s="250"/>
      <c r="V1259" s="250"/>
      <c r="W1259" s="250"/>
      <c r="X1259" s="250"/>
      <c r="Y1259" s="250"/>
      <c r="Z1259" s="250"/>
      <c r="AA1259" s="250"/>
      <c r="AB1259" s="250"/>
      <c r="AC1259" s="250"/>
      <c r="AD1259" s="250"/>
      <c r="AE1259" s="247"/>
      <c r="AF1259" s="250"/>
      <c r="AG1259" s="250"/>
      <c r="AH1259" s="250"/>
      <c r="AI1259" s="250"/>
    </row>
    <row r="1260" spans="1:35" ht="15" customHeight="1" x14ac:dyDescent="0.3">
      <c r="A1260" s="261"/>
      <c r="B1260" s="262"/>
      <c r="C1260" s="262"/>
      <c r="D1260" s="262"/>
      <c r="E1260" s="262"/>
      <c r="F1260" s="262"/>
      <c r="G1260" s="263"/>
      <c r="H1260" s="262"/>
      <c r="I1260" s="258"/>
      <c r="J1260" s="262"/>
      <c r="K1260" s="257"/>
      <c r="L1260" s="262"/>
      <c r="N1260" s="250"/>
      <c r="O1260" s="260"/>
      <c r="P1260" s="257"/>
      <c r="Q1260" s="250"/>
      <c r="R1260" s="250"/>
      <c r="S1260" s="250"/>
      <c r="T1260" s="250"/>
      <c r="U1260" s="250"/>
      <c r="V1260" s="250"/>
      <c r="W1260" s="250"/>
      <c r="X1260" s="250"/>
      <c r="Y1260" s="250"/>
      <c r="Z1260" s="250"/>
      <c r="AA1260" s="250"/>
      <c r="AB1260" s="250"/>
      <c r="AC1260" s="250"/>
      <c r="AD1260" s="250"/>
      <c r="AE1260" s="247"/>
      <c r="AF1260" s="250"/>
      <c r="AG1260" s="250"/>
      <c r="AH1260" s="250"/>
      <c r="AI1260" s="250"/>
    </row>
    <row r="1261" spans="1:35" ht="15" customHeight="1" x14ac:dyDescent="0.3">
      <c r="A1261" s="261"/>
      <c r="B1261" s="262"/>
      <c r="C1261" s="262"/>
      <c r="D1261" s="262"/>
      <c r="E1261" s="262"/>
      <c r="F1261" s="262"/>
      <c r="G1261" s="263"/>
      <c r="H1261" s="262"/>
      <c r="I1261" s="258"/>
      <c r="J1261" s="262"/>
      <c r="K1261" s="257"/>
      <c r="L1261" s="262"/>
      <c r="N1261" s="250"/>
      <c r="O1261" s="260"/>
      <c r="P1261" s="257"/>
      <c r="Q1261" s="250"/>
      <c r="R1261" s="250"/>
      <c r="S1261" s="250"/>
      <c r="T1261" s="250"/>
      <c r="U1261" s="250"/>
      <c r="V1261" s="250"/>
      <c r="W1261" s="250"/>
      <c r="X1261" s="250"/>
      <c r="Y1261" s="250"/>
      <c r="Z1261" s="250"/>
      <c r="AA1261" s="250"/>
      <c r="AB1261" s="250"/>
      <c r="AC1261" s="250"/>
      <c r="AD1261" s="250"/>
      <c r="AE1261" s="246"/>
      <c r="AF1261" s="250"/>
      <c r="AG1261" s="250"/>
      <c r="AH1261" s="250"/>
      <c r="AI1261" s="250"/>
    </row>
    <row r="1262" spans="1:35" ht="15" customHeight="1" x14ac:dyDescent="0.3">
      <c r="A1262" s="261"/>
      <c r="B1262" s="262"/>
      <c r="C1262" s="262"/>
      <c r="D1262" s="262"/>
      <c r="E1262" s="262"/>
      <c r="F1262" s="262"/>
      <c r="G1262" s="263"/>
      <c r="H1262" s="262"/>
      <c r="I1262" s="258"/>
      <c r="J1262" s="262"/>
      <c r="K1262" s="262"/>
      <c r="L1262" s="262"/>
      <c r="N1262" s="250"/>
      <c r="O1262" s="260"/>
      <c r="P1262" s="257"/>
      <c r="Q1262" s="250"/>
      <c r="R1262" s="250"/>
      <c r="S1262" s="250"/>
      <c r="T1262" s="250"/>
      <c r="U1262" s="250"/>
      <c r="V1262" s="250"/>
      <c r="W1262" s="250"/>
      <c r="X1262" s="250"/>
      <c r="Y1262" s="250"/>
      <c r="Z1262" s="250"/>
      <c r="AA1262" s="250"/>
      <c r="AB1262" s="250"/>
      <c r="AC1262" s="250"/>
      <c r="AD1262" s="250"/>
      <c r="AE1262" s="246"/>
      <c r="AF1262" s="250"/>
      <c r="AG1262" s="250"/>
      <c r="AH1262" s="250"/>
      <c r="AI1262" s="250"/>
    </row>
    <row r="1263" spans="1:35" ht="15" customHeight="1" x14ac:dyDescent="0.3">
      <c r="A1263" s="261"/>
      <c r="B1263" s="262"/>
      <c r="C1263" s="262"/>
      <c r="D1263" s="262"/>
      <c r="E1263" s="262"/>
      <c r="F1263" s="262"/>
      <c r="G1263" s="263"/>
      <c r="H1263" s="262"/>
      <c r="I1263" s="258"/>
      <c r="J1263" s="261"/>
      <c r="K1263" s="250"/>
      <c r="L1263" s="262"/>
      <c r="N1263" s="250"/>
      <c r="O1263" s="260"/>
      <c r="P1263" s="257"/>
      <c r="Q1263" s="250"/>
      <c r="R1263" s="250"/>
      <c r="S1263" s="250"/>
      <c r="T1263" s="250"/>
      <c r="U1263" s="250"/>
      <c r="V1263" s="250"/>
      <c r="W1263" s="250"/>
      <c r="X1263" s="250"/>
      <c r="Y1263" s="250"/>
      <c r="Z1263" s="250"/>
      <c r="AA1263" s="250"/>
      <c r="AB1263" s="250"/>
      <c r="AC1263" s="250"/>
      <c r="AD1263" s="250"/>
      <c r="AE1263" s="247"/>
      <c r="AF1263" s="250"/>
      <c r="AG1263" s="250"/>
      <c r="AH1263" s="250"/>
      <c r="AI1263" s="250"/>
    </row>
    <row r="1264" spans="1:35" ht="15" customHeight="1" x14ac:dyDescent="0.3">
      <c r="A1264" s="261"/>
      <c r="B1264" s="262"/>
      <c r="C1264" s="262"/>
      <c r="D1264" s="262"/>
      <c r="E1264" s="262"/>
      <c r="F1264" s="262"/>
      <c r="G1264" s="263"/>
      <c r="H1264" s="262"/>
      <c r="I1264" s="258"/>
      <c r="J1264" s="262"/>
      <c r="K1264" s="257"/>
      <c r="L1264" s="262"/>
      <c r="N1264" s="250"/>
      <c r="O1264" s="260"/>
      <c r="P1264" s="257"/>
      <c r="Q1264" s="250"/>
      <c r="R1264" s="250"/>
      <c r="S1264" s="250"/>
      <c r="T1264" s="250"/>
      <c r="U1264" s="250"/>
      <c r="V1264" s="250"/>
      <c r="W1264" s="250"/>
      <c r="X1264" s="250"/>
      <c r="Y1264" s="250"/>
      <c r="Z1264" s="250"/>
      <c r="AA1264" s="250"/>
      <c r="AB1264" s="250"/>
      <c r="AC1264" s="250"/>
      <c r="AD1264" s="250"/>
      <c r="AE1264" s="246"/>
      <c r="AF1264" s="250"/>
      <c r="AG1264" s="250"/>
      <c r="AH1264" s="250"/>
      <c r="AI1264" s="250"/>
    </row>
    <row r="1265" spans="1:35" ht="15" customHeight="1" x14ac:dyDescent="0.3">
      <c r="A1265" s="261"/>
      <c r="B1265" s="262"/>
      <c r="C1265" s="262"/>
      <c r="D1265" s="262"/>
      <c r="E1265" s="262"/>
      <c r="F1265" s="262"/>
      <c r="G1265" s="263"/>
      <c r="H1265" s="262"/>
      <c r="I1265" s="258"/>
      <c r="J1265" s="262"/>
      <c r="K1265" s="250"/>
      <c r="L1265" s="262"/>
      <c r="N1265" s="250"/>
      <c r="O1265" s="260"/>
      <c r="P1265" s="257"/>
      <c r="Q1265" s="250"/>
      <c r="R1265" s="250"/>
      <c r="S1265" s="250"/>
      <c r="T1265" s="250"/>
      <c r="U1265" s="250"/>
      <c r="V1265" s="250"/>
      <c r="W1265" s="250"/>
      <c r="X1265" s="250"/>
      <c r="Y1265" s="250"/>
      <c r="Z1265" s="250"/>
      <c r="AA1265" s="250"/>
      <c r="AB1265" s="250"/>
      <c r="AC1265" s="250"/>
      <c r="AD1265" s="250"/>
      <c r="AE1265" s="246"/>
      <c r="AF1265" s="250"/>
      <c r="AG1265" s="250"/>
      <c r="AH1265" s="250"/>
      <c r="AI1265" s="250"/>
    </row>
    <row r="1266" spans="1:35" ht="15" customHeight="1" x14ac:dyDescent="0.3">
      <c r="A1266" s="261"/>
      <c r="B1266" s="262"/>
      <c r="C1266" s="262"/>
      <c r="D1266" s="262"/>
      <c r="E1266" s="262"/>
      <c r="F1266" s="262"/>
      <c r="G1266" s="263"/>
      <c r="H1266" s="262"/>
      <c r="I1266" s="258"/>
      <c r="J1266" s="262"/>
      <c r="K1266" s="250"/>
      <c r="L1266" s="262"/>
      <c r="N1266" s="250"/>
      <c r="O1266" s="260"/>
      <c r="P1266" s="257"/>
      <c r="Q1266" s="250"/>
      <c r="R1266" s="250"/>
      <c r="S1266" s="250"/>
      <c r="T1266" s="250"/>
      <c r="U1266" s="250"/>
      <c r="V1266" s="250"/>
      <c r="W1266" s="250"/>
      <c r="X1266" s="250"/>
      <c r="Y1266" s="250"/>
      <c r="Z1266" s="250"/>
      <c r="AA1266" s="250"/>
      <c r="AB1266" s="250"/>
      <c r="AC1266" s="250"/>
      <c r="AD1266" s="250"/>
      <c r="AE1266" s="246"/>
      <c r="AF1266" s="250"/>
      <c r="AG1266" s="250"/>
      <c r="AH1266" s="250"/>
      <c r="AI1266" s="250"/>
    </row>
    <row r="1267" spans="1:35" ht="15" customHeight="1" x14ac:dyDescent="0.3">
      <c r="A1267" s="261"/>
      <c r="B1267" s="262"/>
      <c r="C1267" s="262"/>
      <c r="D1267" s="262"/>
      <c r="E1267" s="262"/>
      <c r="F1267" s="262"/>
      <c r="G1267" s="263"/>
      <c r="H1267" s="262"/>
      <c r="I1267" s="258"/>
      <c r="J1267" s="250"/>
      <c r="K1267" s="262"/>
      <c r="L1267" s="262"/>
      <c r="N1267" s="250"/>
      <c r="O1267" s="260"/>
      <c r="P1267" s="257"/>
      <c r="Q1267" s="250"/>
      <c r="R1267" s="250"/>
      <c r="S1267" s="250"/>
      <c r="T1267" s="250"/>
      <c r="U1267" s="250"/>
      <c r="V1267" s="250"/>
      <c r="W1267" s="250"/>
      <c r="X1267" s="250"/>
      <c r="Y1267" s="250"/>
      <c r="Z1267" s="250"/>
      <c r="AA1267" s="250"/>
      <c r="AB1267" s="250"/>
      <c r="AC1267" s="250"/>
      <c r="AD1267" s="250"/>
      <c r="AE1267" s="246"/>
      <c r="AF1267" s="250"/>
      <c r="AG1267" s="250"/>
      <c r="AH1267" s="250"/>
      <c r="AI1267" s="250"/>
    </row>
    <row r="1268" spans="1:35" ht="15" customHeight="1" x14ac:dyDescent="0.3">
      <c r="A1268" s="261"/>
      <c r="B1268" s="262"/>
      <c r="C1268" s="262"/>
      <c r="D1268" s="262"/>
      <c r="E1268" s="262"/>
      <c r="F1268" s="262"/>
      <c r="G1268" s="263"/>
      <c r="H1268" s="262"/>
      <c r="I1268" s="258"/>
      <c r="J1268" s="250"/>
      <c r="K1268" s="262"/>
      <c r="L1268" s="262"/>
      <c r="N1268" s="250"/>
      <c r="O1268" s="260"/>
      <c r="P1268" s="257"/>
      <c r="Q1268" s="250"/>
      <c r="R1268" s="250"/>
      <c r="S1268" s="250"/>
      <c r="T1268" s="250"/>
      <c r="U1268" s="250"/>
      <c r="V1268" s="250"/>
      <c r="W1268" s="250"/>
      <c r="X1268" s="250"/>
      <c r="Y1268" s="250"/>
      <c r="Z1268" s="250"/>
      <c r="AA1268" s="250"/>
      <c r="AB1268" s="250"/>
      <c r="AC1268" s="250"/>
      <c r="AD1268" s="250"/>
      <c r="AE1268" s="246"/>
      <c r="AF1268" s="250"/>
      <c r="AG1268" s="250"/>
      <c r="AH1268" s="250"/>
      <c r="AI1268" s="250"/>
    </row>
    <row r="1269" spans="1:35" ht="15" customHeight="1" x14ac:dyDescent="0.3">
      <c r="A1269" s="261"/>
      <c r="B1269" s="262"/>
      <c r="C1269" s="262"/>
      <c r="D1269" s="262"/>
      <c r="E1269" s="262"/>
      <c r="F1269" s="262"/>
      <c r="G1269" s="263"/>
      <c r="H1269" s="262"/>
      <c r="I1269" s="258"/>
      <c r="J1269" s="261"/>
      <c r="K1269" s="250"/>
      <c r="L1269" s="262"/>
      <c r="N1269" s="250"/>
      <c r="O1269" s="260"/>
      <c r="P1269" s="257"/>
      <c r="Q1269" s="250"/>
      <c r="R1269" s="250"/>
      <c r="S1269" s="250"/>
      <c r="T1269" s="250"/>
      <c r="U1269" s="250"/>
      <c r="V1269" s="250"/>
      <c r="W1269" s="250"/>
      <c r="X1269" s="250"/>
      <c r="Y1269" s="250"/>
      <c r="Z1269" s="250"/>
      <c r="AA1269" s="250"/>
      <c r="AB1269" s="250"/>
      <c r="AC1269" s="250"/>
      <c r="AD1269" s="250"/>
      <c r="AE1269" s="247"/>
      <c r="AF1269" s="250"/>
      <c r="AG1269" s="250"/>
      <c r="AH1269" s="250"/>
      <c r="AI1269" s="250"/>
    </row>
    <row r="1270" spans="1:35" ht="15" customHeight="1" x14ac:dyDescent="0.3">
      <c r="A1270" s="261"/>
      <c r="B1270" s="262"/>
      <c r="C1270" s="262"/>
      <c r="D1270" s="262"/>
      <c r="E1270" s="262"/>
      <c r="F1270" s="262"/>
      <c r="G1270" s="263"/>
      <c r="H1270" s="262"/>
      <c r="I1270" s="258"/>
      <c r="J1270" s="262"/>
      <c r="K1270" s="257"/>
      <c r="L1270" s="262"/>
      <c r="N1270" s="250"/>
      <c r="O1270" s="260"/>
      <c r="P1270" s="257"/>
      <c r="Q1270" s="250"/>
      <c r="R1270" s="250"/>
      <c r="S1270" s="250"/>
      <c r="T1270" s="250"/>
      <c r="U1270" s="250"/>
      <c r="V1270" s="250"/>
      <c r="W1270" s="250"/>
      <c r="X1270" s="250"/>
      <c r="Y1270" s="250"/>
      <c r="Z1270" s="250"/>
      <c r="AA1270" s="250"/>
      <c r="AB1270" s="250"/>
      <c r="AC1270" s="250"/>
      <c r="AD1270" s="250"/>
      <c r="AE1270" s="246"/>
      <c r="AF1270" s="250"/>
      <c r="AG1270" s="250"/>
      <c r="AH1270" s="250"/>
      <c r="AI1270" s="250"/>
    </row>
    <row r="1271" spans="1:35" ht="15" customHeight="1" x14ac:dyDescent="0.3">
      <c r="A1271" s="261"/>
      <c r="B1271" s="262"/>
      <c r="C1271" s="262"/>
      <c r="D1271" s="262"/>
      <c r="E1271" s="262"/>
      <c r="F1271" s="262"/>
      <c r="G1271" s="263"/>
      <c r="H1271" s="262"/>
      <c r="I1271" s="258"/>
      <c r="J1271" s="250"/>
      <c r="K1271" s="262"/>
      <c r="L1271" s="262"/>
      <c r="N1271" s="250"/>
      <c r="O1271" s="260"/>
      <c r="P1271" s="257"/>
      <c r="Q1271" s="250"/>
      <c r="R1271" s="250"/>
      <c r="S1271" s="250"/>
      <c r="T1271" s="250"/>
      <c r="U1271" s="250"/>
      <c r="V1271" s="250"/>
      <c r="W1271" s="250"/>
      <c r="X1271" s="250"/>
      <c r="Y1271" s="250"/>
      <c r="Z1271" s="250"/>
      <c r="AA1271" s="250"/>
      <c r="AB1271" s="250"/>
      <c r="AC1271" s="250"/>
      <c r="AD1271" s="250"/>
      <c r="AE1271" s="247"/>
      <c r="AF1271" s="250"/>
      <c r="AG1271" s="250"/>
      <c r="AH1271" s="250"/>
      <c r="AI1271" s="250"/>
    </row>
    <row r="1272" spans="1:35" ht="15" customHeight="1" x14ac:dyDescent="0.3">
      <c r="A1272" s="261"/>
      <c r="B1272" s="262"/>
      <c r="C1272" s="262"/>
      <c r="D1272" s="262"/>
      <c r="E1272" s="262"/>
      <c r="F1272" s="262"/>
      <c r="G1272" s="263"/>
      <c r="H1272" s="262"/>
      <c r="I1272" s="258"/>
      <c r="J1272" s="262"/>
      <c r="K1272" s="250"/>
      <c r="L1272" s="262"/>
      <c r="N1272" s="250"/>
      <c r="O1272" s="260"/>
      <c r="P1272" s="257"/>
      <c r="Q1272" s="250"/>
      <c r="R1272" s="250"/>
      <c r="S1272" s="250"/>
      <c r="T1272" s="250"/>
      <c r="U1272" s="250"/>
      <c r="V1272" s="250"/>
      <c r="W1272" s="250"/>
      <c r="X1272" s="250"/>
      <c r="Y1272" s="250"/>
      <c r="Z1272" s="250"/>
      <c r="AA1272" s="250"/>
      <c r="AB1272" s="250"/>
      <c r="AC1272" s="250"/>
      <c r="AD1272" s="250"/>
      <c r="AE1272" s="247"/>
      <c r="AF1272" s="250"/>
      <c r="AG1272" s="250"/>
      <c r="AH1272" s="250"/>
      <c r="AI1272" s="250"/>
    </row>
    <row r="1273" spans="1:35" ht="15" customHeight="1" x14ac:dyDescent="0.3">
      <c r="A1273" s="261"/>
      <c r="B1273" s="262"/>
      <c r="C1273" s="262"/>
      <c r="D1273" s="262"/>
      <c r="E1273" s="262"/>
      <c r="F1273" s="262"/>
      <c r="G1273" s="263"/>
      <c r="H1273" s="262"/>
      <c r="I1273" s="258"/>
      <c r="J1273" s="262"/>
      <c r="K1273" s="250"/>
      <c r="L1273" s="262"/>
      <c r="N1273" s="250"/>
      <c r="O1273" s="260"/>
      <c r="P1273" s="257"/>
      <c r="Q1273" s="250"/>
      <c r="R1273" s="250"/>
      <c r="S1273" s="250"/>
      <c r="T1273" s="250"/>
      <c r="U1273" s="250"/>
      <c r="V1273" s="250"/>
      <c r="W1273" s="250"/>
      <c r="X1273" s="250"/>
      <c r="Y1273" s="250"/>
      <c r="Z1273" s="250"/>
      <c r="AA1273" s="250"/>
      <c r="AB1273" s="250"/>
      <c r="AC1273" s="250"/>
      <c r="AD1273" s="250"/>
      <c r="AE1273" s="247"/>
      <c r="AF1273" s="250"/>
      <c r="AG1273" s="250"/>
      <c r="AH1273" s="250"/>
      <c r="AI1273" s="250"/>
    </row>
    <row r="1274" spans="1:35" ht="15" customHeight="1" x14ac:dyDescent="0.3">
      <c r="A1274" s="261"/>
      <c r="B1274" s="262"/>
      <c r="C1274" s="262"/>
      <c r="D1274" s="262"/>
      <c r="E1274" s="262"/>
      <c r="F1274" s="262"/>
      <c r="G1274" s="263"/>
      <c r="H1274" s="262"/>
      <c r="I1274" s="258"/>
      <c r="J1274" s="262"/>
      <c r="K1274" s="257"/>
      <c r="L1274" s="262"/>
      <c r="N1274" s="250"/>
      <c r="O1274" s="260"/>
      <c r="P1274" s="257"/>
      <c r="Q1274" s="250"/>
      <c r="R1274" s="250"/>
      <c r="S1274" s="250"/>
      <c r="T1274" s="250"/>
      <c r="U1274" s="250"/>
      <c r="V1274" s="250"/>
      <c r="W1274" s="250"/>
      <c r="X1274" s="250"/>
      <c r="Y1274" s="250"/>
      <c r="Z1274" s="250"/>
      <c r="AA1274" s="250"/>
      <c r="AB1274" s="250"/>
      <c r="AC1274" s="250"/>
      <c r="AD1274" s="250"/>
      <c r="AE1274" s="246"/>
      <c r="AF1274" s="250"/>
      <c r="AG1274" s="250"/>
      <c r="AH1274" s="250"/>
      <c r="AI1274" s="250"/>
    </row>
    <row r="1275" spans="1:35" ht="15" customHeight="1" x14ac:dyDescent="0.3">
      <c r="A1275" s="261"/>
      <c r="B1275" s="262"/>
      <c r="C1275" s="262"/>
      <c r="D1275" s="262"/>
      <c r="E1275" s="262"/>
      <c r="F1275" s="262"/>
      <c r="G1275" s="263"/>
      <c r="H1275" s="262"/>
      <c r="I1275" s="258"/>
      <c r="J1275" s="262"/>
      <c r="K1275" s="257"/>
      <c r="L1275" s="262"/>
      <c r="N1275" s="250"/>
      <c r="O1275" s="260"/>
      <c r="P1275" s="257"/>
      <c r="Q1275" s="250"/>
      <c r="R1275" s="250"/>
      <c r="S1275" s="250"/>
      <c r="T1275" s="250"/>
      <c r="U1275" s="250"/>
      <c r="V1275" s="250"/>
      <c r="W1275" s="250"/>
      <c r="X1275" s="250"/>
      <c r="Y1275" s="250"/>
      <c r="Z1275" s="250"/>
      <c r="AA1275" s="250"/>
      <c r="AB1275" s="250"/>
      <c r="AC1275" s="250"/>
      <c r="AD1275" s="250"/>
      <c r="AE1275" s="246"/>
      <c r="AF1275" s="250"/>
      <c r="AG1275" s="250"/>
      <c r="AH1275" s="250"/>
      <c r="AI1275" s="250"/>
    </row>
    <row r="1276" spans="1:35" ht="15" customHeight="1" x14ac:dyDescent="0.3">
      <c r="A1276" s="261"/>
      <c r="B1276" s="262"/>
      <c r="C1276" s="262"/>
      <c r="D1276" s="262"/>
      <c r="E1276" s="262"/>
      <c r="F1276" s="262"/>
      <c r="G1276" s="263"/>
      <c r="H1276" s="262"/>
      <c r="I1276" s="258"/>
      <c r="J1276" s="262"/>
      <c r="K1276" s="250"/>
      <c r="L1276" s="262"/>
      <c r="N1276" s="250"/>
      <c r="O1276" s="260"/>
      <c r="P1276" s="257"/>
      <c r="Q1276" s="250"/>
      <c r="R1276" s="250"/>
      <c r="S1276" s="250"/>
      <c r="T1276" s="250"/>
      <c r="U1276" s="250"/>
      <c r="V1276" s="250"/>
      <c r="W1276" s="250"/>
      <c r="X1276" s="250"/>
      <c r="Y1276" s="250"/>
      <c r="Z1276" s="250"/>
      <c r="AA1276" s="250"/>
      <c r="AB1276" s="250"/>
      <c r="AC1276" s="250"/>
      <c r="AD1276" s="250"/>
      <c r="AE1276" s="246"/>
      <c r="AF1276" s="250"/>
      <c r="AG1276" s="250"/>
      <c r="AH1276" s="250"/>
      <c r="AI1276" s="250"/>
    </row>
    <row r="1277" spans="1:35" ht="15" customHeight="1" x14ac:dyDescent="0.3">
      <c r="A1277" s="261"/>
      <c r="B1277" s="262"/>
      <c r="C1277" s="262"/>
      <c r="D1277" s="262"/>
      <c r="E1277" s="262"/>
      <c r="F1277" s="262"/>
      <c r="G1277" s="263"/>
      <c r="H1277" s="262"/>
      <c r="I1277" s="258"/>
      <c r="J1277" s="262"/>
      <c r="K1277" s="250"/>
      <c r="L1277" s="262"/>
      <c r="N1277" s="250"/>
      <c r="O1277" s="260"/>
      <c r="P1277" s="257"/>
      <c r="Q1277" s="250"/>
      <c r="R1277" s="250"/>
      <c r="S1277" s="250"/>
      <c r="T1277" s="250"/>
      <c r="U1277" s="250"/>
      <c r="V1277" s="250"/>
      <c r="W1277" s="250"/>
      <c r="X1277" s="250"/>
      <c r="Y1277" s="250"/>
      <c r="Z1277" s="250"/>
      <c r="AA1277" s="250"/>
      <c r="AB1277" s="250"/>
      <c r="AC1277" s="250"/>
      <c r="AD1277" s="250"/>
      <c r="AE1277" s="247"/>
      <c r="AF1277" s="250"/>
      <c r="AG1277" s="250"/>
      <c r="AH1277" s="250"/>
      <c r="AI1277" s="250"/>
    </row>
    <row r="1278" spans="1:35" ht="15" customHeight="1" x14ac:dyDescent="0.3">
      <c r="A1278" s="261"/>
      <c r="B1278" s="262"/>
      <c r="C1278" s="262"/>
      <c r="D1278" s="262"/>
      <c r="E1278" s="262"/>
      <c r="F1278" s="262"/>
      <c r="G1278" s="263"/>
      <c r="H1278" s="262"/>
      <c r="I1278" s="258"/>
      <c r="J1278" s="262"/>
      <c r="K1278" s="250"/>
      <c r="L1278" s="262"/>
      <c r="N1278" s="250"/>
      <c r="O1278" s="260"/>
      <c r="P1278" s="257"/>
      <c r="Q1278" s="250"/>
      <c r="R1278" s="250"/>
      <c r="S1278" s="250"/>
      <c r="T1278" s="250"/>
      <c r="U1278" s="250"/>
      <c r="V1278" s="250"/>
      <c r="W1278" s="250"/>
      <c r="X1278" s="250"/>
      <c r="Y1278" s="250"/>
      <c r="Z1278" s="250"/>
      <c r="AA1278" s="250"/>
      <c r="AB1278" s="250"/>
      <c r="AC1278" s="250"/>
      <c r="AD1278" s="250"/>
      <c r="AE1278" s="246"/>
      <c r="AF1278" s="250"/>
      <c r="AG1278" s="250"/>
      <c r="AH1278" s="250"/>
      <c r="AI1278" s="250"/>
    </row>
    <row r="1279" spans="1:35" ht="15" customHeight="1" x14ac:dyDescent="0.3">
      <c r="A1279" s="261"/>
      <c r="B1279" s="262"/>
      <c r="C1279" s="262"/>
      <c r="D1279" s="262"/>
      <c r="E1279" s="262"/>
      <c r="F1279" s="262"/>
      <c r="G1279" s="263"/>
      <c r="H1279" s="262"/>
      <c r="I1279" s="258"/>
      <c r="J1279" s="262"/>
      <c r="K1279" s="250"/>
      <c r="L1279" s="262"/>
      <c r="N1279" s="250"/>
      <c r="O1279" s="260"/>
      <c r="P1279" s="257"/>
      <c r="Q1279" s="250"/>
      <c r="R1279" s="250"/>
      <c r="S1279" s="250"/>
      <c r="T1279" s="250"/>
      <c r="U1279" s="250"/>
      <c r="V1279" s="250"/>
      <c r="W1279" s="250"/>
      <c r="X1279" s="250"/>
      <c r="Y1279" s="250"/>
      <c r="Z1279" s="250"/>
      <c r="AA1279" s="250"/>
      <c r="AB1279" s="250"/>
      <c r="AC1279" s="250"/>
      <c r="AD1279" s="250"/>
      <c r="AE1279" s="247"/>
      <c r="AF1279" s="250"/>
      <c r="AG1279" s="250"/>
      <c r="AH1279" s="250"/>
      <c r="AI1279" s="250"/>
    </row>
    <row r="1280" spans="1:35" ht="15" customHeight="1" x14ac:dyDescent="0.3">
      <c r="A1280" s="261"/>
      <c r="B1280" s="262"/>
      <c r="C1280" s="262"/>
      <c r="D1280" s="262"/>
      <c r="E1280" s="262"/>
      <c r="F1280" s="262"/>
      <c r="G1280" s="263"/>
      <c r="H1280" s="262"/>
      <c r="I1280" s="258"/>
      <c r="J1280" s="262"/>
      <c r="K1280" s="262"/>
      <c r="L1280" s="262"/>
      <c r="N1280" s="250"/>
      <c r="O1280" s="260"/>
      <c r="P1280" s="257"/>
      <c r="Q1280" s="250"/>
      <c r="R1280" s="250"/>
      <c r="S1280" s="250"/>
      <c r="T1280" s="250"/>
      <c r="U1280" s="250"/>
      <c r="V1280" s="250"/>
      <c r="W1280" s="250"/>
      <c r="X1280" s="250"/>
      <c r="Y1280" s="250"/>
      <c r="Z1280" s="250"/>
      <c r="AA1280" s="250"/>
      <c r="AB1280" s="250"/>
      <c r="AC1280" s="250"/>
      <c r="AD1280" s="250"/>
      <c r="AE1280" s="246"/>
      <c r="AF1280" s="250"/>
      <c r="AG1280" s="250"/>
      <c r="AH1280" s="250"/>
      <c r="AI1280" s="250"/>
    </row>
    <row r="1281" spans="1:35" ht="15" customHeight="1" x14ac:dyDescent="0.3">
      <c r="A1281" s="261"/>
      <c r="B1281" s="262"/>
      <c r="C1281" s="262"/>
      <c r="D1281" s="262"/>
      <c r="E1281" s="262"/>
      <c r="F1281" s="262"/>
      <c r="G1281" s="263"/>
      <c r="H1281" s="262"/>
      <c r="I1281" s="258"/>
      <c r="J1281" s="261"/>
      <c r="K1281" s="257"/>
      <c r="L1281" s="262"/>
      <c r="N1281" s="250"/>
      <c r="O1281" s="260"/>
      <c r="P1281" s="257"/>
      <c r="Q1281" s="250"/>
      <c r="R1281" s="250"/>
      <c r="S1281" s="250"/>
      <c r="T1281" s="250"/>
      <c r="U1281" s="250"/>
      <c r="V1281" s="250"/>
      <c r="W1281" s="250"/>
      <c r="X1281" s="250"/>
      <c r="Y1281" s="250"/>
      <c r="Z1281" s="250"/>
      <c r="AA1281" s="250"/>
      <c r="AB1281" s="250"/>
      <c r="AC1281" s="250"/>
      <c r="AD1281" s="250"/>
      <c r="AE1281" s="246"/>
      <c r="AF1281" s="250"/>
      <c r="AG1281" s="250"/>
      <c r="AH1281" s="250"/>
      <c r="AI1281" s="250"/>
    </row>
    <row r="1282" spans="1:35" ht="15" customHeight="1" x14ac:dyDescent="0.3">
      <c r="A1282" s="261"/>
      <c r="B1282" s="262"/>
      <c r="C1282" s="262"/>
      <c r="D1282" s="262"/>
      <c r="E1282" s="262"/>
      <c r="F1282" s="262"/>
      <c r="G1282" s="263"/>
      <c r="H1282" s="262"/>
      <c r="I1282" s="258"/>
      <c r="J1282" s="262"/>
      <c r="K1282" s="257"/>
      <c r="L1282" s="262"/>
      <c r="N1282" s="250"/>
      <c r="O1282" s="260"/>
      <c r="P1282" s="257"/>
      <c r="Q1282" s="250"/>
      <c r="R1282" s="250"/>
      <c r="S1282" s="250"/>
      <c r="T1282" s="250"/>
      <c r="U1282" s="250"/>
      <c r="V1282" s="250"/>
      <c r="W1282" s="250"/>
      <c r="X1282" s="250"/>
      <c r="Y1282" s="250"/>
      <c r="Z1282" s="250"/>
      <c r="AA1282" s="250"/>
      <c r="AB1282" s="250"/>
      <c r="AC1282" s="250"/>
      <c r="AD1282" s="250"/>
      <c r="AE1282" s="246"/>
      <c r="AF1282" s="250"/>
      <c r="AG1282" s="250"/>
      <c r="AH1282" s="250"/>
      <c r="AI1282" s="250"/>
    </row>
    <row r="1283" spans="1:35" ht="15" customHeight="1" x14ac:dyDescent="0.3">
      <c r="A1283" s="261"/>
      <c r="B1283" s="262"/>
      <c r="C1283" s="262"/>
      <c r="D1283" s="262"/>
      <c r="E1283" s="262"/>
      <c r="F1283" s="262"/>
      <c r="G1283" s="263"/>
      <c r="H1283" s="262"/>
      <c r="I1283" s="258"/>
      <c r="J1283" s="261"/>
      <c r="K1283" s="262"/>
      <c r="L1283" s="250"/>
      <c r="N1283" s="250"/>
      <c r="O1283" s="260"/>
      <c r="P1283" s="257"/>
      <c r="Q1283" s="250"/>
      <c r="R1283" s="250"/>
      <c r="S1283" s="250"/>
      <c r="T1283" s="250"/>
      <c r="U1283" s="250"/>
      <c r="V1283" s="250"/>
      <c r="W1283" s="250"/>
      <c r="X1283" s="250"/>
      <c r="Y1283" s="250"/>
      <c r="Z1283" s="250"/>
      <c r="AA1283" s="250"/>
      <c r="AB1283" s="250"/>
      <c r="AC1283" s="250"/>
      <c r="AD1283" s="250"/>
      <c r="AE1283" s="246"/>
      <c r="AF1283" s="250"/>
      <c r="AG1283" s="250"/>
      <c r="AH1283" s="250"/>
      <c r="AI1283" s="250"/>
    </row>
    <row r="1284" spans="1:35" ht="15" customHeight="1" x14ac:dyDescent="0.3">
      <c r="A1284" s="261"/>
      <c r="B1284" s="262"/>
      <c r="C1284" s="262"/>
      <c r="D1284" s="262"/>
      <c r="E1284" s="262"/>
      <c r="F1284" s="262"/>
      <c r="G1284" s="263"/>
      <c r="H1284" s="262"/>
      <c r="I1284" s="258"/>
      <c r="J1284" s="250"/>
      <c r="K1284" s="262"/>
      <c r="L1284" s="262"/>
      <c r="N1284" s="250"/>
      <c r="O1284" s="260"/>
      <c r="P1284" s="257"/>
      <c r="Q1284" s="250"/>
      <c r="R1284" s="250"/>
      <c r="S1284" s="250"/>
      <c r="T1284" s="250"/>
      <c r="U1284" s="250"/>
      <c r="V1284" s="250"/>
      <c r="W1284" s="250"/>
      <c r="X1284" s="250"/>
      <c r="Y1284" s="250"/>
      <c r="Z1284" s="250"/>
      <c r="AA1284" s="250"/>
      <c r="AB1284" s="250"/>
      <c r="AC1284" s="250"/>
      <c r="AD1284" s="250"/>
      <c r="AE1284" s="247"/>
      <c r="AF1284" s="250"/>
      <c r="AG1284" s="250"/>
      <c r="AH1284" s="250"/>
      <c r="AI1284" s="250"/>
    </row>
    <row r="1285" spans="1:35" ht="15" customHeight="1" x14ac:dyDescent="0.3">
      <c r="A1285" s="261"/>
      <c r="B1285" s="262"/>
      <c r="C1285" s="262"/>
      <c r="D1285" s="262"/>
      <c r="E1285" s="262"/>
      <c r="F1285" s="262"/>
      <c r="G1285" s="263"/>
      <c r="H1285" s="262"/>
      <c r="I1285" s="258"/>
      <c r="J1285" s="262"/>
      <c r="K1285" s="250"/>
      <c r="L1285" s="262"/>
      <c r="N1285" s="250"/>
      <c r="O1285" s="260"/>
      <c r="P1285" s="257"/>
      <c r="Q1285" s="250"/>
      <c r="R1285" s="250"/>
      <c r="S1285" s="250"/>
      <c r="T1285" s="250"/>
      <c r="U1285" s="250"/>
      <c r="V1285" s="250"/>
      <c r="W1285" s="250"/>
      <c r="X1285" s="250"/>
      <c r="Y1285" s="250"/>
      <c r="Z1285" s="250"/>
      <c r="AA1285" s="250"/>
      <c r="AB1285" s="250"/>
      <c r="AC1285" s="250"/>
      <c r="AD1285" s="250"/>
      <c r="AE1285" s="246"/>
      <c r="AF1285" s="250"/>
      <c r="AG1285" s="250"/>
      <c r="AH1285" s="250"/>
      <c r="AI1285" s="250"/>
    </row>
    <row r="1286" spans="1:35" ht="15" customHeight="1" x14ac:dyDescent="0.3">
      <c r="A1286" s="261"/>
      <c r="B1286" s="262"/>
      <c r="C1286" s="262"/>
      <c r="D1286" s="262"/>
      <c r="E1286" s="262"/>
      <c r="F1286" s="262"/>
      <c r="G1286" s="263"/>
      <c r="H1286" s="262"/>
      <c r="I1286" s="258"/>
      <c r="J1286" s="261"/>
      <c r="K1286" s="250"/>
      <c r="L1286" s="262"/>
      <c r="N1286" s="250"/>
      <c r="O1286" s="260"/>
      <c r="P1286" s="257"/>
      <c r="Q1286" s="250"/>
      <c r="R1286" s="250"/>
      <c r="S1286" s="250"/>
      <c r="T1286" s="250"/>
      <c r="U1286" s="250"/>
      <c r="V1286" s="250"/>
      <c r="W1286" s="250"/>
      <c r="X1286" s="250"/>
      <c r="Y1286" s="250"/>
      <c r="Z1286" s="250"/>
      <c r="AA1286" s="250"/>
      <c r="AB1286" s="250"/>
      <c r="AC1286" s="250"/>
      <c r="AD1286" s="250"/>
      <c r="AE1286" s="246"/>
      <c r="AF1286" s="250"/>
      <c r="AG1286" s="250"/>
      <c r="AH1286" s="250"/>
      <c r="AI1286" s="250"/>
    </row>
    <row r="1287" spans="1:35" ht="15" customHeight="1" x14ac:dyDescent="0.3">
      <c r="A1287" s="261"/>
      <c r="B1287" s="262"/>
      <c r="C1287" s="262"/>
      <c r="D1287" s="262"/>
      <c r="E1287" s="262"/>
      <c r="F1287" s="262"/>
      <c r="G1287" s="263"/>
      <c r="H1287" s="262"/>
      <c r="I1287" s="258"/>
      <c r="J1287" s="262"/>
      <c r="K1287" s="257"/>
      <c r="L1287" s="262"/>
      <c r="N1287" s="250"/>
      <c r="O1287" s="260"/>
      <c r="P1287" s="257"/>
      <c r="Q1287" s="250"/>
      <c r="R1287" s="250"/>
      <c r="S1287" s="250"/>
      <c r="T1287" s="250"/>
      <c r="U1287" s="250"/>
      <c r="V1287" s="250"/>
      <c r="W1287" s="250"/>
      <c r="X1287" s="250"/>
      <c r="Y1287" s="250"/>
      <c r="Z1287" s="250"/>
      <c r="AA1287" s="250"/>
      <c r="AB1287" s="250"/>
      <c r="AC1287" s="250"/>
      <c r="AD1287" s="250"/>
      <c r="AE1287" s="246"/>
      <c r="AF1287" s="250"/>
      <c r="AG1287" s="250"/>
      <c r="AH1287" s="250"/>
      <c r="AI1287" s="250"/>
    </row>
    <row r="1288" spans="1:35" ht="15" customHeight="1" x14ac:dyDescent="0.3">
      <c r="A1288" s="261"/>
      <c r="B1288" s="262"/>
      <c r="C1288" s="262"/>
      <c r="D1288" s="262"/>
      <c r="E1288" s="262"/>
      <c r="F1288" s="262"/>
      <c r="G1288" s="263"/>
      <c r="H1288" s="262"/>
      <c r="I1288" s="258"/>
      <c r="J1288" s="262"/>
      <c r="K1288" s="257"/>
      <c r="L1288" s="262"/>
      <c r="N1288" s="250"/>
      <c r="O1288" s="260"/>
      <c r="P1288" s="257"/>
      <c r="Q1288" s="250"/>
      <c r="R1288" s="250"/>
      <c r="S1288" s="250"/>
      <c r="T1288" s="250"/>
      <c r="U1288" s="250"/>
      <c r="V1288" s="250"/>
      <c r="W1288" s="250"/>
      <c r="X1288" s="250"/>
      <c r="Y1288" s="250"/>
      <c r="Z1288" s="250"/>
      <c r="AA1288" s="250"/>
      <c r="AB1288" s="250"/>
      <c r="AC1288" s="250"/>
      <c r="AD1288" s="250"/>
      <c r="AE1288" s="247"/>
      <c r="AF1288" s="250"/>
      <c r="AG1288" s="250"/>
      <c r="AH1288" s="250"/>
      <c r="AI1288" s="250"/>
    </row>
    <row r="1289" spans="1:35" ht="15" customHeight="1" x14ac:dyDescent="0.3">
      <c r="A1289" s="261"/>
      <c r="B1289" s="262"/>
      <c r="C1289" s="262"/>
      <c r="D1289" s="262"/>
      <c r="E1289" s="262"/>
      <c r="F1289" s="262"/>
      <c r="G1289" s="263"/>
      <c r="H1289" s="262"/>
      <c r="I1289" s="258"/>
      <c r="J1289" s="262"/>
      <c r="K1289" s="257"/>
      <c r="L1289" s="262"/>
      <c r="N1289" s="250"/>
      <c r="O1289" s="260"/>
      <c r="P1289" s="257"/>
      <c r="Q1289" s="250"/>
      <c r="R1289" s="250"/>
      <c r="S1289" s="250"/>
      <c r="T1289" s="250"/>
      <c r="U1289" s="250"/>
      <c r="V1289" s="250"/>
      <c r="W1289" s="250"/>
      <c r="X1289" s="250"/>
      <c r="Y1289" s="250"/>
      <c r="Z1289" s="250"/>
      <c r="AA1289" s="250"/>
      <c r="AB1289" s="250"/>
      <c r="AC1289" s="250"/>
      <c r="AD1289" s="250"/>
      <c r="AE1289" s="246"/>
      <c r="AF1289" s="250"/>
      <c r="AG1289" s="250"/>
      <c r="AH1289" s="250"/>
      <c r="AI1289" s="250"/>
    </row>
    <row r="1290" spans="1:35" ht="15" customHeight="1" x14ac:dyDescent="0.3">
      <c r="A1290" s="261"/>
      <c r="B1290" s="262"/>
      <c r="C1290" s="262"/>
      <c r="D1290" s="262"/>
      <c r="E1290" s="262"/>
      <c r="F1290" s="262"/>
      <c r="G1290" s="263"/>
      <c r="H1290" s="262"/>
      <c r="I1290" s="258"/>
      <c r="J1290" s="262"/>
      <c r="K1290" s="250"/>
      <c r="L1290" s="262"/>
      <c r="N1290" s="250"/>
      <c r="O1290" s="260"/>
      <c r="P1290" s="257"/>
      <c r="Q1290" s="250"/>
      <c r="R1290" s="250"/>
      <c r="S1290" s="250"/>
      <c r="T1290" s="250"/>
      <c r="U1290" s="250"/>
      <c r="V1290" s="250"/>
      <c r="W1290" s="250"/>
      <c r="X1290" s="250"/>
      <c r="Y1290" s="250"/>
      <c r="Z1290" s="250"/>
      <c r="AA1290" s="250"/>
      <c r="AB1290" s="250"/>
      <c r="AC1290" s="250"/>
      <c r="AD1290" s="250"/>
      <c r="AE1290" s="246"/>
      <c r="AF1290" s="250"/>
      <c r="AG1290" s="250"/>
      <c r="AH1290" s="250"/>
      <c r="AI1290" s="250"/>
    </row>
    <row r="1291" spans="1:35" ht="15" customHeight="1" x14ac:dyDescent="0.3">
      <c r="A1291" s="261"/>
      <c r="B1291" s="262"/>
      <c r="C1291" s="262"/>
      <c r="D1291" s="262"/>
      <c r="E1291" s="262"/>
      <c r="F1291" s="262"/>
      <c r="G1291" s="263"/>
      <c r="H1291" s="262"/>
      <c r="I1291" s="258"/>
      <c r="J1291" s="261"/>
      <c r="K1291" s="250"/>
      <c r="L1291" s="262"/>
      <c r="N1291" s="250"/>
      <c r="O1291" s="260"/>
      <c r="P1291" s="257"/>
      <c r="Q1291" s="250"/>
      <c r="R1291" s="250"/>
      <c r="S1291" s="250"/>
      <c r="T1291" s="250"/>
      <c r="U1291" s="250"/>
      <c r="V1291" s="250"/>
      <c r="W1291" s="250"/>
      <c r="X1291" s="250"/>
      <c r="Y1291" s="250"/>
      <c r="Z1291" s="250"/>
      <c r="AA1291" s="250"/>
      <c r="AB1291" s="250"/>
      <c r="AC1291" s="250"/>
      <c r="AD1291" s="250"/>
      <c r="AE1291" s="246"/>
      <c r="AF1291" s="250"/>
      <c r="AG1291" s="250"/>
      <c r="AH1291" s="250"/>
      <c r="AI1291" s="250"/>
    </row>
    <row r="1292" spans="1:35" ht="15" customHeight="1" x14ac:dyDescent="0.3">
      <c r="A1292" s="261"/>
      <c r="B1292" s="262"/>
      <c r="C1292" s="262"/>
      <c r="D1292" s="262"/>
      <c r="E1292" s="262"/>
      <c r="F1292" s="262"/>
      <c r="G1292" s="263"/>
      <c r="H1292" s="262"/>
      <c r="I1292" s="258"/>
      <c r="J1292" s="262"/>
      <c r="K1292" s="257"/>
      <c r="L1292" s="262"/>
      <c r="N1292" s="250"/>
      <c r="O1292" s="260"/>
      <c r="P1292" s="257"/>
      <c r="Q1292" s="250"/>
      <c r="R1292" s="250"/>
      <c r="S1292" s="250"/>
      <c r="T1292" s="250"/>
      <c r="U1292" s="250"/>
      <c r="V1292" s="250"/>
      <c r="W1292" s="250"/>
      <c r="X1292" s="250"/>
      <c r="Y1292" s="250"/>
      <c r="Z1292" s="250"/>
      <c r="AA1292" s="250"/>
      <c r="AB1292" s="250"/>
      <c r="AC1292" s="250"/>
      <c r="AD1292" s="250"/>
      <c r="AE1292" s="246"/>
      <c r="AF1292" s="250"/>
      <c r="AG1292" s="250"/>
      <c r="AH1292" s="250"/>
      <c r="AI1292" s="250"/>
    </row>
    <row r="1293" spans="1:35" ht="15" customHeight="1" x14ac:dyDescent="0.3">
      <c r="A1293" s="261"/>
      <c r="B1293" s="262"/>
      <c r="C1293" s="262"/>
      <c r="D1293" s="262"/>
      <c r="E1293" s="262"/>
      <c r="F1293" s="262"/>
      <c r="G1293" s="263"/>
      <c r="H1293" s="262"/>
      <c r="I1293" s="258"/>
      <c r="J1293" s="261"/>
      <c r="K1293" s="250"/>
      <c r="L1293" s="262"/>
      <c r="N1293" s="250"/>
      <c r="O1293" s="260"/>
      <c r="P1293" s="257"/>
      <c r="Q1293" s="250"/>
      <c r="R1293" s="250"/>
      <c r="S1293" s="250"/>
      <c r="T1293" s="250"/>
      <c r="U1293" s="250"/>
      <c r="V1293" s="250"/>
      <c r="W1293" s="250"/>
      <c r="X1293" s="250"/>
      <c r="Y1293" s="250"/>
      <c r="Z1293" s="250"/>
      <c r="AA1293" s="250"/>
      <c r="AB1293" s="250"/>
      <c r="AC1293" s="250"/>
      <c r="AD1293" s="250"/>
      <c r="AE1293" s="246"/>
      <c r="AF1293" s="250"/>
      <c r="AG1293" s="250"/>
      <c r="AH1293" s="250"/>
      <c r="AI1293" s="250"/>
    </row>
    <row r="1294" spans="1:35" ht="15" customHeight="1" x14ac:dyDescent="0.3">
      <c r="A1294" s="261"/>
      <c r="B1294" s="262"/>
      <c r="C1294" s="262"/>
      <c r="D1294" s="262"/>
      <c r="E1294" s="262"/>
      <c r="F1294" s="262"/>
      <c r="G1294" s="263"/>
      <c r="H1294" s="262"/>
      <c r="I1294" s="258"/>
      <c r="J1294" s="261"/>
      <c r="K1294" s="250"/>
      <c r="L1294" s="262"/>
      <c r="N1294" s="250"/>
      <c r="O1294" s="260"/>
      <c r="P1294" s="257"/>
      <c r="Q1294" s="250"/>
      <c r="R1294" s="250"/>
      <c r="S1294" s="250"/>
      <c r="T1294" s="250"/>
      <c r="U1294" s="250"/>
      <c r="V1294" s="250"/>
      <c r="W1294" s="250"/>
      <c r="X1294" s="250"/>
      <c r="Y1294" s="250"/>
      <c r="Z1294" s="250"/>
      <c r="AA1294" s="250"/>
      <c r="AB1294" s="250"/>
      <c r="AC1294" s="250"/>
      <c r="AD1294" s="250"/>
      <c r="AE1294" s="246"/>
      <c r="AF1294" s="250"/>
      <c r="AG1294" s="250"/>
      <c r="AH1294" s="250"/>
      <c r="AI1294" s="250"/>
    </row>
    <row r="1295" spans="1:35" ht="15" customHeight="1" x14ac:dyDescent="0.3">
      <c r="A1295" s="261"/>
      <c r="B1295" s="262"/>
      <c r="C1295" s="262"/>
      <c r="D1295" s="262"/>
      <c r="E1295" s="262"/>
      <c r="F1295" s="262"/>
      <c r="G1295" s="263"/>
      <c r="H1295" s="262"/>
      <c r="I1295" s="258"/>
      <c r="J1295" s="261"/>
      <c r="K1295" s="250"/>
      <c r="L1295" s="262"/>
      <c r="N1295" s="250"/>
      <c r="O1295" s="260"/>
      <c r="P1295" s="257"/>
      <c r="Q1295" s="250"/>
      <c r="R1295" s="250"/>
      <c r="S1295" s="250"/>
      <c r="T1295" s="250"/>
      <c r="U1295" s="250"/>
      <c r="V1295" s="250"/>
      <c r="W1295" s="250"/>
      <c r="X1295" s="250"/>
      <c r="Y1295" s="250"/>
      <c r="Z1295" s="250"/>
      <c r="AA1295" s="250"/>
      <c r="AB1295" s="250"/>
      <c r="AC1295" s="250"/>
      <c r="AD1295" s="250"/>
      <c r="AE1295" s="246"/>
      <c r="AF1295" s="250"/>
      <c r="AG1295" s="250"/>
      <c r="AH1295" s="250"/>
      <c r="AI1295" s="250"/>
    </row>
    <row r="1296" spans="1:35" ht="15" customHeight="1" x14ac:dyDescent="0.3">
      <c r="A1296" s="261"/>
      <c r="B1296" s="262"/>
      <c r="C1296" s="262"/>
      <c r="D1296" s="262"/>
      <c r="E1296" s="262"/>
      <c r="F1296" s="262"/>
      <c r="G1296" s="263"/>
      <c r="H1296" s="262"/>
      <c r="I1296" s="258"/>
      <c r="J1296" s="261"/>
      <c r="K1296" s="250"/>
      <c r="L1296" s="262"/>
      <c r="N1296" s="250"/>
      <c r="O1296" s="260"/>
      <c r="P1296" s="257"/>
      <c r="Q1296" s="250"/>
      <c r="R1296" s="250"/>
      <c r="S1296" s="250"/>
      <c r="T1296" s="250"/>
      <c r="U1296" s="250"/>
      <c r="V1296" s="250"/>
      <c r="W1296" s="250"/>
      <c r="X1296" s="250"/>
      <c r="Y1296" s="250"/>
      <c r="Z1296" s="250"/>
      <c r="AA1296" s="250"/>
      <c r="AB1296" s="250"/>
      <c r="AC1296" s="250"/>
      <c r="AD1296" s="250"/>
      <c r="AE1296" s="246"/>
      <c r="AF1296" s="250"/>
      <c r="AG1296" s="250"/>
      <c r="AH1296" s="250"/>
      <c r="AI1296" s="250"/>
    </row>
    <row r="1297" spans="1:35" ht="15" customHeight="1" x14ac:dyDescent="0.3">
      <c r="A1297" s="261"/>
      <c r="B1297" s="262"/>
      <c r="C1297" s="262"/>
      <c r="D1297" s="262"/>
      <c r="E1297" s="262"/>
      <c r="F1297" s="262"/>
      <c r="G1297" s="263"/>
      <c r="H1297" s="262"/>
      <c r="I1297" s="258"/>
      <c r="J1297" s="250"/>
      <c r="K1297" s="262"/>
      <c r="L1297" s="262"/>
      <c r="N1297" s="250"/>
      <c r="O1297" s="260"/>
      <c r="P1297" s="257"/>
      <c r="Q1297" s="250"/>
      <c r="R1297" s="250"/>
      <c r="S1297" s="250"/>
      <c r="T1297" s="250"/>
      <c r="U1297" s="250"/>
      <c r="V1297" s="250"/>
      <c r="W1297" s="250"/>
      <c r="X1297" s="250"/>
      <c r="Y1297" s="250"/>
      <c r="Z1297" s="250"/>
      <c r="AA1297" s="250"/>
      <c r="AB1297" s="250"/>
      <c r="AC1297" s="250"/>
      <c r="AD1297" s="250"/>
      <c r="AE1297" s="246"/>
      <c r="AF1297" s="250"/>
      <c r="AG1297" s="250"/>
      <c r="AH1297" s="250"/>
      <c r="AI1297" s="250"/>
    </row>
    <row r="1298" spans="1:35" ht="15" customHeight="1" x14ac:dyDescent="0.3">
      <c r="A1298" s="261"/>
      <c r="B1298" s="262"/>
      <c r="C1298" s="262"/>
      <c r="D1298" s="262"/>
      <c r="E1298" s="262"/>
      <c r="F1298" s="262"/>
      <c r="G1298" s="263"/>
      <c r="H1298" s="262"/>
      <c r="I1298" s="258"/>
      <c r="J1298" s="262"/>
      <c r="K1298" s="257"/>
      <c r="L1298" s="262"/>
      <c r="N1298" s="250"/>
      <c r="O1298" s="260"/>
      <c r="P1298" s="257"/>
      <c r="Q1298" s="250"/>
      <c r="R1298" s="250"/>
      <c r="S1298" s="250"/>
      <c r="T1298" s="250"/>
      <c r="U1298" s="250"/>
      <c r="V1298" s="250"/>
      <c r="W1298" s="250"/>
      <c r="X1298" s="250"/>
      <c r="Y1298" s="250"/>
      <c r="Z1298" s="250"/>
      <c r="AA1298" s="250"/>
      <c r="AB1298" s="250"/>
      <c r="AC1298" s="250"/>
      <c r="AD1298" s="250"/>
      <c r="AE1298" s="246"/>
      <c r="AF1298" s="250"/>
      <c r="AG1298" s="250"/>
      <c r="AH1298" s="250"/>
      <c r="AI1298" s="250"/>
    </row>
    <row r="1299" spans="1:35" ht="15" customHeight="1" x14ac:dyDescent="0.3">
      <c r="A1299" s="261"/>
      <c r="B1299" s="262"/>
      <c r="C1299" s="262"/>
      <c r="D1299" s="262"/>
      <c r="E1299" s="262"/>
      <c r="F1299" s="262"/>
      <c r="G1299" s="263"/>
      <c r="H1299" s="262"/>
      <c r="I1299" s="258"/>
      <c r="J1299" s="250"/>
      <c r="K1299" s="262"/>
      <c r="L1299" s="262"/>
      <c r="N1299" s="250"/>
      <c r="O1299" s="260"/>
      <c r="P1299" s="257"/>
      <c r="Q1299" s="250"/>
      <c r="R1299" s="250"/>
      <c r="S1299" s="250"/>
      <c r="T1299" s="250"/>
      <c r="U1299" s="250"/>
      <c r="V1299" s="250"/>
      <c r="W1299" s="250"/>
      <c r="X1299" s="250"/>
      <c r="Y1299" s="250"/>
      <c r="Z1299" s="250"/>
      <c r="AA1299" s="250"/>
      <c r="AB1299" s="250"/>
      <c r="AC1299" s="250"/>
      <c r="AD1299" s="250"/>
      <c r="AE1299" s="247"/>
      <c r="AF1299" s="250"/>
      <c r="AG1299" s="250"/>
      <c r="AH1299" s="250"/>
      <c r="AI1299" s="250"/>
    </row>
    <row r="1300" spans="1:35" ht="15" customHeight="1" x14ac:dyDescent="0.3">
      <c r="A1300" s="261"/>
      <c r="B1300" s="262"/>
      <c r="C1300" s="262"/>
      <c r="D1300" s="262"/>
      <c r="E1300" s="262"/>
      <c r="F1300" s="262"/>
      <c r="G1300" s="263"/>
      <c r="H1300" s="262"/>
      <c r="I1300" s="258"/>
      <c r="J1300" s="262"/>
      <c r="K1300" s="257"/>
      <c r="L1300" s="262"/>
      <c r="N1300" s="250"/>
      <c r="O1300" s="260"/>
      <c r="P1300" s="257"/>
      <c r="Q1300" s="250"/>
      <c r="R1300" s="250"/>
      <c r="S1300" s="250"/>
      <c r="T1300" s="250"/>
      <c r="U1300" s="250"/>
      <c r="V1300" s="250"/>
      <c r="W1300" s="250"/>
      <c r="X1300" s="250"/>
      <c r="Y1300" s="250"/>
      <c r="Z1300" s="250"/>
      <c r="AA1300" s="250"/>
      <c r="AB1300" s="250"/>
      <c r="AC1300" s="250"/>
      <c r="AD1300" s="250"/>
      <c r="AE1300" s="246"/>
      <c r="AF1300" s="250"/>
      <c r="AG1300" s="250"/>
      <c r="AH1300" s="250"/>
      <c r="AI1300" s="250"/>
    </row>
    <row r="1301" spans="1:35" ht="15" customHeight="1" x14ac:dyDescent="0.3">
      <c r="A1301" s="261"/>
      <c r="B1301" s="262"/>
      <c r="C1301" s="262"/>
      <c r="D1301" s="262"/>
      <c r="E1301" s="262"/>
      <c r="F1301" s="262"/>
      <c r="G1301" s="263"/>
      <c r="H1301" s="262"/>
      <c r="I1301" s="258"/>
      <c r="J1301" s="261"/>
      <c r="K1301" s="250"/>
      <c r="L1301" s="262"/>
      <c r="N1301" s="250"/>
      <c r="O1301" s="260"/>
      <c r="P1301" s="257"/>
      <c r="Q1301" s="250"/>
      <c r="R1301" s="250"/>
      <c r="S1301" s="250"/>
      <c r="T1301" s="250"/>
      <c r="U1301" s="250"/>
      <c r="V1301" s="250"/>
      <c r="W1301" s="250"/>
      <c r="X1301" s="250"/>
      <c r="Y1301" s="250"/>
      <c r="Z1301" s="250"/>
      <c r="AA1301" s="250"/>
      <c r="AB1301" s="250"/>
      <c r="AC1301" s="250"/>
      <c r="AD1301" s="250"/>
      <c r="AE1301" s="247"/>
      <c r="AF1301" s="250"/>
      <c r="AG1301" s="250"/>
      <c r="AH1301" s="250"/>
      <c r="AI1301" s="250"/>
    </row>
    <row r="1302" spans="1:35" ht="15" customHeight="1" x14ac:dyDescent="0.3">
      <c r="A1302" s="261"/>
      <c r="B1302" s="262"/>
      <c r="C1302" s="262"/>
      <c r="D1302" s="262"/>
      <c r="E1302" s="262"/>
      <c r="F1302" s="262"/>
      <c r="G1302" s="263"/>
      <c r="H1302" s="262"/>
      <c r="I1302" s="258"/>
      <c r="J1302" s="262"/>
      <c r="K1302" s="257"/>
      <c r="L1302" s="262"/>
      <c r="N1302" s="250"/>
      <c r="O1302" s="260"/>
      <c r="P1302" s="257"/>
      <c r="Q1302" s="250"/>
      <c r="R1302" s="250"/>
      <c r="S1302" s="250"/>
      <c r="T1302" s="250"/>
      <c r="U1302" s="250"/>
      <c r="V1302" s="250"/>
      <c r="W1302" s="250"/>
      <c r="X1302" s="250"/>
      <c r="Y1302" s="250"/>
      <c r="Z1302" s="250"/>
      <c r="AA1302" s="250"/>
      <c r="AB1302" s="250"/>
      <c r="AC1302" s="250"/>
      <c r="AD1302" s="250"/>
      <c r="AE1302" s="246"/>
      <c r="AF1302" s="250"/>
      <c r="AG1302" s="250"/>
      <c r="AH1302" s="250"/>
      <c r="AI1302" s="250"/>
    </row>
    <row r="1303" spans="1:35" ht="15" customHeight="1" x14ac:dyDescent="0.3">
      <c r="A1303" s="261"/>
      <c r="B1303" s="262"/>
      <c r="C1303" s="262"/>
      <c r="D1303" s="262"/>
      <c r="E1303" s="262"/>
      <c r="F1303" s="262"/>
      <c r="G1303" s="263"/>
      <c r="H1303" s="262"/>
      <c r="I1303" s="258"/>
      <c r="J1303" s="262"/>
      <c r="K1303" s="257"/>
      <c r="L1303" s="262"/>
      <c r="N1303" s="250"/>
      <c r="O1303" s="260"/>
      <c r="P1303" s="257"/>
      <c r="Q1303" s="250"/>
      <c r="R1303" s="250"/>
      <c r="S1303" s="250"/>
      <c r="T1303" s="250"/>
      <c r="U1303" s="250"/>
      <c r="V1303" s="250"/>
      <c r="W1303" s="250"/>
      <c r="X1303" s="250"/>
      <c r="Y1303" s="250"/>
      <c r="Z1303" s="250"/>
      <c r="AA1303" s="250"/>
      <c r="AB1303" s="250"/>
      <c r="AC1303" s="250"/>
      <c r="AD1303" s="250"/>
      <c r="AE1303" s="246"/>
      <c r="AF1303" s="250"/>
      <c r="AG1303" s="250"/>
      <c r="AH1303" s="250"/>
      <c r="AI1303" s="250"/>
    </row>
    <row r="1304" spans="1:35" ht="15" customHeight="1" x14ac:dyDescent="0.3">
      <c r="A1304" s="261"/>
      <c r="B1304" s="262"/>
      <c r="C1304" s="262"/>
      <c r="D1304" s="262"/>
      <c r="E1304" s="262"/>
      <c r="F1304" s="262"/>
      <c r="G1304" s="263"/>
      <c r="H1304" s="262"/>
      <c r="I1304" s="258"/>
      <c r="J1304" s="250"/>
      <c r="K1304" s="262"/>
      <c r="L1304" s="262"/>
      <c r="N1304" s="250"/>
      <c r="O1304" s="260"/>
      <c r="P1304" s="257"/>
      <c r="Q1304" s="250"/>
      <c r="R1304" s="250"/>
      <c r="S1304" s="250"/>
      <c r="T1304" s="250"/>
      <c r="U1304" s="250"/>
      <c r="V1304" s="250"/>
      <c r="W1304" s="250"/>
      <c r="X1304" s="250"/>
      <c r="Y1304" s="250"/>
      <c r="Z1304" s="250"/>
      <c r="AA1304" s="250"/>
      <c r="AB1304" s="250"/>
      <c r="AC1304" s="250"/>
      <c r="AD1304" s="250"/>
      <c r="AE1304" s="247"/>
      <c r="AF1304" s="250"/>
      <c r="AG1304" s="250"/>
      <c r="AH1304" s="250"/>
      <c r="AI1304" s="250"/>
    </row>
    <row r="1305" spans="1:35" ht="15" customHeight="1" x14ac:dyDescent="0.3">
      <c r="A1305" s="261"/>
      <c r="B1305" s="262"/>
      <c r="C1305" s="262"/>
      <c r="D1305" s="262"/>
      <c r="E1305" s="262"/>
      <c r="F1305" s="262"/>
      <c r="G1305" s="263"/>
      <c r="H1305" s="262"/>
      <c r="I1305" s="258"/>
      <c r="J1305" s="261"/>
      <c r="K1305" s="250"/>
      <c r="L1305" s="262"/>
      <c r="N1305" s="250"/>
      <c r="O1305" s="260"/>
      <c r="P1305" s="257"/>
      <c r="Q1305" s="250"/>
      <c r="R1305" s="250"/>
      <c r="S1305" s="250"/>
      <c r="T1305" s="250"/>
      <c r="U1305" s="250"/>
      <c r="V1305" s="250"/>
      <c r="W1305" s="250"/>
      <c r="X1305" s="250"/>
      <c r="Y1305" s="250"/>
      <c r="Z1305" s="250"/>
      <c r="AA1305" s="250"/>
      <c r="AB1305" s="250"/>
      <c r="AC1305" s="250"/>
      <c r="AD1305" s="250"/>
      <c r="AE1305" s="247"/>
      <c r="AF1305" s="250"/>
      <c r="AG1305" s="250"/>
      <c r="AH1305" s="250"/>
      <c r="AI1305" s="250"/>
    </row>
    <row r="1306" spans="1:35" ht="15" customHeight="1" x14ac:dyDescent="0.3">
      <c r="A1306" s="261"/>
      <c r="B1306" s="262"/>
      <c r="C1306" s="262"/>
      <c r="D1306" s="262"/>
      <c r="E1306" s="262"/>
      <c r="F1306" s="262"/>
      <c r="G1306" s="263"/>
      <c r="H1306" s="262"/>
      <c r="I1306" s="258"/>
      <c r="J1306" s="262"/>
      <c r="K1306" s="257"/>
      <c r="L1306" s="262"/>
      <c r="N1306" s="250"/>
      <c r="O1306" s="260"/>
      <c r="P1306" s="257"/>
      <c r="Q1306" s="250"/>
      <c r="R1306" s="250"/>
      <c r="S1306" s="250"/>
      <c r="T1306" s="250"/>
      <c r="U1306" s="250"/>
      <c r="V1306" s="250"/>
      <c r="W1306" s="250"/>
      <c r="X1306" s="250"/>
      <c r="Y1306" s="250"/>
      <c r="Z1306" s="250"/>
      <c r="AA1306" s="250"/>
      <c r="AB1306" s="250"/>
      <c r="AC1306" s="250"/>
      <c r="AD1306" s="250"/>
      <c r="AE1306" s="246"/>
      <c r="AF1306" s="250"/>
      <c r="AG1306" s="250"/>
      <c r="AH1306" s="250"/>
      <c r="AI1306" s="250"/>
    </row>
    <row r="1307" spans="1:35" ht="15" customHeight="1" x14ac:dyDescent="0.3">
      <c r="A1307" s="261"/>
      <c r="B1307" s="262"/>
      <c r="C1307" s="262"/>
      <c r="D1307" s="262"/>
      <c r="E1307" s="262"/>
      <c r="F1307" s="262"/>
      <c r="G1307" s="263"/>
      <c r="H1307" s="262"/>
      <c r="I1307" s="258"/>
      <c r="J1307" s="262"/>
      <c r="K1307" s="250"/>
      <c r="L1307" s="262"/>
      <c r="N1307" s="250"/>
      <c r="O1307" s="260"/>
      <c r="P1307" s="257"/>
      <c r="Q1307" s="250"/>
      <c r="R1307" s="250"/>
      <c r="S1307" s="250"/>
      <c r="T1307" s="250"/>
      <c r="U1307" s="250"/>
      <c r="V1307" s="250"/>
      <c r="W1307" s="250"/>
      <c r="X1307" s="250"/>
      <c r="Y1307" s="250"/>
      <c r="Z1307" s="250"/>
      <c r="AA1307" s="250"/>
      <c r="AB1307" s="250"/>
      <c r="AC1307" s="250"/>
      <c r="AD1307" s="250"/>
      <c r="AE1307" s="246"/>
      <c r="AF1307" s="250"/>
      <c r="AG1307" s="250"/>
      <c r="AH1307" s="250"/>
      <c r="AI1307" s="250"/>
    </row>
    <row r="1308" spans="1:35" ht="15" customHeight="1" x14ac:dyDescent="0.3">
      <c r="A1308" s="261"/>
      <c r="B1308" s="262"/>
      <c r="C1308" s="262"/>
      <c r="D1308" s="262"/>
      <c r="E1308" s="262"/>
      <c r="F1308" s="262"/>
      <c r="G1308" s="263"/>
      <c r="H1308" s="262"/>
      <c r="I1308" s="258"/>
      <c r="J1308" s="250"/>
      <c r="K1308" s="262"/>
      <c r="L1308" s="262"/>
      <c r="N1308" s="250"/>
      <c r="O1308" s="260"/>
      <c r="P1308" s="257"/>
      <c r="Q1308" s="250"/>
      <c r="R1308" s="250"/>
      <c r="S1308" s="250"/>
      <c r="T1308" s="250"/>
      <c r="U1308" s="250"/>
      <c r="V1308" s="250"/>
      <c r="W1308" s="250"/>
      <c r="X1308" s="250"/>
      <c r="Y1308" s="250"/>
      <c r="Z1308" s="250"/>
      <c r="AA1308" s="250"/>
      <c r="AB1308" s="250"/>
      <c r="AC1308" s="250"/>
      <c r="AD1308" s="250"/>
      <c r="AE1308" s="246"/>
      <c r="AF1308" s="250"/>
      <c r="AG1308" s="250"/>
      <c r="AH1308" s="250"/>
      <c r="AI1308" s="250"/>
    </row>
    <row r="1309" spans="1:35" ht="15" customHeight="1" x14ac:dyDescent="0.3">
      <c r="A1309" s="261"/>
      <c r="B1309" s="262"/>
      <c r="C1309" s="262"/>
      <c r="D1309" s="262"/>
      <c r="E1309" s="262"/>
      <c r="F1309" s="262"/>
      <c r="G1309" s="263"/>
      <c r="H1309" s="262"/>
      <c r="I1309" s="258"/>
      <c r="J1309" s="261"/>
      <c r="K1309" s="250"/>
      <c r="L1309" s="262"/>
      <c r="N1309" s="250"/>
      <c r="O1309" s="260"/>
      <c r="P1309" s="257"/>
      <c r="Q1309" s="250"/>
      <c r="R1309" s="250"/>
      <c r="S1309" s="250"/>
      <c r="T1309" s="250"/>
      <c r="U1309" s="250"/>
      <c r="V1309" s="250"/>
      <c r="W1309" s="250"/>
      <c r="X1309" s="250"/>
      <c r="Y1309" s="250"/>
      <c r="Z1309" s="250"/>
      <c r="AA1309" s="250"/>
      <c r="AB1309" s="250"/>
      <c r="AC1309" s="250"/>
      <c r="AD1309" s="250"/>
      <c r="AE1309" s="246"/>
      <c r="AF1309" s="250"/>
      <c r="AG1309" s="250"/>
      <c r="AH1309" s="250"/>
      <c r="AI1309" s="250"/>
    </row>
    <row r="1310" spans="1:35" ht="15" customHeight="1" x14ac:dyDescent="0.3">
      <c r="A1310" s="261"/>
      <c r="B1310" s="262"/>
      <c r="C1310" s="262"/>
      <c r="D1310" s="262"/>
      <c r="E1310" s="262"/>
      <c r="F1310" s="262"/>
      <c r="G1310" s="263"/>
      <c r="H1310" s="262"/>
      <c r="I1310" s="258"/>
      <c r="J1310" s="262"/>
      <c r="K1310" s="250"/>
      <c r="L1310" s="262"/>
      <c r="N1310" s="250"/>
      <c r="O1310" s="260"/>
      <c r="P1310" s="257"/>
      <c r="Q1310" s="250"/>
      <c r="R1310" s="250"/>
      <c r="S1310" s="250"/>
      <c r="T1310" s="250"/>
      <c r="U1310" s="250"/>
      <c r="V1310" s="250"/>
      <c r="W1310" s="250"/>
      <c r="X1310" s="250"/>
      <c r="Y1310" s="250"/>
      <c r="Z1310" s="250"/>
      <c r="AA1310" s="250"/>
      <c r="AB1310" s="250"/>
      <c r="AC1310" s="250"/>
      <c r="AD1310" s="250"/>
      <c r="AE1310" s="246"/>
      <c r="AF1310" s="250"/>
      <c r="AG1310" s="250"/>
      <c r="AH1310" s="250"/>
      <c r="AI1310" s="250"/>
    </row>
    <row r="1311" spans="1:35" ht="15" customHeight="1" x14ac:dyDescent="0.3">
      <c r="A1311" s="261"/>
      <c r="B1311" s="262"/>
      <c r="C1311" s="262"/>
      <c r="D1311" s="262"/>
      <c r="E1311" s="262"/>
      <c r="F1311" s="262"/>
      <c r="G1311" s="263"/>
      <c r="H1311" s="262"/>
      <c r="I1311" s="258"/>
      <c r="J1311" s="250"/>
      <c r="K1311" s="262"/>
      <c r="L1311" s="262"/>
      <c r="N1311" s="250"/>
      <c r="O1311" s="260"/>
      <c r="P1311" s="257"/>
      <c r="Q1311" s="250"/>
      <c r="R1311" s="250"/>
      <c r="S1311" s="250"/>
      <c r="T1311" s="250"/>
      <c r="U1311" s="250"/>
      <c r="V1311" s="250"/>
      <c r="W1311" s="250"/>
      <c r="X1311" s="250"/>
      <c r="Y1311" s="250"/>
      <c r="Z1311" s="250"/>
      <c r="AA1311" s="250"/>
      <c r="AB1311" s="250"/>
      <c r="AC1311" s="250"/>
      <c r="AD1311" s="250"/>
      <c r="AE1311" s="247"/>
      <c r="AF1311" s="250"/>
      <c r="AG1311" s="250"/>
      <c r="AH1311" s="250"/>
      <c r="AI1311" s="250"/>
    </row>
    <row r="1312" spans="1:35" ht="15" customHeight="1" x14ac:dyDescent="0.3">
      <c r="A1312" s="261"/>
      <c r="B1312" s="262"/>
      <c r="C1312" s="262"/>
      <c r="D1312" s="262"/>
      <c r="E1312" s="262"/>
      <c r="F1312" s="262"/>
      <c r="G1312" s="263"/>
      <c r="H1312" s="262"/>
      <c r="I1312" s="258"/>
      <c r="J1312" s="262"/>
      <c r="K1312" s="257"/>
      <c r="L1312" s="262"/>
      <c r="N1312" s="250"/>
      <c r="O1312" s="260"/>
      <c r="P1312" s="257"/>
      <c r="Q1312" s="250"/>
      <c r="R1312" s="250"/>
      <c r="S1312" s="250"/>
      <c r="T1312" s="250"/>
      <c r="U1312" s="250"/>
      <c r="V1312" s="250"/>
      <c r="W1312" s="250"/>
      <c r="X1312" s="250"/>
      <c r="Y1312" s="250"/>
      <c r="Z1312" s="250"/>
      <c r="AA1312" s="250"/>
      <c r="AB1312" s="250"/>
      <c r="AC1312" s="250"/>
      <c r="AD1312" s="250"/>
      <c r="AE1312" s="246"/>
      <c r="AF1312" s="250"/>
      <c r="AG1312" s="250"/>
      <c r="AH1312" s="250"/>
      <c r="AI1312" s="250"/>
    </row>
    <row r="1313" spans="1:35" ht="15" customHeight="1" x14ac:dyDescent="0.3">
      <c r="A1313" s="261"/>
      <c r="B1313" s="262"/>
      <c r="C1313" s="262"/>
      <c r="D1313" s="262"/>
      <c r="E1313" s="262"/>
      <c r="F1313" s="262"/>
      <c r="G1313" s="263"/>
      <c r="H1313" s="262"/>
      <c r="I1313" s="258"/>
      <c r="J1313" s="262"/>
      <c r="K1313" s="250"/>
      <c r="L1313" s="262"/>
      <c r="N1313" s="250"/>
      <c r="O1313" s="260"/>
      <c r="P1313" s="257"/>
      <c r="Q1313" s="250"/>
      <c r="R1313" s="250"/>
      <c r="S1313" s="250"/>
      <c r="T1313" s="250"/>
      <c r="U1313" s="250"/>
      <c r="V1313" s="250"/>
      <c r="W1313" s="250"/>
      <c r="X1313" s="250"/>
      <c r="Y1313" s="250"/>
      <c r="Z1313" s="250"/>
      <c r="AA1313" s="250"/>
      <c r="AB1313" s="250"/>
      <c r="AC1313" s="250"/>
      <c r="AD1313" s="250"/>
      <c r="AE1313" s="246"/>
      <c r="AF1313" s="250"/>
      <c r="AG1313" s="250"/>
      <c r="AH1313" s="250"/>
      <c r="AI1313" s="250"/>
    </row>
    <row r="1314" spans="1:35" ht="15" customHeight="1" x14ac:dyDescent="0.3">
      <c r="A1314" s="261"/>
      <c r="B1314" s="262"/>
      <c r="C1314" s="262"/>
      <c r="D1314" s="262"/>
      <c r="E1314" s="262"/>
      <c r="F1314" s="262"/>
      <c r="G1314" s="263"/>
      <c r="H1314" s="262"/>
      <c r="I1314" s="258"/>
      <c r="J1314" s="262"/>
      <c r="K1314" s="250"/>
      <c r="L1314" s="262"/>
      <c r="N1314" s="250"/>
      <c r="O1314" s="260"/>
      <c r="P1314" s="257"/>
      <c r="Q1314" s="250"/>
      <c r="R1314" s="250"/>
      <c r="S1314" s="250"/>
      <c r="T1314" s="250"/>
      <c r="U1314" s="250"/>
      <c r="V1314" s="250"/>
      <c r="W1314" s="250"/>
      <c r="X1314" s="250"/>
      <c r="Y1314" s="250"/>
      <c r="Z1314" s="250"/>
      <c r="AA1314" s="250"/>
      <c r="AB1314" s="250"/>
      <c r="AC1314" s="250"/>
      <c r="AD1314" s="250"/>
      <c r="AE1314" s="246"/>
      <c r="AF1314" s="250"/>
      <c r="AG1314" s="250"/>
      <c r="AH1314" s="250"/>
      <c r="AI1314" s="250"/>
    </row>
    <row r="1315" spans="1:35" ht="15" customHeight="1" x14ac:dyDescent="0.3">
      <c r="A1315" s="261"/>
      <c r="B1315" s="262"/>
      <c r="C1315" s="262"/>
      <c r="D1315" s="262"/>
      <c r="E1315" s="262"/>
      <c r="F1315" s="262"/>
      <c r="G1315" s="263"/>
      <c r="H1315" s="262"/>
      <c r="I1315" s="258"/>
      <c r="J1315" s="262"/>
      <c r="K1315" s="250"/>
      <c r="L1315" s="262"/>
      <c r="N1315" s="250"/>
      <c r="O1315" s="260"/>
      <c r="P1315" s="257"/>
      <c r="Q1315" s="250"/>
      <c r="R1315" s="250"/>
      <c r="S1315" s="250"/>
      <c r="T1315" s="250"/>
      <c r="U1315" s="250"/>
      <c r="V1315" s="250"/>
      <c r="W1315" s="250"/>
      <c r="X1315" s="250"/>
      <c r="Y1315" s="250"/>
      <c r="Z1315" s="250"/>
      <c r="AA1315" s="250"/>
      <c r="AB1315" s="250"/>
      <c r="AC1315" s="250"/>
      <c r="AD1315" s="250"/>
      <c r="AE1315" s="247"/>
      <c r="AF1315" s="250"/>
      <c r="AG1315" s="250"/>
      <c r="AH1315" s="250"/>
      <c r="AI1315" s="250"/>
    </row>
    <row r="1316" spans="1:35" ht="15" customHeight="1" x14ac:dyDescent="0.3">
      <c r="A1316" s="261"/>
      <c r="B1316" s="262"/>
      <c r="C1316" s="262"/>
      <c r="D1316" s="262"/>
      <c r="E1316" s="262"/>
      <c r="F1316" s="262"/>
      <c r="G1316" s="263"/>
      <c r="H1316" s="262"/>
      <c r="I1316" s="258"/>
      <c r="J1316" s="262"/>
      <c r="K1316" s="257"/>
      <c r="L1316" s="262"/>
      <c r="N1316" s="250"/>
      <c r="O1316" s="260"/>
      <c r="P1316" s="257"/>
      <c r="Q1316" s="250"/>
      <c r="R1316" s="250"/>
      <c r="S1316" s="250"/>
      <c r="T1316" s="250"/>
      <c r="U1316" s="250"/>
      <c r="V1316" s="250"/>
      <c r="W1316" s="250"/>
      <c r="X1316" s="250"/>
      <c r="Y1316" s="250"/>
      <c r="Z1316" s="250"/>
      <c r="AA1316" s="250"/>
      <c r="AB1316" s="250"/>
      <c r="AC1316" s="250"/>
      <c r="AD1316" s="250"/>
      <c r="AE1316" s="246"/>
      <c r="AF1316" s="250"/>
      <c r="AG1316" s="250"/>
      <c r="AH1316" s="250"/>
      <c r="AI1316" s="250"/>
    </row>
    <row r="1317" spans="1:35" ht="15" customHeight="1" x14ac:dyDescent="0.3">
      <c r="A1317" s="261"/>
      <c r="B1317" s="262"/>
      <c r="C1317" s="262"/>
      <c r="D1317" s="262"/>
      <c r="E1317" s="262"/>
      <c r="F1317" s="262"/>
      <c r="G1317" s="263"/>
      <c r="H1317" s="262"/>
      <c r="I1317" s="258"/>
      <c r="J1317" s="261"/>
      <c r="K1317" s="250"/>
      <c r="L1317" s="262"/>
      <c r="N1317" s="250"/>
      <c r="O1317" s="260"/>
      <c r="P1317" s="257"/>
      <c r="Q1317" s="250"/>
      <c r="R1317" s="250"/>
      <c r="S1317" s="250"/>
      <c r="T1317" s="250"/>
      <c r="U1317" s="250"/>
      <c r="V1317" s="250"/>
      <c r="W1317" s="250"/>
      <c r="X1317" s="250"/>
      <c r="Y1317" s="250"/>
      <c r="Z1317" s="250"/>
      <c r="AA1317" s="250"/>
      <c r="AB1317" s="250"/>
      <c r="AC1317" s="250"/>
      <c r="AD1317" s="250"/>
      <c r="AE1317" s="247"/>
      <c r="AF1317" s="250"/>
      <c r="AG1317" s="250"/>
      <c r="AH1317" s="250"/>
      <c r="AI1317" s="250"/>
    </row>
    <row r="1318" spans="1:35" ht="15" customHeight="1" x14ac:dyDescent="0.3">
      <c r="A1318" s="261"/>
      <c r="B1318" s="262"/>
      <c r="C1318" s="262"/>
      <c r="D1318" s="262"/>
      <c r="E1318" s="262"/>
      <c r="F1318" s="262"/>
      <c r="G1318" s="263"/>
      <c r="H1318" s="262"/>
      <c r="I1318" s="258"/>
      <c r="J1318" s="261"/>
      <c r="K1318" s="250"/>
      <c r="L1318" s="262"/>
      <c r="N1318" s="250"/>
      <c r="O1318" s="260"/>
      <c r="P1318" s="257"/>
      <c r="Q1318" s="250"/>
      <c r="R1318" s="250"/>
      <c r="S1318" s="250"/>
      <c r="T1318" s="250"/>
      <c r="U1318" s="250"/>
      <c r="V1318" s="250"/>
      <c r="W1318" s="250"/>
      <c r="X1318" s="250"/>
      <c r="Y1318" s="250"/>
      <c r="Z1318" s="250"/>
      <c r="AA1318" s="250"/>
      <c r="AB1318" s="250"/>
      <c r="AC1318" s="250"/>
      <c r="AD1318" s="250"/>
      <c r="AE1318" s="246"/>
      <c r="AF1318" s="250"/>
      <c r="AG1318" s="250"/>
      <c r="AH1318" s="250"/>
      <c r="AI1318" s="250"/>
    </row>
    <row r="1319" spans="1:35" ht="15" customHeight="1" x14ac:dyDescent="0.3">
      <c r="A1319" s="261"/>
      <c r="B1319" s="262"/>
      <c r="C1319" s="262"/>
      <c r="D1319" s="262"/>
      <c r="E1319" s="262"/>
      <c r="F1319" s="262"/>
      <c r="G1319" s="263"/>
      <c r="H1319" s="262"/>
      <c r="I1319" s="258"/>
      <c r="J1319" s="262"/>
      <c r="K1319" s="257"/>
      <c r="L1319" s="262"/>
      <c r="N1319" s="250"/>
      <c r="O1319" s="260"/>
      <c r="P1319" s="257"/>
      <c r="Q1319" s="250"/>
      <c r="R1319" s="250"/>
      <c r="S1319" s="250"/>
      <c r="T1319" s="250"/>
      <c r="U1319" s="250"/>
      <c r="V1319" s="250"/>
      <c r="W1319" s="250"/>
      <c r="X1319" s="250"/>
      <c r="Y1319" s="250"/>
      <c r="Z1319" s="250"/>
      <c r="AA1319" s="250"/>
      <c r="AB1319" s="250"/>
      <c r="AC1319" s="250"/>
      <c r="AD1319" s="250"/>
      <c r="AE1319" s="246"/>
      <c r="AF1319" s="250"/>
      <c r="AG1319" s="250"/>
      <c r="AH1319" s="250"/>
      <c r="AI1319" s="250"/>
    </row>
    <row r="1320" spans="1:35" ht="15" customHeight="1" x14ac:dyDescent="0.3">
      <c r="A1320" s="261"/>
      <c r="B1320" s="262"/>
      <c r="C1320" s="262"/>
      <c r="D1320" s="262"/>
      <c r="E1320" s="262"/>
      <c r="F1320" s="262"/>
      <c r="G1320" s="263"/>
      <c r="H1320" s="262"/>
      <c r="I1320" s="258"/>
      <c r="J1320" s="262"/>
      <c r="K1320" s="250"/>
      <c r="L1320" s="262"/>
      <c r="N1320" s="250"/>
      <c r="O1320" s="260"/>
      <c r="P1320" s="257"/>
      <c r="Q1320" s="250"/>
      <c r="R1320" s="250"/>
      <c r="S1320" s="250"/>
      <c r="T1320" s="250"/>
      <c r="U1320" s="250"/>
      <c r="V1320" s="250"/>
      <c r="W1320" s="250"/>
      <c r="X1320" s="250"/>
      <c r="Y1320" s="250"/>
      <c r="Z1320" s="250"/>
      <c r="AA1320" s="250"/>
      <c r="AB1320" s="250"/>
      <c r="AC1320" s="250"/>
      <c r="AD1320" s="250"/>
      <c r="AE1320" s="246"/>
      <c r="AF1320" s="250"/>
      <c r="AG1320" s="250"/>
      <c r="AH1320" s="250"/>
      <c r="AI1320" s="250"/>
    </row>
    <row r="1321" spans="1:35" ht="15" customHeight="1" x14ac:dyDescent="0.3">
      <c r="A1321" s="261"/>
      <c r="B1321" s="262"/>
      <c r="C1321" s="262"/>
      <c r="D1321" s="262"/>
      <c r="E1321" s="262"/>
      <c r="F1321" s="262"/>
      <c r="G1321" s="263"/>
      <c r="H1321" s="262"/>
      <c r="I1321" s="258"/>
      <c r="J1321" s="262"/>
      <c r="K1321" s="257"/>
      <c r="L1321" s="262"/>
      <c r="N1321" s="250"/>
      <c r="O1321" s="260"/>
      <c r="P1321" s="257"/>
      <c r="Q1321" s="250"/>
      <c r="R1321" s="250"/>
      <c r="S1321" s="250"/>
      <c r="T1321" s="250"/>
      <c r="U1321" s="250"/>
      <c r="V1321" s="250"/>
      <c r="W1321" s="250"/>
      <c r="X1321" s="250"/>
      <c r="Y1321" s="250"/>
      <c r="Z1321" s="250"/>
      <c r="AA1321" s="250"/>
      <c r="AB1321" s="250"/>
      <c r="AC1321" s="250"/>
      <c r="AD1321" s="250"/>
      <c r="AE1321" s="247"/>
      <c r="AF1321" s="250"/>
      <c r="AG1321" s="250"/>
      <c r="AH1321" s="250"/>
      <c r="AI1321" s="250"/>
    </row>
    <row r="1322" spans="1:35" ht="15" customHeight="1" x14ac:dyDescent="0.3">
      <c r="A1322" s="261"/>
      <c r="B1322" s="262"/>
      <c r="C1322" s="262"/>
      <c r="D1322" s="262"/>
      <c r="E1322" s="262"/>
      <c r="F1322" s="262"/>
      <c r="G1322" s="263"/>
      <c r="H1322" s="262"/>
      <c r="I1322" s="258"/>
      <c r="J1322" s="261"/>
      <c r="K1322" s="250"/>
      <c r="L1322" s="262"/>
      <c r="N1322" s="250"/>
      <c r="O1322" s="260"/>
      <c r="P1322" s="257"/>
      <c r="Q1322" s="250"/>
      <c r="R1322" s="250"/>
      <c r="S1322" s="250"/>
      <c r="T1322" s="250"/>
      <c r="U1322" s="250"/>
      <c r="V1322" s="250"/>
      <c r="W1322" s="250"/>
      <c r="X1322" s="250"/>
      <c r="Y1322" s="250"/>
      <c r="Z1322" s="250"/>
      <c r="AA1322" s="250"/>
      <c r="AB1322" s="250"/>
      <c r="AC1322" s="250"/>
      <c r="AD1322" s="250"/>
      <c r="AE1322" s="246"/>
      <c r="AF1322" s="250"/>
      <c r="AG1322" s="250"/>
      <c r="AH1322" s="250"/>
      <c r="AI1322" s="250"/>
    </row>
    <row r="1323" spans="1:35" ht="15" customHeight="1" x14ac:dyDescent="0.3">
      <c r="A1323" s="261"/>
      <c r="B1323" s="262"/>
      <c r="C1323" s="262"/>
      <c r="D1323" s="262"/>
      <c r="E1323" s="262"/>
      <c r="F1323" s="262"/>
      <c r="G1323" s="263"/>
      <c r="H1323" s="262"/>
      <c r="I1323" s="258"/>
      <c r="J1323" s="262"/>
      <c r="K1323" s="250"/>
      <c r="L1323" s="262"/>
      <c r="N1323" s="250"/>
      <c r="O1323" s="260"/>
      <c r="P1323" s="257"/>
      <c r="Q1323" s="250"/>
      <c r="R1323" s="250"/>
      <c r="S1323" s="250"/>
      <c r="T1323" s="250"/>
      <c r="U1323" s="250"/>
      <c r="V1323" s="250"/>
      <c r="W1323" s="250"/>
      <c r="X1323" s="250"/>
      <c r="Y1323" s="250"/>
      <c r="Z1323" s="250"/>
      <c r="AA1323" s="250"/>
      <c r="AB1323" s="250"/>
      <c r="AC1323" s="250"/>
      <c r="AD1323" s="250"/>
      <c r="AE1323" s="246"/>
      <c r="AF1323" s="250"/>
      <c r="AG1323" s="250"/>
      <c r="AH1323" s="250"/>
      <c r="AI1323" s="250"/>
    </row>
    <row r="1324" spans="1:35" ht="15" customHeight="1" x14ac:dyDescent="0.3">
      <c r="A1324" s="261"/>
      <c r="B1324" s="262"/>
      <c r="C1324" s="262"/>
      <c r="D1324" s="262"/>
      <c r="E1324" s="262"/>
      <c r="F1324" s="262"/>
      <c r="G1324" s="263"/>
      <c r="H1324" s="262"/>
      <c r="I1324" s="258"/>
      <c r="J1324" s="262"/>
      <c r="K1324" s="250"/>
      <c r="L1324" s="262"/>
      <c r="N1324" s="250"/>
      <c r="O1324" s="260"/>
      <c r="P1324" s="257"/>
      <c r="Q1324" s="250"/>
      <c r="R1324" s="250"/>
      <c r="S1324" s="250"/>
      <c r="T1324" s="250"/>
      <c r="U1324" s="250"/>
      <c r="V1324" s="250"/>
      <c r="W1324" s="250"/>
      <c r="X1324" s="250"/>
      <c r="Y1324" s="250"/>
      <c r="Z1324" s="250"/>
      <c r="AA1324" s="250"/>
      <c r="AB1324" s="250"/>
      <c r="AC1324" s="250"/>
      <c r="AD1324" s="250"/>
      <c r="AE1324" s="246"/>
      <c r="AF1324" s="250"/>
      <c r="AG1324" s="250"/>
      <c r="AH1324" s="250"/>
      <c r="AI1324" s="250"/>
    </row>
    <row r="1325" spans="1:35" ht="15" customHeight="1" x14ac:dyDescent="0.3">
      <c r="A1325" s="261"/>
      <c r="B1325" s="262"/>
      <c r="C1325" s="262"/>
      <c r="D1325" s="262"/>
      <c r="E1325" s="262"/>
      <c r="F1325" s="262"/>
      <c r="G1325" s="263"/>
      <c r="H1325" s="262"/>
      <c r="I1325" s="258"/>
      <c r="J1325" s="261"/>
      <c r="K1325" s="262"/>
      <c r="L1325" s="250"/>
      <c r="N1325" s="250"/>
      <c r="O1325" s="260"/>
      <c r="P1325" s="257"/>
      <c r="Q1325" s="250"/>
      <c r="R1325" s="250"/>
      <c r="S1325" s="250"/>
      <c r="T1325" s="250"/>
      <c r="U1325" s="250"/>
      <c r="V1325" s="250"/>
      <c r="W1325" s="250"/>
      <c r="X1325" s="250"/>
      <c r="Y1325" s="250"/>
      <c r="Z1325" s="250"/>
      <c r="AA1325" s="250"/>
      <c r="AB1325" s="250"/>
      <c r="AC1325" s="250"/>
      <c r="AD1325" s="250"/>
      <c r="AE1325" s="247"/>
      <c r="AF1325" s="250"/>
      <c r="AG1325" s="250"/>
      <c r="AH1325" s="250"/>
      <c r="AI1325" s="250"/>
    </row>
    <row r="1326" spans="1:35" ht="15" customHeight="1" x14ac:dyDescent="0.3">
      <c r="A1326" s="261"/>
      <c r="B1326" s="262"/>
      <c r="C1326" s="262"/>
      <c r="D1326" s="262"/>
      <c r="E1326" s="262"/>
      <c r="F1326" s="262"/>
      <c r="G1326" s="263"/>
      <c r="H1326" s="262"/>
      <c r="I1326" s="258"/>
      <c r="J1326" s="262"/>
      <c r="K1326" s="257"/>
      <c r="L1326" s="262"/>
      <c r="N1326" s="250"/>
      <c r="O1326" s="260"/>
      <c r="P1326" s="257"/>
      <c r="Q1326" s="250"/>
      <c r="R1326" s="250"/>
      <c r="S1326" s="250"/>
      <c r="T1326" s="250"/>
      <c r="U1326" s="250"/>
      <c r="V1326" s="250"/>
      <c r="W1326" s="250"/>
      <c r="X1326" s="250"/>
      <c r="Y1326" s="250"/>
      <c r="Z1326" s="250"/>
      <c r="AA1326" s="250"/>
      <c r="AB1326" s="250"/>
      <c r="AC1326" s="250"/>
      <c r="AD1326" s="250"/>
      <c r="AE1326" s="247"/>
      <c r="AF1326" s="250"/>
      <c r="AG1326" s="250"/>
      <c r="AH1326" s="250"/>
      <c r="AI1326" s="250"/>
    </row>
    <row r="1327" spans="1:35" ht="15" customHeight="1" x14ac:dyDescent="0.3">
      <c r="A1327" s="261"/>
      <c r="B1327" s="262"/>
      <c r="C1327" s="262"/>
      <c r="D1327" s="262"/>
      <c r="E1327" s="262"/>
      <c r="F1327" s="262"/>
      <c r="G1327" s="263"/>
      <c r="H1327" s="262"/>
      <c r="I1327" s="258"/>
      <c r="J1327" s="262"/>
      <c r="K1327" s="257"/>
      <c r="L1327" s="262"/>
      <c r="N1327" s="250"/>
      <c r="O1327" s="260"/>
      <c r="P1327" s="257"/>
      <c r="Q1327" s="250"/>
      <c r="R1327" s="250"/>
      <c r="S1327" s="250"/>
      <c r="T1327" s="250"/>
      <c r="U1327" s="250"/>
      <c r="V1327" s="250"/>
      <c r="W1327" s="250"/>
      <c r="X1327" s="250"/>
      <c r="Y1327" s="250"/>
      <c r="Z1327" s="250"/>
      <c r="AA1327" s="250"/>
      <c r="AB1327" s="250"/>
      <c r="AC1327" s="250"/>
      <c r="AD1327" s="250"/>
      <c r="AE1327" s="247"/>
      <c r="AF1327" s="250"/>
      <c r="AG1327" s="250"/>
      <c r="AH1327" s="250"/>
      <c r="AI1327" s="250"/>
    </row>
    <row r="1328" spans="1:35" ht="15" customHeight="1" x14ac:dyDescent="0.3">
      <c r="A1328" s="261"/>
      <c r="B1328" s="262"/>
      <c r="C1328" s="262"/>
      <c r="D1328" s="262"/>
      <c r="E1328" s="262"/>
      <c r="F1328" s="262"/>
      <c r="G1328" s="263"/>
      <c r="H1328" s="262"/>
      <c r="I1328" s="258"/>
      <c r="J1328" s="262"/>
      <c r="K1328" s="250"/>
      <c r="L1328" s="262"/>
      <c r="N1328" s="250"/>
      <c r="O1328" s="260"/>
      <c r="P1328" s="257"/>
      <c r="Q1328" s="250"/>
      <c r="R1328" s="250"/>
      <c r="S1328" s="250"/>
      <c r="T1328" s="250"/>
      <c r="U1328" s="250"/>
      <c r="V1328" s="250"/>
      <c r="W1328" s="250"/>
      <c r="X1328" s="250"/>
      <c r="Y1328" s="250"/>
      <c r="Z1328" s="250"/>
      <c r="AA1328" s="250"/>
      <c r="AB1328" s="250"/>
      <c r="AC1328" s="250"/>
      <c r="AD1328" s="250"/>
      <c r="AE1328" s="246"/>
      <c r="AF1328" s="250"/>
      <c r="AG1328" s="250"/>
      <c r="AH1328" s="250"/>
      <c r="AI1328" s="250"/>
    </row>
    <row r="1329" spans="1:35" ht="15" customHeight="1" x14ac:dyDescent="0.3">
      <c r="A1329" s="261"/>
      <c r="B1329" s="262"/>
      <c r="C1329" s="262"/>
      <c r="D1329" s="262"/>
      <c r="E1329" s="262"/>
      <c r="F1329" s="262"/>
      <c r="G1329" s="263"/>
      <c r="H1329" s="262"/>
      <c r="I1329" s="258"/>
      <c r="J1329" s="261"/>
      <c r="K1329" s="250"/>
      <c r="L1329" s="262"/>
      <c r="N1329" s="250"/>
      <c r="O1329" s="260"/>
      <c r="P1329" s="257"/>
      <c r="Q1329" s="250"/>
      <c r="R1329" s="250"/>
      <c r="S1329" s="250"/>
      <c r="T1329" s="250"/>
      <c r="U1329" s="250"/>
      <c r="V1329" s="250"/>
      <c r="W1329" s="250"/>
      <c r="X1329" s="250"/>
      <c r="Y1329" s="250"/>
      <c r="Z1329" s="250"/>
      <c r="AA1329" s="250"/>
      <c r="AB1329" s="250"/>
      <c r="AC1329" s="250"/>
      <c r="AD1329" s="250"/>
      <c r="AE1329" s="246"/>
      <c r="AF1329" s="250"/>
      <c r="AG1329" s="250"/>
      <c r="AH1329" s="250"/>
      <c r="AI1329" s="250"/>
    </row>
    <row r="1330" spans="1:35" ht="15" customHeight="1" x14ac:dyDescent="0.3">
      <c r="A1330" s="261"/>
      <c r="B1330" s="262"/>
      <c r="C1330" s="262"/>
      <c r="D1330" s="262"/>
      <c r="E1330" s="262"/>
      <c r="F1330" s="262"/>
      <c r="G1330" s="263"/>
      <c r="H1330" s="262"/>
      <c r="I1330" s="258"/>
      <c r="J1330" s="262"/>
      <c r="K1330" s="257"/>
      <c r="L1330" s="262"/>
      <c r="N1330" s="250"/>
      <c r="O1330" s="260"/>
      <c r="P1330" s="257"/>
      <c r="Q1330" s="250"/>
      <c r="R1330" s="250"/>
      <c r="S1330" s="250"/>
      <c r="T1330" s="250"/>
      <c r="U1330" s="250"/>
      <c r="V1330" s="250"/>
      <c r="W1330" s="250"/>
      <c r="X1330" s="250"/>
      <c r="Y1330" s="250"/>
      <c r="Z1330" s="250"/>
      <c r="AA1330" s="250"/>
      <c r="AB1330" s="250"/>
      <c r="AC1330" s="250"/>
      <c r="AD1330" s="250"/>
      <c r="AE1330" s="246"/>
      <c r="AF1330" s="250"/>
      <c r="AG1330" s="250"/>
      <c r="AH1330" s="250"/>
      <c r="AI1330" s="250"/>
    </row>
    <row r="1331" spans="1:35" ht="15" customHeight="1" x14ac:dyDescent="0.3">
      <c r="A1331" s="261"/>
      <c r="B1331" s="262"/>
      <c r="C1331" s="262"/>
      <c r="D1331" s="262"/>
      <c r="E1331" s="262"/>
      <c r="F1331" s="262"/>
      <c r="G1331" s="263"/>
      <c r="H1331" s="262"/>
      <c r="I1331" s="258"/>
      <c r="J1331" s="262"/>
      <c r="K1331" s="257"/>
      <c r="L1331" s="262"/>
      <c r="N1331" s="250"/>
      <c r="O1331" s="260"/>
      <c r="P1331" s="257"/>
      <c r="Q1331" s="250"/>
      <c r="R1331" s="250"/>
      <c r="S1331" s="250"/>
      <c r="T1331" s="250"/>
      <c r="U1331" s="250"/>
      <c r="V1331" s="250"/>
      <c r="W1331" s="250"/>
      <c r="X1331" s="250"/>
      <c r="Y1331" s="250"/>
      <c r="Z1331" s="250"/>
      <c r="AA1331" s="250"/>
      <c r="AB1331" s="250"/>
      <c r="AC1331" s="250"/>
      <c r="AD1331" s="250"/>
      <c r="AE1331" s="247"/>
      <c r="AF1331" s="250"/>
      <c r="AG1331" s="250"/>
      <c r="AH1331" s="250"/>
      <c r="AI1331" s="250"/>
    </row>
    <row r="1332" spans="1:35" ht="15" customHeight="1" x14ac:dyDescent="0.3">
      <c r="A1332" s="261"/>
      <c r="B1332" s="262"/>
      <c r="C1332" s="262"/>
      <c r="D1332" s="262"/>
      <c r="E1332" s="262"/>
      <c r="F1332" s="262"/>
      <c r="G1332" s="263"/>
      <c r="H1332" s="262"/>
      <c r="I1332" s="258"/>
      <c r="J1332" s="262"/>
      <c r="K1332" s="250"/>
      <c r="L1332" s="262"/>
      <c r="N1332" s="250"/>
      <c r="O1332" s="260"/>
      <c r="P1332" s="257"/>
      <c r="Q1332" s="250"/>
      <c r="R1332" s="250"/>
      <c r="S1332" s="250"/>
      <c r="T1332" s="250"/>
      <c r="U1332" s="250"/>
      <c r="V1332" s="250"/>
      <c r="W1332" s="250"/>
      <c r="X1332" s="250"/>
      <c r="Y1332" s="250"/>
      <c r="Z1332" s="250"/>
      <c r="AA1332" s="250"/>
      <c r="AB1332" s="250"/>
      <c r="AC1332" s="250"/>
      <c r="AD1332" s="250"/>
      <c r="AE1332" s="246"/>
      <c r="AF1332" s="250"/>
      <c r="AG1332" s="250"/>
      <c r="AH1332" s="250"/>
      <c r="AI1332" s="250"/>
    </row>
    <row r="1333" spans="1:35" ht="15" customHeight="1" x14ac:dyDescent="0.3">
      <c r="A1333" s="261"/>
      <c r="B1333" s="262"/>
      <c r="C1333" s="262"/>
      <c r="D1333" s="262"/>
      <c r="E1333" s="262"/>
      <c r="F1333" s="262"/>
      <c r="G1333" s="263"/>
      <c r="H1333" s="262"/>
      <c r="I1333" s="258"/>
      <c r="J1333" s="261"/>
      <c r="K1333" s="250"/>
      <c r="L1333" s="262"/>
      <c r="N1333" s="250"/>
      <c r="O1333" s="260"/>
      <c r="P1333" s="257"/>
      <c r="Q1333" s="250"/>
      <c r="R1333" s="250"/>
      <c r="S1333" s="250"/>
      <c r="T1333" s="250"/>
      <c r="U1333" s="250"/>
      <c r="V1333" s="250"/>
      <c r="W1333" s="250"/>
      <c r="X1333" s="250"/>
      <c r="Y1333" s="250"/>
      <c r="Z1333" s="250"/>
      <c r="AA1333" s="250"/>
      <c r="AB1333" s="250"/>
      <c r="AC1333" s="250"/>
      <c r="AD1333" s="250"/>
      <c r="AE1333" s="246"/>
      <c r="AF1333" s="250"/>
      <c r="AG1333" s="250"/>
      <c r="AH1333" s="250"/>
      <c r="AI1333" s="250"/>
    </row>
    <row r="1334" spans="1:35" ht="15" customHeight="1" x14ac:dyDescent="0.3">
      <c r="A1334" s="261"/>
      <c r="B1334" s="262"/>
      <c r="C1334" s="262"/>
      <c r="D1334" s="262"/>
      <c r="E1334" s="262"/>
      <c r="F1334" s="262"/>
      <c r="G1334" s="263"/>
      <c r="H1334" s="262"/>
      <c r="I1334" s="258"/>
      <c r="J1334" s="250"/>
      <c r="K1334" s="262"/>
      <c r="L1334" s="262"/>
      <c r="N1334" s="250"/>
      <c r="O1334" s="260"/>
      <c r="P1334" s="257"/>
      <c r="Q1334" s="250"/>
      <c r="R1334" s="250"/>
      <c r="S1334" s="250"/>
      <c r="T1334" s="250"/>
      <c r="U1334" s="250"/>
      <c r="V1334" s="250"/>
      <c r="W1334" s="250"/>
      <c r="X1334" s="250"/>
      <c r="Y1334" s="250"/>
      <c r="Z1334" s="250"/>
      <c r="AA1334" s="250"/>
      <c r="AB1334" s="250"/>
      <c r="AC1334" s="250"/>
      <c r="AD1334" s="250"/>
      <c r="AE1334" s="246"/>
      <c r="AF1334" s="250"/>
      <c r="AG1334" s="250"/>
      <c r="AH1334" s="250"/>
      <c r="AI1334" s="250"/>
    </row>
    <row r="1335" spans="1:35" ht="15" customHeight="1" x14ac:dyDescent="0.3">
      <c r="A1335" s="261"/>
      <c r="B1335" s="262"/>
      <c r="C1335" s="262"/>
      <c r="D1335" s="262"/>
      <c r="E1335" s="262"/>
      <c r="F1335" s="262"/>
      <c r="G1335" s="263"/>
      <c r="H1335" s="262"/>
      <c r="I1335" s="258"/>
      <c r="J1335" s="250"/>
      <c r="K1335" s="262"/>
      <c r="L1335" s="262"/>
      <c r="N1335" s="250"/>
      <c r="O1335" s="260"/>
      <c r="P1335" s="257"/>
      <c r="Q1335" s="250"/>
      <c r="R1335" s="250"/>
      <c r="S1335" s="250"/>
      <c r="T1335" s="250"/>
      <c r="U1335" s="250"/>
      <c r="V1335" s="250"/>
      <c r="W1335" s="250"/>
      <c r="X1335" s="250"/>
      <c r="Y1335" s="250"/>
      <c r="Z1335" s="250"/>
      <c r="AA1335" s="250"/>
      <c r="AB1335" s="250"/>
      <c r="AC1335" s="250"/>
      <c r="AD1335" s="250"/>
      <c r="AE1335" s="247"/>
      <c r="AF1335" s="250"/>
      <c r="AG1335" s="250"/>
      <c r="AH1335" s="250"/>
      <c r="AI1335" s="250"/>
    </row>
    <row r="1336" spans="1:35" ht="15" customHeight="1" x14ac:dyDescent="0.3">
      <c r="A1336" s="261"/>
      <c r="B1336" s="262"/>
      <c r="C1336" s="262"/>
      <c r="D1336" s="262"/>
      <c r="E1336" s="262"/>
      <c r="F1336" s="262"/>
      <c r="G1336" s="263"/>
      <c r="H1336" s="262"/>
      <c r="I1336" s="258"/>
      <c r="J1336" s="262"/>
      <c r="K1336" s="257"/>
      <c r="L1336" s="262"/>
      <c r="N1336" s="250"/>
      <c r="O1336" s="260"/>
      <c r="P1336" s="257"/>
      <c r="Q1336" s="250"/>
      <c r="R1336" s="250"/>
      <c r="S1336" s="250"/>
      <c r="T1336" s="250"/>
      <c r="U1336" s="250"/>
      <c r="V1336" s="250"/>
      <c r="W1336" s="250"/>
      <c r="X1336" s="250"/>
      <c r="Y1336" s="250"/>
      <c r="Z1336" s="250"/>
      <c r="AA1336" s="250"/>
      <c r="AB1336" s="250"/>
      <c r="AC1336" s="250"/>
      <c r="AD1336" s="250"/>
      <c r="AE1336" s="246"/>
      <c r="AF1336" s="250"/>
      <c r="AG1336" s="250"/>
      <c r="AH1336" s="250"/>
      <c r="AI1336" s="250"/>
    </row>
    <row r="1337" spans="1:35" ht="15" customHeight="1" x14ac:dyDescent="0.3">
      <c r="A1337" s="261"/>
      <c r="B1337" s="262"/>
      <c r="C1337" s="262"/>
      <c r="D1337" s="262"/>
      <c r="E1337" s="262"/>
      <c r="F1337" s="262"/>
      <c r="G1337" s="263"/>
      <c r="H1337" s="262"/>
      <c r="I1337" s="258"/>
      <c r="J1337" s="262"/>
      <c r="K1337" s="257"/>
      <c r="L1337" s="262"/>
      <c r="N1337" s="250"/>
      <c r="O1337" s="260"/>
      <c r="P1337" s="257"/>
      <c r="Q1337" s="250"/>
      <c r="R1337" s="257"/>
      <c r="S1337" s="250"/>
      <c r="T1337" s="250"/>
      <c r="U1337" s="250"/>
      <c r="V1337" s="250"/>
      <c r="W1337" s="250"/>
      <c r="X1337" s="250"/>
      <c r="Y1337" s="250"/>
      <c r="Z1337" s="250"/>
      <c r="AA1337" s="250"/>
      <c r="AB1337" s="250"/>
      <c r="AC1337" s="250"/>
      <c r="AD1337" s="250"/>
      <c r="AE1337" s="246"/>
      <c r="AF1337" s="250"/>
      <c r="AG1337" s="250"/>
      <c r="AH1337" s="250"/>
      <c r="AI1337" s="250"/>
    </row>
    <row r="1338" spans="1:35" ht="15" customHeight="1" x14ac:dyDescent="0.3">
      <c r="A1338" s="256"/>
      <c r="B1338" s="257"/>
      <c r="C1338" s="257"/>
      <c r="D1338" s="257"/>
      <c r="E1338" s="257"/>
      <c r="F1338" s="257"/>
      <c r="G1338" s="257"/>
      <c r="H1338" s="257"/>
      <c r="I1338" s="258"/>
      <c r="J1338" s="257"/>
      <c r="K1338" s="257"/>
      <c r="L1338" s="257"/>
      <c r="N1338" s="250"/>
      <c r="O1338" s="260"/>
      <c r="P1338" s="257"/>
      <c r="Q1338" s="257"/>
      <c r="R1338" s="250"/>
      <c r="S1338" s="257"/>
      <c r="T1338" s="257"/>
      <c r="U1338" s="257"/>
      <c r="V1338" s="257"/>
      <c r="W1338" s="257"/>
      <c r="X1338" s="257"/>
      <c r="Y1338" s="257"/>
      <c r="Z1338" s="257"/>
      <c r="AA1338" s="257"/>
      <c r="AB1338" s="257"/>
      <c r="AC1338" s="257"/>
      <c r="AD1338" s="257"/>
      <c r="AE1338" s="246"/>
      <c r="AF1338" s="257"/>
      <c r="AG1338" s="257"/>
      <c r="AH1338" s="257"/>
      <c r="AI1338" s="257"/>
    </row>
    <row r="1339" spans="1:35" ht="15" customHeight="1" x14ac:dyDescent="0.3">
      <c r="A1339" s="261"/>
      <c r="B1339" s="262"/>
      <c r="C1339" s="262"/>
      <c r="D1339" s="262"/>
      <c r="E1339" s="262"/>
      <c r="F1339" s="262"/>
      <c r="G1339" s="263"/>
      <c r="H1339" s="262"/>
      <c r="I1339" s="258"/>
      <c r="J1339" s="261"/>
      <c r="K1339" s="250"/>
      <c r="L1339" s="262"/>
      <c r="N1339" s="250"/>
      <c r="O1339" s="260"/>
      <c r="P1339" s="257"/>
      <c r="Q1339" s="250"/>
      <c r="R1339" s="250"/>
      <c r="S1339" s="250"/>
      <c r="T1339" s="250"/>
      <c r="U1339" s="250"/>
      <c r="V1339" s="250"/>
      <c r="W1339" s="250"/>
      <c r="X1339" s="250"/>
      <c r="Y1339" s="250"/>
      <c r="Z1339" s="250"/>
      <c r="AA1339" s="250"/>
      <c r="AB1339" s="250"/>
      <c r="AC1339" s="250"/>
      <c r="AD1339" s="250"/>
      <c r="AE1339" s="246"/>
      <c r="AF1339" s="250"/>
      <c r="AG1339" s="250"/>
      <c r="AH1339" s="250"/>
      <c r="AI1339" s="250"/>
    </row>
    <row r="1340" spans="1:35" ht="15" customHeight="1" x14ac:dyDescent="0.3">
      <c r="A1340" s="261"/>
      <c r="B1340" s="262"/>
      <c r="C1340" s="262"/>
      <c r="D1340" s="262"/>
      <c r="E1340" s="262"/>
      <c r="F1340" s="262"/>
      <c r="G1340" s="263"/>
      <c r="H1340" s="262"/>
      <c r="I1340" s="258"/>
      <c r="J1340" s="262"/>
      <c r="K1340" s="257"/>
      <c r="L1340" s="262"/>
      <c r="N1340" s="250"/>
      <c r="O1340" s="260"/>
      <c r="P1340" s="257"/>
      <c r="Q1340" s="250"/>
      <c r="R1340" s="250"/>
      <c r="S1340" s="250"/>
      <c r="T1340" s="250"/>
      <c r="U1340" s="250"/>
      <c r="V1340" s="250"/>
      <c r="W1340" s="250"/>
      <c r="X1340" s="250"/>
      <c r="Y1340" s="250"/>
      <c r="Z1340" s="250"/>
      <c r="AA1340" s="250"/>
      <c r="AB1340" s="250"/>
      <c r="AC1340" s="250"/>
      <c r="AD1340" s="250"/>
      <c r="AE1340" s="247"/>
      <c r="AF1340" s="250"/>
      <c r="AG1340" s="250"/>
      <c r="AH1340" s="250"/>
      <c r="AI1340" s="250"/>
    </row>
    <row r="1341" spans="1:35" ht="15" customHeight="1" x14ac:dyDescent="0.3">
      <c r="A1341" s="261"/>
      <c r="B1341" s="262"/>
      <c r="C1341" s="262"/>
      <c r="D1341" s="262"/>
      <c r="E1341" s="262"/>
      <c r="F1341" s="262"/>
      <c r="G1341" s="263"/>
      <c r="H1341" s="262"/>
      <c r="I1341" s="258"/>
      <c r="J1341" s="261"/>
      <c r="K1341" s="250"/>
      <c r="L1341" s="262"/>
      <c r="N1341" s="250"/>
      <c r="O1341" s="260"/>
      <c r="P1341" s="257"/>
      <c r="Q1341" s="250"/>
      <c r="R1341" s="250"/>
      <c r="S1341" s="250"/>
      <c r="T1341" s="250"/>
      <c r="U1341" s="250"/>
      <c r="V1341" s="250"/>
      <c r="W1341" s="250"/>
      <c r="X1341" s="250"/>
      <c r="Y1341" s="250"/>
      <c r="Z1341" s="250"/>
      <c r="AA1341" s="250"/>
      <c r="AB1341" s="250"/>
      <c r="AC1341" s="250"/>
      <c r="AD1341" s="250"/>
      <c r="AE1341" s="246"/>
      <c r="AF1341" s="250"/>
      <c r="AG1341" s="250"/>
      <c r="AH1341" s="250"/>
      <c r="AI1341" s="250"/>
    </row>
    <row r="1342" spans="1:35" ht="15" customHeight="1" x14ac:dyDescent="0.3">
      <c r="A1342" s="261"/>
      <c r="B1342" s="262"/>
      <c r="C1342" s="262"/>
      <c r="D1342" s="262"/>
      <c r="E1342" s="262"/>
      <c r="F1342" s="262"/>
      <c r="G1342" s="263"/>
      <c r="H1342" s="262"/>
      <c r="I1342" s="258"/>
      <c r="J1342" s="262"/>
      <c r="K1342" s="250"/>
      <c r="L1342" s="262"/>
      <c r="N1342" s="250"/>
      <c r="O1342" s="260"/>
      <c r="P1342" s="257"/>
      <c r="Q1342" s="250"/>
      <c r="R1342" s="250"/>
      <c r="S1342" s="250"/>
      <c r="T1342" s="250"/>
      <c r="U1342" s="250"/>
      <c r="V1342" s="250"/>
      <c r="W1342" s="250"/>
      <c r="X1342" s="250"/>
      <c r="Y1342" s="250"/>
      <c r="Z1342" s="250"/>
      <c r="AA1342" s="250"/>
      <c r="AB1342" s="250"/>
      <c r="AC1342" s="250"/>
      <c r="AD1342" s="250"/>
      <c r="AE1342" s="246"/>
      <c r="AF1342" s="250"/>
      <c r="AG1342" s="250"/>
      <c r="AH1342" s="250"/>
      <c r="AI1342" s="250"/>
    </row>
    <row r="1343" spans="1:35" ht="15" customHeight="1" x14ac:dyDescent="0.3">
      <c r="A1343" s="261"/>
      <c r="B1343" s="262"/>
      <c r="C1343" s="262"/>
      <c r="D1343" s="262"/>
      <c r="E1343" s="262"/>
      <c r="F1343" s="262"/>
      <c r="G1343" s="263"/>
      <c r="H1343" s="262"/>
      <c r="I1343" s="258"/>
      <c r="J1343" s="261"/>
      <c r="K1343" s="250"/>
      <c r="L1343" s="262"/>
      <c r="N1343" s="250"/>
      <c r="O1343" s="260"/>
      <c r="P1343" s="257"/>
      <c r="Q1343" s="250"/>
      <c r="R1343" s="250"/>
      <c r="S1343" s="250"/>
      <c r="T1343" s="250"/>
      <c r="U1343" s="250"/>
      <c r="V1343" s="250"/>
      <c r="W1343" s="250"/>
      <c r="X1343" s="250"/>
      <c r="Y1343" s="250"/>
      <c r="Z1343" s="250"/>
      <c r="AA1343" s="250"/>
      <c r="AB1343" s="250"/>
      <c r="AC1343" s="250"/>
      <c r="AD1343" s="250"/>
      <c r="AE1343" s="246"/>
      <c r="AF1343" s="250"/>
      <c r="AG1343" s="250"/>
      <c r="AH1343" s="250"/>
      <c r="AI1343" s="250"/>
    </row>
    <row r="1344" spans="1:35" ht="15" customHeight="1" x14ac:dyDescent="0.3">
      <c r="A1344" s="261"/>
      <c r="B1344" s="262"/>
      <c r="C1344" s="262"/>
      <c r="D1344" s="262"/>
      <c r="E1344" s="262"/>
      <c r="F1344" s="262"/>
      <c r="G1344" s="263"/>
      <c r="H1344" s="262"/>
      <c r="I1344" s="258"/>
      <c r="J1344" s="261"/>
      <c r="K1344" s="250"/>
      <c r="L1344" s="262"/>
      <c r="N1344" s="250"/>
      <c r="O1344" s="260"/>
      <c r="P1344" s="257"/>
      <c r="Q1344" s="250"/>
      <c r="R1344" s="250"/>
      <c r="S1344" s="250"/>
      <c r="T1344" s="250"/>
      <c r="U1344" s="250"/>
      <c r="V1344" s="250"/>
      <c r="W1344" s="250"/>
      <c r="X1344" s="250"/>
      <c r="Y1344" s="250"/>
      <c r="Z1344" s="250"/>
      <c r="AA1344" s="250"/>
      <c r="AB1344" s="250"/>
      <c r="AC1344" s="250"/>
      <c r="AD1344" s="250"/>
      <c r="AE1344" s="246"/>
      <c r="AF1344" s="250"/>
      <c r="AG1344" s="250"/>
      <c r="AH1344" s="250"/>
      <c r="AI1344" s="250"/>
    </row>
    <row r="1345" spans="1:35" ht="15" customHeight="1" x14ac:dyDescent="0.3">
      <c r="A1345" s="261"/>
      <c r="B1345" s="262"/>
      <c r="C1345" s="262"/>
      <c r="D1345" s="262"/>
      <c r="E1345" s="262"/>
      <c r="F1345" s="262"/>
      <c r="G1345" s="263"/>
      <c r="H1345" s="262"/>
      <c r="I1345" s="258"/>
      <c r="J1345" s="262"/>
      <c r="K1345" s="257"/>
      <c r="L1345" s="262"/>
      <c r="N1345" s="250"/>
      <c r="O1345" s="260"/>
      <c r="P1345" s="257"/>
      <c r="Q1345" s="250"/>
      <c r="R1345" s="250"/>
      <c r="S1345" s="250"/>
      <c r="T1345" s="250"/>
      <c r="U1345" s="250"/>
      <c r="V1345" s="250"/>
      <c r="W1345" s="250"/>
      <c r="X1345" s="250"/>
      <c r="Y1345" s="250"/>
      <c r="Z1345" s="250"/>
      <c r="AA1345" s="250"/>
      <c r="AB1345" s="250"/>
      <c r="AC1345" s="250"/>
      <c r="AD1345" s="250"/>
      <c r="AE1345" s="247"/>
      <c r="AF1345" s="250"/>
      <c r="AG1345" s="250"/>
      <c r="AH1345" s="250"/>
      <c r="AI1345" s="250"/>
    </row>
    <row r="1346" spans="1:35" ht="15" customHeight="1" x14ac:dyDescent="0.3">
      <c r="A1346" s="261"/>
      <c r="B1346" s="262"/>
      <c r="C1346" s="262"/>
      <c r="D1346" s="262"/>
      <c r="E1346" s="262"/>
      <c r="F1346" s="262"/>
      <c r="G1346" s="263"/>
      <c r="H1346" s="262"/>
      <c r="I1346" s="258"/>
      <c r="J1346" s="262"/>
      <c r="K1346" s="257"/>
      <c r="L1346" s="262"/>
      <c r="N1346" s="250"/>
      <c r="O1346" s="260"/>
      <c r="P1346" s="257"/>
      <c r="Q1346" s="250"/>
      <c r="R1346" s="250"/>
      <c r="S1346" s="250"/>
      <c r="T1346" s="250"/>
      <c r="U1346" s="250"/>
      <c r="V1346" s="250"/>
      <c r="W1346" s="250"/>
      <c r="X1346" s="250"/>
      <c r="Y1346" s="250"/>
      <c r="Z1346" s="250"/>
      <c r="AA1346" s="250"/>
      <c r="AB1346" s="250"/>
      <c r="AC1346" s="250"/>
      <c r="AD1346" s="250"/>
      <c r="AE1346" s="246"/>
      <c r="AF1346" s="250"/>
      <c r="AG1346" s="250"/>
      <c r="AH1346" s="250"/>
      <c r="AI1346" s="250"/>
    </row>
    <row r="1347" spans="1:35" ht="15" customHeight="1" x14ac:dyDescent="0.3">
      <c r="A1347" s="261"/>
      <c r="B1347" s="262"/>
      <c r="C1347" s="262"/>
      <c r="D1347" s="262"/>
      <c r="E1347" s="262"/>
      <c r="F1347" s="262"/>
      <c r="G1347" s="263"/>
      <c r="H1347" s="262"/>
      <c r="I1347" s="258"/>
      <c r="J1347" s="262"/>
      <c r="K1347" s="250"/>
      <c r="L1347" s="262"/>
      <c r="N1347" s="250"/>
      <c r="O1347" s="260"/>
      <c r="P1347" s="257"/>
      <c r="Q1347" s="250"/>
      <c r="R1347" s="250"/>
      <c r="S1347" s="250"/>
      <c r="T1347" s="250"/>
      <c r="U1347" s="250"/>
      <c r="V1347" s="250"/>
      <c r="W1347" s="250"/>
      <c r="X1347" s="250"/>
      <c r="Y1347" s="250"/>
      <c r="Z1347" s="250"/>
      <c r="AA1347" s="250"/>
      <c r="AB1347" s="250"/>
      <c r="AC1347" s="250"/>
      <c r="AD1347" s="250"/>
      <c r="AE1347" s="246"/>
      <c r="AF1347" s="250"/>
      <c r="AG1347" s="250"/>
      <c r="AH1347" s="250"/>
      <c r="AI1347" s="250"/>
    </row>
    <row r="1348" spans="1:35" ht="15" customHeight="1" x14ac:dyDescent="0.3">
      <c r="A1348" s="261"/>
      <c r="B1348" s="262"/>
      <c r="C1348" s="262"/>
      <c r="D1348" s="262"/>
      <c r="E1348" s="262"/>
      <c r="F1348" s="262"/>
      <c r="G1348" s="263"/>
      <c r="H1348" s="262"/>
      <c r="I1348" s="258"/>
      <c r="J1348" s="262"/>
      <c r="K1348" s="250"/>
      <c r="L1348" s="262"/>
      <c r="N1348" s="250"/>
      <c r="O1348" s="260"/>
      <c r="P1348" s="257"/>
      <c r="Q1348" s="250"/>
      <c r="R1348" s="250"/>
      <c r="S1348" s="250"/>
      <c r="T1348" s="250"/>
      <c r="U1348" s="250"/>
      <c r="V1348" s="250"/>
      <c r="W1348" s="250"/>
      <c r="X1348" s="250"/>
      <c r="Y1348" s="250"/>
      <c r="Z1348" s="250"/>
      <c r="AA1348" s="250"/>
      <c r="AB1348" s="250"/>
      <c r="AC1348" s="250"/>
      <c r="AD1348" s="250"/>
      <c r="AE1348" s="247"/>
      <c r="AF1348" s="250"/>
      <c r="AG1348" s="250"/>
      <c r="AH1348" s="250"/>
      <c r="AI1348" s="250"/>
    </row>
    <row r="1349" spans="1:35" ht="15" customHeight="1" x14ac:dyDescent="0.3">
      <c r="A1349" s="261"/>
      <c r="B1349" s="262"/>
      <c r="C1349" s="262"/>
      <c r="D1349" s="262"/>
      <c r="E1349" s="262"/>
      <c r="F1349" s="262"/>
      <c r="G1349" s="263"/>
      <c r="H1349" s="262"/>
      <c r="I1349" s="258"/>
      <c r="J1349" s="262"/>
      <c r="K1349" s="257"/>
      <c r="L1349" s="262"/>
      <c r="N1349" s="250"/>
      <c r="O1349" s="260"/>
      <c r="P1349" s="257"/>
      <c r="Q1349" s="250"/>
      <c r="R1349" s="250"/>
      <c r="S1349" s="250"/>
      <c r="T1349" s="250"/>
      <c r="U1349" s="250"/>
      <c r="V1349" s="250"/>
      <c r="W1349" s="250"/>
      <c r="X1349" s="250"/>
      <c r="Y1349" s="250"/>
      <c r="Z1349" s="250"/>
      <c r="AA1349" s="250"/>
      <c r="AB1349" s="250"/>
      <c r="AC1349" s="250"/>
      <c r="AD1349" s="250"/>
      <c r="AE1349" s="246"/>
      <c r="AF1349" s="250"/>
      <c r="AG1349" s="250"/>
      <c r="AH1349" s="250"/>
      <c r="AI1349" s="250"/>
    </row>
    <row r="1350" spans="1:35" ht="15" customHeight="1" x14ac:dyDescent="0.3">
      <c r="A1350" s="261"/>
      <c r="B1350" s="262"/>
      <c r="C1350" s="262"/>
      <c r="D1350" s="262"/>
      <c r="E1350" s="262"/>
      <c r="F1350" s="262"/>
      <c r="G1350" s="263"/>
      <c r="H1350" s="262"/>
      <c r="I1350" s="258"/>
      <c r="J1350" s="262"/>
      <c r="K1350" s="262"/>
      <c r="L1350" s="262"/>
      <c r="N1350" s="250"/>
      <c r="O1350" s="260"/>
      <c r="P1350" s="257"/>
      <c r="Q1350" s="250"/>
      <c r="R1350" s="250"/>
      <c r="S1350" s="250"/>
      <c r="T1350" s="250"/>
      <c r="U1350" s="250"/>
      <c r="V1350" s="250"/>
      <c r="W1350" s="250"/>
      <c r="X1350" s="250"/>
      <c r="Y1350" s="250"/>
      <c r="Z1350" s="250"/>
      <c r="AA1350" s="250"/>
      <c r="AB1350" s="250"/>
      <c r="AC1350" s="250"/>
      <c r="AD1350" s="250"/>
      <c r="AE1350" s="246"/>
      <c r="AF1350" s="250"/>
      <c r="AG1350" s="250"/>
      <c r="AH1350" s="250"/>
      <c r="AI1350" s="250"/>
    </row>
    <row r="1351" spans="1:35" ht="15" customHeight="1" x14ac:dyDescent="0.3">
      <c r="A1351" s="261"/>
      <c r="B1351" s="262"/>
      <c r="C1351" s="262"/>
      <c r="D1351" s="262"/>
      <c r="E1351" s="262"/>
      <c r="F1351" s="262"/>
      <c r="G1351" s="263"/>
      <c r="H1351" s="262"/>
      <c r="I1351" s="258"/>
      <c r="J1351" s="261"/>
      <c r="K1351" s="262"/>
      <c r="L1351" s="250"/>
      <c r="N1351" s="250"/>
      <c r="O1351" s="260"/>
      <c r="P1351" s="257"/>
      <c r="Q1351" s="250"/>
      <c r="R1351" s="250"/>
      <c r="S1351" s="250"/>
      <c r="T1351" s="250"/>
      <c r="U1351" s="250"/>
      <c r="V1351" s="250"/>
      <c r="W1351" s="250"/>
      <c r="X1351" s="250"/>
      <c r="Y1351" s="250"/>
      <c r="Z1351" s="250"/>
      <c r="AA1351" s="250"/>
      <c r="AB1351" s="250"/>
      <c r="AC1351" s="250"/>
      <c r="AD1351" s="250"/>
      <c r="AE1351" s="247"/>
      <c r="AF1351" s="250"/>
      <c r="AG1351" s="250"/>
      <c r="AH1351" s="250"/>
      <c r="AI1351" s="250"/>
    </row>
    <row r="1352" spans="1:35" ht="15" customHeight="1" x14ac:dyDescent="0.3">
      <c r="A1352" s="261"/>
      <c r="B1352" s="262"/>
      <c r="C1352" s="262"/>
      <c r="D1352" s="262"/>
      <c r="E1352" s="262"/>
      <c r="F1352" s="262"/>
      <c r="G1352" s="263"/>
      <c r="H1352" s="262"/>
      <c r="I1352" s="258"/>
      <c r="J1352" s="262"/>
      <c r="K1352" s="250"/>
      <c r="L1352" s="262"/>
      <c r="N1352" s="250"/>
      <c r="O1352" s="260"/>
      <c r="P1352" s="257"/>
      <c r="Q1352" s="250"/>
      <c r="R1352" s="250"/>
      <c r="S1352" s="250"/>
      <c r="T1352" s="250"/>
      <c r="U1352" s="250"/>
      <c r="V1352" s="250"/>
      <c r="W1352" s="250"/>
      <c r="X1352" s="250"/>
      <c r="Y1352" s="250"/>
      <c r="Z1352" s="250"/>
      <c r="AA1352" s="250"/>
      <c r="AB1352" s="250"/>
      <c r="AC1352" s="250"/>
      <c r="AD1352" s="250"/>
      <c r="AE1352" s="246"/>
      <c r="AF1352" s="250"/>
      <c r="AG1352" s="250"/>
      <c r="AH1352" s="250"/>
      <c r="AI1352" s="250"/>
    </row>
    <row r="1353" spans="1:35" ht="15" customHeight="1" x14ac:dyDescent="0.3">
      <c r="A1353" s="261"/>
      <c r="B1353" s="262"/>
      <c r="C1353" s="262"/>
      <c r="D1353" s="262"/>
      <c r="E1353" s="262"/>
      <c r="F1353" s="262"/>
      <c r="G1353" s="263"/>
      <c r="H1353" s="262"/>
      <c r="I1353" s="258"/>
      <c r="J1353" s="262"/>
      <c r="K1353" s="250"/>
      <c r="L1353" s="262"/>
      <c r="N1353" s="250"/>
      <c r="O1353" s="260"/>
      <c r="P1353" s="257"/>
      <c r="Q1353" s="250"/>
      <c r="R1353" s="250"/>
      <c r="S1353" s="250"/>
      <c r="T1353" s="250"/>
      <c r="U1353" s="250"/>
      <c r="V1353" s="250"/>
      <c r="W1353" s="250"/>
      <c r="X1353" s="250"/>
      <c r="Y1353" s="250"/>
      <c r="Z1353" s="250"/>
      <c r="AA1353" s="250"/>
      <c r="AB1353" s="250"/>
      <c r="AC1353" s="250"/>
      <c r="AD1353" s="250"/>
      <c r="AE1353" s="246"/>
      <c r="AF1353" s="250"/>
      <c r="AG1353" s="250"/>
      <c r="AH1353" s="250"/>
      <c r="AI1353" s="250"/>
    </row>
    <row r="1354" spans="1:35" ht="15" customHeight="1" x14ac:dyDescent="0.3">
      <c r="A1354" s="261"/>
      <c r="B1354" s="262"/>
      <c r="C1354" s="262"/>
      <c r="D1354" s="262"/>
      <c r="E1354" s="262"/>
      <c r="F1354" s="262"/>
      <c r="G1354" s="263"/>
      <c r="H1354" s="262"/>
      <c r="I1354" s="258"/>
      <c r="J1354" s="261"/>
      <c r="K1354" s="250"/>
      <c r="L1354" s="262"/>
      <c r="N1354" s="250"/>
      <c r="O1354" s="260"/>
      <c r="P1354" s="257"/>
      <c r="Q1354" s="250"/>
      <c r="R1354" s="250"/>
      <c r="S1354" s="250"/>
      <c r="T1354" s="250"/>
      <c r="U1354" s="250"/>
      <c r="V1354" s="250"/>
      <c r="W1354" s="250"/>
      <c r="X1354" s="250"/>
      <c r="Y1354" s="250"/>
      <c r="Z1354" s="250"/>
      <c r="AA1354" s="250"/>
      <c r="AB1354" s="250"/>
      <c r="AC1354" s="250"/>
      <c r="AD1354" s="250"/>
      <c r="AE1354" s="246"/>
      <c r="AF1354" s="250"/>
      <c r="AG1354" s="250"/>
      <c r="AH1354" s="250"/>
      <c r="AI1354" s="250"/>
    </row>
    <row r="1355" spans="1:35" ht="15" customHeight="1" x14ac:dyDescent="0.3">
      <c r="A1355" s="261"/>
      <c r="B1355" s="262"/>
      <c r="C1355" s="262"/>
      <c r="D1355" s="262"/>
      <c r="E1355" s="262"/>
      <c r="F1355" s="262"/>
      <c r="G1355" s="263"/>
      <c r="H1355" s="262"/>
      <c r="I1355" s="258"/>
      <c r="J1355" s="261"/>
      <c r="K1355" s="250"/>
      <c r="L1355" s="262"/>
      <c r="N1355" s="250"/>
      <c r="O1355" s="260"/>
      <c r="P1355" s="257"/>
      <c r="Q1355" s="250"/>
      <c r="R1355" s="250"/>
      <c r="S1355" s="250"/>
      <c r="T1355" s="250"/>
      <c r="U1355" s="250"/>
      <c r="V1355" s="250"/>
      <c r="W1355" s="250"/>
      <c r="X1355" s="250"/>
      <c r="Y1355" s="250"/>
      <c r="Z1355" s="250"/>
      <c r="AA1355" s="250"/>
      <c r="AB1355" s="250"/>
      <c r="AC1355" s="250"/>
      <c r="AD1355" s="250"/>
      <c r="AE1355" s="247"/>
      <c r="AF1355" s="250"/>
      <c r="AG1355" s="250"/>
      <c r="AH1355" s="250"/>
      <c r="AI1355" s="250"/>
    </row>
    <row r="1356" spans="1:35" ht="15" customHeight="1" x14ac:dyDescent="0.3">
      <c r="A1356" s="261"/>
      <c r="B1356" s="262"/>
      <c r="C1356" s="262"/>
      <c r="D1356" s="262"/>
      <c r="E1356" s="262"/>
      <c r="F1356" s="262"/>
      <c r="G1356" s="263"/>
      <c r="H1356" s="262"/>
      <c r="I1356" s="258"/>
      <c r="J1356" s="262"/>
      <c r="K1356" s="250"/>
      <c r="L1356" s="262"/>
      <c r="N1356" s="250"/>
      <c r="O1356" s="260"/>
      <c r="P1356" s="257"/>
      <c r="Q1356" s="250"/>
      <c r="R1356" s="250"/>
      <c r="S1356" s="250"/>
      <c r="T1356" s="250"/>
      <c r="U1356" s="250"/>
      <c r="V1356" s="250"/>
      <c r="W1356" s="250"/>
      <c r="X1356" s="250"/>
      <c r="Y1356" s="250"/>
      <c r="Z1356" s="250"/>
      <c r="AA1356" s="250"/>
      <c r="AB1356" s="250"/>
      <c r="AC1356" s="250"/>
      <c r="AD1356" s="250"/>
      <c r="AE1356" s="246"/>
      <c r="AF1356" s="250"/>
      <c r="AG1356" s="250"/>
      <c r="AH1356" s="250"/>
      <c r="AI1356" s="250"/>
    </row>
    <row r="1357" spans="1:35" ht="15" customHeight="1" x14ac:dyDescent="0.3">
      <c r="A1357" s="261"/>
      <c r="B1357" s="262"/>
      <c r="C1357" s="262"/>
      <c r="D1357" s="262"/>
      <c r="E1357" s="262"/>
      <c r="F1357" s="262"/>
      <c r="G1357" s="263"/>
      <c r="H1357" s="262"/>
      <c r="I1357" s="258"/>
      <c r="J1357" s="262"/>
      <c r="K1357" s="257"/>
      <c r="L1357" s="262"/>
      <c r="N1357" s="250"/>
      <c r="O1357" s="260"/>
      <c r="P1357" s="257"/>
      <c r="Q1357" s="250"/>
      <c r="R1357" s="250"/>
      <c r="S1357" s="250"/>
      <c r="T1357" s="250"/>
      <c r="U1357" s="250"/>
      <c r="V1357" s="250"/>
      <c r="W1357" s="250"/>
      <c r="X1357" s="250"/>
      <c r="Y1357" s="250"/>
      <c r="Z1357" s="250"/>
      <c r="AA1357" s="250"/>
      <c r="AB1357" s="250"/>
      <c r="AC1357" s="250"/>
      <c r="AD1357" s="250"/>
      <c r="AE1357" s="246"/>
      <c r="AF1357" s="250"/>
      <c r="AG1357" s="250"/>
      <c r="AH1357" s="250"/>
      <c r="AI1357" s="250"/>
    </row>
    <row r="1358" spans="1:35" ht="15" customHeight="1" x14ac:dyDescent="0.3">
      <c r="A1358" s="261"/>
      <c r="B1358" s="262"/>
      <c r="C1358" s="262"/>
      <c r="D1358" s="262"/>
      <c r="E1358" s="262"/>
      <c r="F1358" s="262"/>
      <c r="G1358" s="263"/>
      <c r="H1358" s="262"/>
      <c r="I1358" s="258"/>
      <c r="J1358" s="262"/>
      <c r="K1358" s="250"/>
      <c r="L1358" s="262"/>
      <c r="N1358" s="250"/>
      <c r="O1358" s="260"/>
      <c r="P1358" s="257"/>
      <c r="Q1358" s="250"/>
      <c r="R1358" s="250"/>
      <c r="S1358" s="250"/>
      <c r="T1358" s="250"/>
      <c r="U1358" s="250"/>
      <c r="V1358" s="250"/>
      <c r="W1358" s="250"/>
      <c r="X1358" s="250"/>
      <c r="Y1358" s="250"/>
      <c r="Z1358" s="250"/>
      <c r="AA1358" s="250"/>
      <c r="AB1358" s="250"/>
      <c r="AC1358" s="250"/>
      <c r="AD1358" s="250"/>
      <c r="AE1358" s="246"/>
      <c r="AF1358" s="250"/>
      <c r="AG1358" s="250"/>
      <c r="AH1358" s="250"/>
      <c r="AI1358" s="250"/>
    </row>
    <row r="1359" spans="1:35" ht="15" customHeight="1" x14ac:dyDescent="0.3">
      <c r="A1359" s="261"/>
      <c r="B1359" s="262"/>
      <c r="C1359" s="262"/>
      <c r="D1359" s="262"/>
      <c r="E1359" s="262"/>
      <c r="F1359" s="262"/>
      <c r="G1359" s="263"/>
      <c r="H1359" s="262"/>
      <c r="I1359" s="258"/>
      <c r="J1359" s="262"/>
      <c r="K1359" s="250"/>
      <c r="L1359" s="262"/>
      <c r="N1359" s="250"/>
      <c r="O1359" s="260"/>
      <c r="P1359" s="257"/>
      <c r="Q1359" s="250"/>
      <c r="R1359" s="250"/>
      <c r="S1359" s="250"/>
      <c r="T1359" s="250"/>
      <c r="U1359" s="250"/>
      <c r="V1359" s="250"/>
      <c r="W1359" s="250"/>
      <c r="X1359" s="250"/>
      <c r="Y1359" s="250"/>
      <c r="Z1359" s="250"/>
      <c r="AA1359" s="250"/>
      <c r="AB1359" s="250"/>
      <c r="AC1359" s="250"/>
      <c r="AD1359" s="250"/>
      <c r="AE1359" s="247"/>
      <c r="AF1359" s="250"/>
      <c r="AG1359" s="250"/>
      <c r="AH1359" s="250"/>
      <c r="AI1359" s="250"/>
    </row>
    <row r="1360" spans="1:35" ht="15" customHeight="1" x14ac:dyDescent="0.3">
      <c r="A1360" s="261"/>
      <c r="B1360" s="262"/>
      <c r="C1360" s="262"/>
      <c r="D1360" s="262"/>
      <c r="E1360" s="262"/>
      <c r="F1360" s="262"/>
      <c r="G1360" s="263"/>
      <c r="H1360" s="262"/>
      <c r="I1360" s="258"/>
      <c r="J1360" s="250"/>
      <c r="K1360" s="262"/>
      <c r="L1360" s="262"/>
      <c r="N1360" s="250"/>
      <c r="O1360" s="260"/>
      <c r="P1360" s="257"/>
      <c r="Q1360" s="250"/>
      <c r="R1360" s="250"/>
      <c r="S1360" s="250"/>
      <c r="T1360" s="250"/>
      <c r="U1360" s="250"/>
      <c r="V1360" s="250"/>
      <c r="W1360" s="250"/>
      <c r="X1360" s="250"/>
      <c r="Y1360" s="250"/>
      <c r="Z1360" s="250"/>
      <c r="AA1360" s="250"/>
      <c r="AB1360" s="250"/>
      <c r="AC1360" s="250"/>
      <c r="AD1360" s="250"/>
      <c r="AE1360" s="246"/>
      <c r="AF1360" s="250"/>
      <c r="AG1360" s="250"/>
      <c r="AH1360" s="250"/>
      <c r="AI1360" s="250"/>
    </row>
    <row r="1361" spans="1:35" ht="15" customHeight="1" x14ac:dyDescent="0.3">
      <c r="A1361" s="261"/>
      <c r="B1361" s="262"/>
      <c r="C1361" s="262"/>
      <c r="D1361" s="262"/>
      <c r="E1361" s="262"/>
      <c r="F1361" s="262"/>
      <c r="G1361" s="263"/>
      <c r="H1361" s="262"/>
      <c r="I1361" s="258"/>
      <c r="J1361" s="262"/>
      <c r="K1361" s="250"/>
      <c r="L1361" s="262"/>
      <c r="N1361" s="250"/>
      <c r="O1361" s="260"/>
      <c r="P1361" s="257"/>
      <c r="Q1361" s="250"/>
      <c r="R1361" s="250"/>
      <c r="S1361" s="250"/>
      <c r="T1361" s="250"/>
      <c r="U1361" s="250"/>
      <c r="V1361" s="250"/>
      <c r="W1361" s="250"/>
      <c r="X1361" s="250"/>
      <c r="Y1361" s="250"/>
      <c r="Z1361" s="250"/>
      <c r="AA1361" s="250"/>
      <c r="AB1361" s="250"/>
      <c r="AC1361" s="250"/>
      <c r="AD1361" s="250"/>
      <c r="AE1361" s="247"/>
      <c r="AF1361" s="250"/>
      <c r="AG1361" s="250"/>
      <c r="AH1361" s="250"/>
      <c r="AI1361" s="250"/>
    </row>
    <row r="1362" spans="1:35" ht="15" customHeight="1" x14ac:dyDescent="0.3">
      <c r="A1362" s="261"/>
      <c r="B1362" s="262"/>
      <c r="C1362" s="262"/>
      <c r="D1362" s="262"/>
      <c r="E1362" s="262"/>
      <c r="F1362" s="262"/>
      <c r="G1362" s="267"/>
      <c r="H1362" s="262"/>
      <c r="I1362" s="258"/>
      <c r="J1362" s="262"/>
      <c r="K1362" s="250"/>
      <c r="L1362" s="262"/>
      <c r="N1362" s="250"/>
      <c r="O1362" s="260"/>
      <c r="P1362" s="257"/>
      <c r="Q1362" s="250"/>
      <c r="R1362" s="250"/>
      <c r="S1362" s="250"/>
      <c r="T1362" s="250"/>
      <c r="U1362" s="250"/>
      <c r="V1362" s="250"/>
      <c r="W1362" s="250"/>
      <c r="X1362" s="250"/>
      <c r="Y1362" s="250"/>
      <c r="Z1362" s="250"/>
      <c r="AA1362" s="250"/>
      <c r="AB1362" s="250"/>
      <c r="AC1362" s="250"/>
      <c r="AD1362" s="250"/>
      <c r="AE1362" s="246"/>
      <c r="AF1362" s="250"/>
      <c r="AG1362" s="250"/>
      <c r="AH1362" s="250"/>
      <c r="AI1362" s="250"/>
    </row>
    <row r="1363" spans="1:35" ht="15" customHeight="1" x14ac:dyDescent="0.3">
      <c r="A1363" s="261"/>
      <c r="B1363" s="262"/>
      <c r="C1363" s="262"/>
      <c r="D1363" s="262"/>
      <c r="E1363" s="262"/>
      <c r="F1363" s="262"/>
      <c r="G1363" s="267"/>
      <c r="H1363" s="262"/>
      <c r="I1363" s="258"/>
      <c r="J1363" s="261"/>
      <c r="K1363" s="250"/>
      <c r="L1363" s="262"/>
      <c r="N1363" s="250"/>
      <c r="O1363" s="260"/>
      <c r="P1363" s="257"/>
      <c r="Q1363" s="250"/>
      <c r="R1363" s="250"/>
      <c r="S1363" s="250"/>
      <c r="T1363" s="250"/>
      <c r="U1363" s="250"/>
      <c r="V1363" s="250"/>
      <c r="W1363" s="250"/>
      <c r="X1363" s="250"/>
      <c r="Y1363" s="250"/>
      <c r="Z1363" s="250"/>
      <c r="AA1363" s="250"/>
      <c r="AB1363" s="250"/>
      <c r="AC1363" s="250"/>
      <c r="AD1363" s="250"/>
      <c r="AE1363" s="246"/>
      <c r="AF1363" s="250"/>
      <c r="AG1363" s="250"/>
      <c r="AH1363" s="250"/>
      <c r="AI1363" s="250"/>
    </row>
    <row r="1364" spans="1:35" ht="15" customHeight="1" x14ac:dyDescent="0.3">
      <c r="A1364" s="261"/>
      <c r="B1364" s="262"/>
      <c r="C1364" s="262"/>
      <c r="D1364" s="262"/>
      <c r="E1364" s="262"/>
      <c r="F1364" s="262"/>
      <c r="G1364" s="267"/>
      <c r="H1364" s="262"/>
      <c r="I1364" s="258"/>
      <c r="J1364" s="261"/>
      <c r="K1364" s="250"/>
      <c r="L1364" s="262"/>
      <c r="N1364" s="250"/>
      <c r="O1364" s="260"/>
      <c r="P1364" s="257"/>
      <c r="Q1364" s="250"/>
      <c r="R1364" s="250"/>
      <c r="S1364" s="250"/>
      <c r="T1364" s="250"/>
      <c r="U1364" s="250"/>
      <c r="V1364" s="250"/>
      <c r="W1364" s="250"/>
      <c r="X1364" s="250"/>
      <c r="Y1364" s="250"/>
      <c r="Z1364" s="250"/>
      <c r="AA1364" s="250"/>
      <c r="AB1364" s="250"/>
      <c r="AC1364" s="250"/>
      <c r="AD1364" s="250"/>
      <c r="AE1364" s="246"/>
      <c r="AF1364" s="250"/>
      <c r="AG1364" s="250"/>
      <c r="AH1364" s="250"/>
      <c r="AI1364" s="250"/>
    </row>
    <row r="1365" spans="1:35" ht="15" customHeight="1" x14ac:dyDescent="0.3">
      <c r="A1365" s="261"/>
      <c r="B1365" s="262"/>
      <c r="C1365" s="262"/>
      <c r="D1365" s="262"/>
      <c r="E1365" s="262"/>
      <c r="F1365" s="262"/>
      <c r="G1365" s="267"/>
      <c r="H1365" s="262"/>
      <c r="I1365" s="258"/>
      <c r="J1365" s="261"/>
      <c r="K1365" s="250"/>
      <c r="L1365" s="262"/>
      <c r="N1365" s="250"/>
      <c r="O1365" s="260"/>
      <c r="P1365" s="257"/>
      <c r="Q1365" s="250"/>
      <c r="R1365" s="250"/>
      <c r="S1365" s="250"/>
      <c r="T1365" s="250"/>
      <c r="U1365" s="250"/>
      <c r="V1365" s="250"/>
      <c r="W1365" s="250"/>
      <c r="X1365" s="250"/>
      <c r="Y1365" s="250"/>
      <c r="Z1365" s="250"/>
      <c r="AA1365" s="250"/>
      <c r="AB1365" s="250"/>
      <c r="AC1365" s="250"/>
      <c r="AD1365" s="250"/>
      <c r="AE1365" s="246"/>
      <c r="AF1365" s="250"/>
      <c r="AG1365" s="250"/>
      <c r="AH1365" s="250"/>
      <c r="AI1365" s="250"/>
    </row>
    <row r="1366" spans="1:35" ht="15" customHeight="1" x14ac:dyDescent="0.3">
      <c r="A1366" s="261"/>
      <c r="B1366" s="262"/>
      <c r="C1366" s="262"/>
      <c r="D1366" s="262"/>
      <c r="E1366" s="262"/>
      <c r="F1366" s="262"/>
      <c r="G1366" s="267"/>
      <c r="H1366" s="262"/>
      <c r="I1366" s="258"/>
      <c r="J1366" s="262"/>
      <c r="K1366" s="257"/>
      <c r="L1366" s="262"/>
      <c r="N1366" s="250"/>
      <c r="O1366" s="260"/>
      <c r="P1366" s="257"/>
      <c r="Q1366" s="250"/>
      <c r="R1366" s="250"/>
      <c r="S1366" s="250"/>
      <c r="T1366" s="250"/>
      <c r="U1366" s="250"/>
      <c r="V1366" s="250"/>
      <c r="W1366" s="250"/>
      <c r="X1366" s="250"/>
      <c r="Y1366" s="250"/>
      <c r="Z1366" s="250"/>
      <c r="AA1366" s="250"/>
      <c r="AB1366" s="250"/>
      <c r="AC1366" s="250"/>
      <c r="AD1366" s="250"/>
      <c r="AE1366" s="246"/>
      <c r="AF1366" s="250"/>
      <c r="AG1366" s="250"/>
      <c r="AH1366" s="250"/>
      <c r="AI1366" s="250"/>
    </row>
    <row r="1367" spans="1:35" ht="15" customHeight="1" x14ac:dyDescent="0.3">
      <c r="A1367" s="261"/>
      <c r="B1367" s="262"/>
      <c r="C1367" s="262"/>
      <c r="D1367" s="262"/>
      <c r="E1367" s="262"/>
      <c r="F1367" s="262"/>
      <c r="G1367" s="267"/>
      <c r="H1367" s="262"/>
      <c r="I1367" s="258"/>
      <c r="J1367" s="261"/>
      <c r="K1367" s="257"/>
      <c r="L1367" s="262"/>
      <c r="N1367" s="250"/>
      <c r="O1367" s="260"/>
      <c r="P1367" s="257"/>
      <c r="Q1367" s="250"/>
      <c r="R1367" s="250"/>
      <c r="S1367" s="250"/>
      <c r="T1367" s="250"/>
      <c r="U1367" s="250"/>
      <c r="V1367" s="250"/>
      <c r="W1367" s="250"/>
      <c r="X1367" s="250"/>
      <c r="Y1367" s="250"/>
      <c r="Z1367" s="250"/>
      <c r="AA1367" s="250"/>
      <c r="AB1367" s="250"/>
      <c r="AC1367" s="250"/>
      <c r="AD1367" s="250"/>
      <c r="AE1367" s="247"/>
      <c r="AF1367" s="250"/>
      <c r="AG1367" s="250"/>
      <c r="AH1367" s="250"/>
      <c r="AI1367" s="250"/>
    </row>
    <row r="1368" spans="1:35" ht="15" customHeight="1" x14ac:dyDescent="0.3">
      <c r="A1368" s="261"/>
      <c r="B1368" s="262"/>
      <c r="C1368" s="262"/>
      <c r="D1368" s="262"/>
      <c r="E1368" s="262"/>
      <c r="F1368" s="262"/>
      <c r="G1368" s="267"/>
      <c r="H1368" s="262"/>
      <c r="I1368" s="258"/>
      <c r="J1368" s="261"/>
      <c r="K1368" s="250"/>
      <c r="L1368" s="262"/>
      <c r="N1368" s="250"/>
      <c r="O1368" s="260"/>
      <c r="P1368" s="257"/>
      <c r="Q1368" s="250"/>
      <c r="R1368" s="250"/>
      <c r="S1368" s="250"/>
      <c r="T1368" s="250"/>
      <c r="U1368" s="250"/>
      <c r="V1368" s="250"/>
      <c r="W1368" s="250"/>
      <c r="X1368" s="250"/>
      <c r="Y1368" s="250"/>
      <c r="Z1368" s="250"/>
      <c r="AA1368" s="250"/>
      <c r="AB1368" s="250"/>
      <c r="AC1368" s="250"/>
      <c r="AD1368" s="250"/>
      <c r="AE1368" s="246"/>
      <c r="AF1368" s="250"/>
      <c r="AG1368" s="250"/>
      <c r="AH1368" s="250"/>
      <c r="AI1368" s="250"/>
    </row>
    <row r="1369" spans="1:35" ht="15" customHeight="1" x14ac:dyDescent="0.3">
      <c r="A1369" s="261"/>
      <c r="B1369" s="262"/>
      <c r="C1369" s="262"/>
      <c r="D1369" s="262"/>
      <c r="E1369" s="262"/>
      <c r="F1369" s="262"/>
      <c r="G1369" s="267"/>
      <c r="H1369" s="262"/>
      <c r="I1369" s="258"/>
      <c r="J1369" s="262"/>
      <c r="K1369" s="257"/>
      <c r="L1369" s="262"/>
      <c r="N1369" s="250"/>
      <c r="O1369" s="260"/>
      <c r="P1369" s="257"/>
      <c r="Q1369" s="250"/>
      <c r="R1369" s="250"/>
      <c r="S1369" s="250"/>
      <c r="T1369" s="250"/>
      <c r="U1369" s="250"/>
      <c r="V1369" s="250"/>
      <c r="W1369" s="250"/>
      <c r="X1369" s="250"/>
      <c r="Y1369" s="250"/>
      <c r="Z1369" s="250"/>
      <c r="AA1369" s="250"/>
      <c r="AB1369" s="250"/>
      <c r="AC1369" s="250"/>
      <c r="AD1369" s="250"/>
      <c r="AE1369" s="246"/>
      <c r="AF1369" s="250"/>
      <c r="AG1369" s="250"/>
      <c r="AH1369" s="250"/>
      <c r="AI1369" s="250"/>
    </row>
    <row r="1370" spans="1:35" ht="15" customHeight="1" x14ac:dyDescent="0.3">
      <c r="A1370" s="261"/>
      <c r="B1370" s="262"/>
      <c r="C1370" s="262"/>
      <c r="D1370" s="262"/>
      <c r="E1370" s="262"/>
      <c r="F1370" s="262"/>
      <c r="G1370" s="267"/>
      <c r="H1370" s="262"/>
      <c r="I1370" s="258"/>
      <c r="J1370" s="262"/>
      <c r="K1370" s="257"/>
      <c r="L1370" s="262"/>
      <c r="N1370" s="250"/>
      <c r="O1370" s="260"/>
      <c r="P1370" s="257"/>
      <c r="Q1370" s="250"/>
      <c r="R1370" s="250"/>
      <c r="S1370" s="250"/>
      <c r="T1370" s="250"/>
      <c r="U1370" s="250"/>
      <c r="V1370" s="250"/>
      <c r="W1370" s="250"/>
      <c r="X1370" s="250"/>
      <c r="Y1370" s="250"/>
      <c r="Z1370" s="250"/>
      <c r="AA1370" s="250"/>
      <c r="AB1370" s="250"/>
      <c r="AC1370" s="250"/>
      <c r="AD1370" s="250"/>
      <c r="AE1370" s="247"/>
      <c r="AF1370" s="250"/>
      <c r="AG1370" s="250"/>
      <c r="AH1370" s="250"/>
      <c r="AI1370" s="250"/>
    </row>
    <row r="1371" spans="1:35" ht="15" customHeight="1" x14ac:dyDescent="0.3">
      <c r="A1371" s="261"/>
      <c r="B1371" s="262"/>
      <c r="C1371" s="262"/>
      <c r="D1371" s="262"/>
      <c r="E1371" s="262"/>
      <c r="F1371" s="262"/>
      <c r="G1371" s="267"/>
      <c r="H1371" s="262"/>
      <c r="I1371" s="258"/>
      <c r="J1371" s="262"/>
      <c r="K1371" s="257"/>
      <c r="L1371" s="262"/>
      <c r="N1371" s="250"/>
      <c r="O1371" s="260"/>
      <c r="P1371" s="257"/>
      <c r="Q1371" s="250"/>
      <c r="R1371" s="250"/>
      <c r="S1371" s="250"/>
      <c r="T1371" s="250"/>
      <c r="U1371" s="250"/>
      <c r="V1371" s="250"/>
      <c r="W1371" s="250"/>
      <c r="X1371" s="250"/>
      <c r="Y1371" s="250"/>
      <c r="Z1371" s="250"/>
      <c r="AA1371" s="250"/>
      <c r="AB1371" s="250"/>
      <c r="AC1371" s="250"/>
      <c r="AD1371" s="250"/>
      <c r="AE1371" s="246"/>
      <c r="AF1371" s="250"/>
      <c r="AG1371" s="250"/>
      <c r="AH1371" s="250"/>
      <c r="AI1371" s="250"/>
    </row>
    <row r="1372" spans="1:35" ht="15" customHeight="1" x14ac:dyDescent="0.3">
      <c r="A1372" s="261"/>
      <c r="B1372" s="262"/>
      <c r="C1372" s="262"/>
      <c r="D1372" s="262"/>
      <c r="E1372" s="262"/>
      <c r="F1372" s="262"/>
      <c r="G1372" s="267"/>
      <c r="H1372" s="262"/>
      <c r="I1372" s="258"/>
      <c r="J1372" s="262"/>
      <c r="K1372" s="250"/>
      <c r="L1372" s="262"/>
      <c r="N1372" s="250"/>
      <c r="O1372" s="260"/>
      <c r="P1372" s="257"/>
      <c r="Q1372" s="250"/>
      <c r="R1372" s="250"/>
      <c r="S1372" s="250"/>
      <c r="T1372" s="250"/>
      <c r="U1372" s="250"/>
      <c r="V1372" s="250"/>
      <c r="W1372" s="250"/>
      <c r="X1372" s="250"/>
      <c r="Y1372" s="250"/>
      <c r="Z1372" s="250"/>
      <c r="AA1372" s="250"/>
      <c r="AB1372" s="250"/>
      <c r="AC1372" s="250"/>
      <c r="AD1372" s="250"/>
      <c r="AE1372" s="247"/>
      <c r="AF1372" s="250"/>
      <c r="AG1372" s="250"/>
      <c r="AH1372" s="250"/>
      <c r="AI1372" s="250"/>
    </row>
    <row r="1373" spans="1:35" ht="15" customHeight="1" x14ac:dyDescent="0.3">
      <c r="A1373" s="261"/>
      <c r="B1373" s="262"/>
      <c r="C1373" s="262"/>
      <c r="D1373" s="262"/>
      <c r="E1373" s="262"/>
      <c r="F1373" s="262"/>
      <c r="G1373" s="267"/>
      <c r="H1373" s="262"/>
      <c r="I1373" s="258"/>
      <c r="J1373" s="262"/>
      <c r="K1373" s="257"/>
      <c r="L1373" s="262"/>
      <c r="N1373" s="250"/>
      <c r="O1373" s="260"/>
      <c r="P1373" s="257"/>
      <c r="Q1373" s="250"/>
      <c r="R1373" s="250"/>
      <c r="S1373" s="250"/>
      <c r="T1373" s="250"/>
      <c r="U1373" s="250"/>
      <c r="V1373" s="250"/>
      <c r="W1373" s="250"/>
      <c r="X1373" s="250"/>
      <c r="Y1373" s="250"/>
      <c r="Z1373" s="250"/>
      <c r="AA1373" s="250"/>
      <c r="AB1373" s="250"/>
      <c r="AC1373" s="250"/>
      <c r="AD1373" s="250"/>
      <c r="AE1373" s="247"/>
      <c r="AF1373" s="250"/>
      <c r="AG1373" s="250"/>
      <c r="AH1373" s="250"/>
      <c r="AI1373" s="250"/>
    </row>
    <row r="1374" spans="1:35" ht="15" customHeight="1" x14ac:dyDescent="0.3">
      <c r="A1374" s="261"/>
      <c r="B1374" s="262"/>
      <c r="C1374" s="262"/>
      <c r="D1374" s="262"/>
      <c r="E1374" s="262"/>
      <c r="F1374" s="262"/>
      <c r="G1374" s="267"/>
      <c r="H1374" s="262"/>
      <c r="I1374" s="258"/>
      <c r="J1374" s="261"/>
      <c r="K1374" s="250"/>
      <c r="L1374" s="262"/>
      <c r="N1374" s="250"/>
      <c r="O1374" s="260"/>
      <c r="P1374" s="257"/>
      <c r="Q1374" s="250"/>
      <c r="R1374" s="250"/>
      <c r="S1374" s="250"/>
      <c r="T1374" s="250"/>
      <c r="U1374" s="250"/>
      <c r="V1374" s="250"/>
      <c r="W1374" s="250"/>
      <c r="X1374" s="250"/>
      <c r="Y1374" s="250"/>
      <c r="Z1374" s="250"/>
      <c r="AA1374" s="250"/>
      <c r="AB1374" s="250"/>
      <c r="AC1374" s="250"/>
      <c r="AD1374" s="250"/>
      <c r="AE1374" s="246"/>
      <c r="AF1374" s="250"/>
      <c r="AG1374" s="250"/>
      <c r="AH1374" s="250"/>
      <c r="AI1374" s="250"/>
    </row>
    <row r="1375" spans="1:35" ht="15" customHeight="1" x14ac:dyDescent="0.3">
      <c r="A1375" s="261"/>
      <c r="B1375" s="262"/>
      <c r="C1375" s="262"/>
      <c r="D1375" s="262"/>
      <c r="E1375" s="262"/>
      <c r="F1375" s="262"/>
      <c r="H1375" s="257"/>
      <c r="I1375" s="258"/>
      <c r="J1375" s="261"/>
      <c r="K1375" s="262"/>
      <c r="L1375" s="250"/>
      <c r="N1375" s="250"/>
      <c r="O1375" s="260"/>
      <c r="P1375" s="257"/>
      <c r="Q1375" s="250"/>
      <c r="R1375" s="250"/>
      <c r="S1375" s="250"/>
      <c r="T1375" s="250"/>
      <c r="U1375" s="250"/>
      <c r="V1375" s="250"/>
      <c r="W1375" s="250"/>
      <c r="X1375" s="250"/>
      <c r="Y1375" s="250"/>
      <c r="Z1375" s="250"/>
      <c r="AA1375" s="250"/>
      <c r="AB1375" s="250"/>
      <c r="AC1375" s="250"/>
      <c r="AD1375" s="250"/>
      <c r="AE1375" s="246"/>
      <c r="AF1375" s="250"/>
      <c r="AG1375" s="250"/>
      <c r="AH1375" s="250"/>
      <c r="AI1375" s="250"/>
    </row>
    <row r="1376" spans="1:35" ht="15" customHeight="1" x14ac:dyDescent="0.3">
      <c r="A1376" s="261"/>
      <c r="B1376" s="262"/>
      <c r="C1376" s="262"/>
      <c r="D1376" s="262"/>
      <c r="E1376" s="262"/>
      <c r="F1376" s="262"/>
      <c r="G1376" s="267"/>
      <c r="H1376" s="262"/>
      <c r="I1376" s="258"/>
      <c r="J1376" s="261"/>
      <c r="K1376" s="250"/>
      <c r="L1376" s="262"/>
      <c r="N1376" s="250"/>
      <c r="O1376" s="260"/>
      <c r="P1376" s="257"/>
      <c r="Q1376" s="250"/>
      <c r="R1376" s="250"/>
      <c r="S1376" s="250"/>
      <c r="T1376" s="250"/>
      <c r="U1376" s="250"/>
      <c r="V1376" s="250"/>
      <c r="W1376" s="250"/>
      <c r="X1376" s="250"/>
      <c r="Y1376" s="250"/>
      <c r="Z1376" s="250"/>
      <c r="AA1376" s="250"/>
      <c r="AB1376" s="250"/>
      <c r="AC1376" s="250"/>
      <c r="AD1376" s="250"/>
      <c r="AE1376" s="246"/>
      <c r="AF1376" s="250"/>
      <c r="AG1376" s="250"/>
      <c r="AH1376" s="250"/>
      <c r="AI1376" s="250"/>
    </row>
    <row r="1377" spans="1:35" ht="15" customHeight="1" x14ac:dyDescent="0.3">
      <c r="A1377" s="261"/>
      <c r="B1377" s="262"/>
      <c r="C1377" s="262"/>
      <c r="D1377" s="262"/>
      <c r="E1377" s="262"/>
      <c r="F1377" s="262"/>
      <c r="G1377" s="267"/>
      <c r="H1377" s="262"/>
      <c r="I1377" s="258"/>
      <c r="J1377" s="262"/>
      <c r="K1377" s="257"/>
      <c r="L1377" s="262"/>
      <c r="N1377" s="250"/>
      <c r="O1377" s="260"/>
      <c r="P1377" s="257"/>
      <c r="Q1377" s="250"/>
      <c r="R1377" s="250"/>
      <c r="S1377" s="250"/>
      <c r="T1377" s="250"/>
      <c r="U1377" s="250"/>
      <c r="V1377" s="250"/>
      <c r="W1377" s="250"/>
      <c r="X1377" s="250"/>
      <c r="Y1377" s="250"/>
      <c r="Z1377" s="250"/>
      <c r="AA1377" s="250"/>
      <c r="AB1377" s="250"/>
      <c r="AC1377" s="250"/>
      <c r="AD1377" s="250"/>
      <c r="AE1377" s="246"/>
      <c r="AF1377" s="250"/>
      <c r="AG1377" s="250"/>
      <c r="AH1377" s="250"/>
      <c r="AI1377" s="250"/>
    </row>
    <row r="1378" spans="1:35" ht="15" customHeight="1" x14ac:dyDescent="0.3">
      <c r="A1378" s="261"/>
      <c r="B1378" s="262"/>
      <c r="C1378" s="262"/>
      <c r="D1378" s="262"/>
      <c r="E1378" s="262"/>
      <c r="F1378" s="262"/>
      <c r="G1378" s="267"/>
      <c r="H1378" s="262"/>
      <c r="I1378" s="258"/>
      <c r="J1378" s="250"/>
      <c r="K1378" s="262"/>
      <c r="L1378" s="262"/>
      <c r="N1378" s="250"/>
      <c r="O1378" s="260"/>
      <c r="P1378" s="257"/>
      <c r="Q1378" s="250"/>
      <c r="R1378" s="250"/>
      <c r="S1378" s="250"/>
      <c r="T1378" s="250"/>
      <c r="U1378" s="250"/>
      <c r="V1378" s="250"/>
      <c r="W1378" s="250"/>
      <c r="X1378" s="250"/>
      <c r="Y1378" s="250"/>
      <c r="Z1378" s="250"/>
      <c r="AA1378" s="250"/>
      <c r="AB1378" s="250"/>
      <c r="AC1378" s="250"/>
      <c r="AD1378" s="250"/>
      <c r="AE1378" s="250"/>
      <c r="AF1378" s="250"/>
      <c r="AG1378" s="250"/>
      <c r="AH1378" s="250"/>
      <c r="AI1378" s="250"/>
    </row>
    <row r="1379" spans="1:35" ht="14.4" customHeight="1" x14ac:dyDescent="0.3">
      <c r="A1379" s="261"/>
      <c r="B1379" s="262"/>
      <c r="C1379" s="262"/>
      <c r="D1379" s="262"/>
      <c r="E1379" s="262"/>
      <c r="F1379" s="262"/>
      <c r="G1379" s="267"/>
      <c r="H1379" s="262"/>
      <c r="I1379" s="258"/>
      <c r="J1379" s="262"/>
      <c r="K1379" s="257"/>
      <c r="L1379" s="262"/>
      <c r="N1379" s="250"/>
      <c r="O1379" s="260"/>
      <c r="P1379" s="257"/>
      <c r="Q1379" s="250"/>
      <c r="R1379" s="250"/>
      <c r="S1379" s="250"/>
      <c r="T1379" s="250"/>
      <c r="U1379" s="250"/>
      <c r="V1379" s="250"/>
      <c r="W1379" s="250"/>
      <c r="X1379" s="250"/>
      <c r="Y1379" s="250"/>
      <c r="Z1379" s="250"/>
      <c r="AA1379" s="250"/>
      <c r="AB1379" s="250"/>
      <c r="AC1379" s="250"/>
      <c r="AD1379" s="250"/>
      <c r="AE1379" s="247"/>
      <c r="AF1379" s="250"/>
      <c r="AG1379" s="250"/>
      <c r="AH1379" s="250"/>
      <c r="AI1379" s="250"/>
    </row>
    <row r="1380" spans="1:35" ht="14.4" customHeight="1" x14ac:dyDescent="0.3">
      <c r="A1380" s="261"/>
      <c r="B1380" s="262"/>
      <c r="C1380" s="262"/>
      <c r="D1380" s="262"/>
      <c r="E1380" s="262"/>
      <c r="F1380" s="262"/>
      <c r="G1380" s="267"/>
      <c r="H1380" s="262"/>
      <c r="I1380" s="258"/>
      <c r="J1380" s="262"/>
      <c r="K1380" s="257"/>
      <c r="L1380" s="262"/>
      <c r="N1380" s="250"/>
      <c r="O1380" s="260"/>
      <c r="P1380" s="257"/>
      <c r="Q1380" s="250"/>
      <c r="R1380" s="250"/>
      <c r="S1380" s="250"/>
      <c r="T1380" s="250"/>
      <c r="U1380" s="250"/>
      <c r="V1380" s="250"/>
      <c r="W1380" s="250"/>
      <c r="X1380" s="250"/>
      <c r="Y1380" s="250"/>
      <c r="Z1380" s="250"/>
      <c r="AA1380" s="250"/>
      <c r="AB1380" s="250"/>
      <c r="AC1380" s="250"/>
      <c r="AD1380" s="250"/>
      <c r="AE1380" s="247"/>
      <c r="AF1380" s="250"/>
      <c r="AG1380" s="250"/>
      <c r="AH1380" s="250"/>
      <c r="AI1380" s="250"/>
    </row>
    <row r="1381" spans="1:35" ht="14.4" customHeight="1" x14ac:dyDescent="0.3">
      <c r="A1381" s="261"/>
      <c r="B1381" s="262"/>
      <c r="C1381" s="262"/>
      <c r="D1381" s="262"/>
      <c r="E1381" s="262"/>
      <c r="F1381" s="262"/>
      <c r="G1381" s="267"/>
      <c r="H1381" s="262"/>
      <c r="I1381" s="258"/>
      <c r="J1381" s="262"/>
      <c r="K1381" s="257"/>
      <c r="L1381" s="262"/>
      <c r="N1381" s="250"/>
      <c r="O1381" s="260"/>
      <c r="P1381" s="257"/>
      <c r="Q1381" s="250"/>
      <c r="R1381" s="250"/>
      <c r="S1381" s="250"/>
      <c r="T1381" s="250"/>
      <c r="U1381" s="250"/>
      <c r="V1381" s="250"/>
      <c r="W1381" s="250"/>
      <c r="X1381" s="250"/>
      <c r="Y1381" s="250"/>
      <c r="Z1381" s="250"/>
      <c r="AA1381" s="250"/>
      <c r="AB1381" s="250"/>
      <c r="AC1381" s="250"/>
      <c r="AD1381" s="250"/>
      <c r="AE1381" s="247"/>
      <c r="AF1381" s="250"/>
      <c r="AG1381" s="250"/>
      <c r="AH1381" s="250"/>
      <c r="AI1381" s="250"/>
    </row>
    <row r="1382" spans="1:35" ht="14.4" customHeight="1" x14ac:dyDescent="0.3">
      <c r="A1382" s="261"/>
      <c r="B1382" s="262"/>
      <c r="C1382" s="262"/>
      <c r="D1382" s="262"/>
      <c r="E1382" s="262"/>
      <c r="F1382" s="262"/>
      <c r="G1382" s="267"/>
      <c r="H1382" s="262"/>
      <c r="I1382" s="258"/>
      <c r="J1382" s="262"/>
      <c r="K1382" s="257"/>
      <c r="L1382" s="262"/>
      <c r="N1382" s="250"/>
      <c r="O1382" s="260"/>
      <c r="P1382" s="257"/>
      <c r="Q1382" s="250"/>
      <c r="R1382" s="250"/>
      <c r="S1382" s="250"/>
      <c r="T1382" s="250"/>
      <c r="U1382" s="250"/>
      <c r="V1382" s="250"/>
      <c r="W1382" s="250"/>
      <c r="X1382" s="250"/>
      <c r="Y1382" s="250"/>
      <c r="Z1382" s="250"/>
      <c r="AA1382" s="250"/>
      <c r="AB1382" s="250"/>
      <c r="AC1382" s="250"/>
      <c r="AD1382" s="250"/>
      <c r="AE1382" s="247"/>
      <c r="AF1382" s="250"/>
      <c r="AG1382" s="250"/>
      <c r="AH1382" s="250"/>
      <c r="AI1382" s="250"/>
    </row>
    <row r="1383" spans="1:35" ht="14.4" customHeight="1" x14ac:dyDescent="0.3">
      <c r="A1383" s="261"/>
      <c r="B1383" s="262"/>
      <c r="C1383" s="262"/>
      <c r="D1383" s="262"/>
      <c r="E1383" s="262"/>
      <c r="F1383" s="262"/>
      <c r="G1383" s="267"/>
      <c r="H1383" s="262"/>
      <c r="I1383" s="258"/>
      <c r="J1383" s="262"/>
      <c r="K1383" s="257"/>
      <c r="L1383" s="262"/>
      <c r="N1383" s="250"/>
      <c r="O1383" s="260"/>
      <c r="P1383" s="257"/>
      <c r="Q1383" s="250"/>
      <c r="R1383" s="250"/>
      <c r="S1383" s="250"/>
      <c r="T1383" s="250"/>
      <c r="U1383" s="250"/>
      <c r="V1383" s="250"/>
      <c r="W1383" s="250"/>
      <c r="X1383" s="250"/>
      <c r="Y1383" s="250"/>
      <c r="Z1383" s="250"/>
      <c r="AA1383" s="250"/>
      <c r="AB1383" s="250"/>
      <c r="AC1383" s="250"/>
      <c r="AD1383" s="250"/>
      <c r="AE1383" s="247"/>
      <c r="AF1383" s="250"/>
      <c r="AG1383" s="250"/>
      <c r="AH1383" s="250"/>
      <c r="AI1383" s="250"/>
    </row>
    <row r="1384" spans="1:35" ht="14.4" customHeight="1" x14ac:dyDescent="0.3">
      <c r="A1384" s="261"/>
      <c r="B1384" s="262"/>
      <c r="C1384" s="262"/>
      <c r="D1384" s="262"/>
      <c r="E1384" s="262"/>
      <c r="F1384" s="262"/>
      <c r="G1384" s="267"/>
      <c r="H1384" s="262"/>
      <c r="I1384" s="258"/>
      <c r="J1384" s="262"/>
      <c r="K1384" s="257"/>
      <c r="L1384" s="262"/>
      <c r="N1384" s="250"/>
      <c r="O1384" s="260"/>
      <c r="P1384" s="257"/>
      <c r="Q1384" s="250"/>
      <c r="R1384" s="250"/>
      <c r="S1384" s="250"/>
      <c r="T1384" s="250"/>
      <c r="U1384" s="250"/>
      <c r="V1384" s="250"/>
      <c r="W1384" s="250"/>
      <c r="X1384" s="250"/>
      <c r="Y1384" s="250"/>
      <c r="Z1384" s="250"/>
      <c r="AA1384" s="250"/>
      <c r="AB1384" s="250"/>
      <c r="AC1384" s="250"/>
      <c r="AD1384" s="250"/>
      <c r="AE1384" s="247"/>
      <c r="AF1384" s="250"/>
      <c r="AG1384" s="250"/>
      <c r="AH1384" s="250"/>
      <c r="AI1384" s="250"/>
    </row>
    <row r="1385" spans="1:35" ht="14.4" customHeight="1" x14ac:dyDescent="0.3">
      <c r="A1385" s="261"/>
      <c r="B1385" s="262"/>
      <c r="C1385" s="262"/>
      <c r="D1385" s="262"/>
      <c r="E1385" s="262"/>
      <c r="F1385" s="262"/>
      <c r="G1385" s="267"/>
      <c r="H1385" s="262"/>
      <c r="I1385" s="258"/>
      <c r="J1385" s="262"/>
      <c r="K1385" s="257"/>
      <c r="L1385" s="262"/>
      <c r="N1385" s="250"/>
      <c r="O1385" s="260"/>
      <c r="P1385" s="257"/>
      <c r="Q1385" s="250"/>
      <c r="R1385" s="250"/>
      <c r="S1385" s="250"/>
      <c r="T1385" s="250"/>
      <c r="U1385" s="250"/>
      <c r="V1385" s="250"/>
      <c r="W1385" s="250"/>
      <c r="X1385" s="250"/>
      <c r="Y1385" s="250"/>
      <c r="Z1385" s="250"/>
      <c r="AA1385" s="250"/>
      <c r="AB1385" s="250"/>
      <c r="AC1385" s="250"/>
      <c r="AD1385" s="250"/>
      <c r="AE1385" s="247"/>
      <c r="AF1385" s="250"/>
      <c r="AG1385" s="250"/>
      <c r="AH1385" s="250"/>
      <c r="AI1385" s="250"/>
    </row>
    <row r="1386" spans="1:35" ht="14.4" customHeight="1" x14ac:dyDescent="0.3">
      <c r="A1386" s="261"/>
      <c r="B1386" s="262"/>
      <c r="C1386" s="262"/>
      <c r="D1386" s="262"/>
      <c r="E1386" s="262"/>
      <c r="F1386" s="262"/>
      <c r="G1386" s="267"/>
      <c r="H1386" s="262"/>
      <c r="I1386" s="258"/>
      <c r="J1386" s="262"/>
      <c r="K1386" s="257"/>
      <c r="L1386" s="262"/>
      <c r="N1386" s="250"/>
      <c r="O1386" s="260"/>
      <c r="P1386" s="257"/>
      <c r="Q1386" s="250"/>
      <c r="R1386" s="250"/>
      <c r="S1386" s="250"/>
      <c r="T1386" s="250"/>
      <c r="U1386" s="250"/>
      <c r="V1386" s="250"/>
      <c r="W1386" s="250"/>
      <c r="X1386" s="250"/>
      <c r="Y1386" s="250"/>
      <c r="Z1386" s="250"/>
      <c r="AA1386" s="250"/>
      <c r="AB1386" s="250"/>
      <c r="AC1386" s="250"/>
      <c r="AD1386" s="250"/>
      <c r="AE1386" s="247"/>
      <c r="AF1386" s="250"/>
      <c r="AG1386" s="250"/>
      <c r="AH1386" s="250"/>
      <c r="AI1386" s="250"/>
    </row>
    <row r="1387" spans="1:35" ht="14.4" customHeight="1" x14ac:dyDescent="0.3">
      <c r="A1387" s="261"/>
      <c r="B1387" s="262"/>
      <c r="C1387" s="262"/>
      <c r="D1387" s="262"/>
      <c r="E1387" s="262"/>
      <c r="F1387" s="262"/>
      <c r="G1387" s="267"/>
      <c r="H1387" s="262"/>
      <c r="I1387" s="258"/>
      <c r="J1387" s="262"/>
      <c r="K1387" s="257"/>
      <c r="L1387" s="262"/>
      <c r="N1387" s="250"/>
      <c r="O1387" s="260"/>
      <c r="P1387" s="257"/>
      <c r="Q1387" s="250"/>
      <c r="R1387" s="250"/>
      <c r="S1387" s="250"/>
      <c r="T1387" s="250"/>
      <c r="U1387" s="250"/>
      <c r="V1387" s="250"/>
      <c r="W1387" s="250"/>
      <c r="X1387" s="250"/>
      <c r="Y1387" s="250"/>
      <c r="Z1387" s="250"/>
      <c r="AA1387" s="250"/>
      <c r="AB1387" s="250"/>
      <c r="AC1387" s="250"/>
      <c r="AD1387" s="250"/>
      <c r="AE1387" s="247"/>
      <c r="AF1387" s="250"/>
      <c r="AG1387" s="250"/>
      <c r="AH1387" s="250"/>
      <c r="AI1387" s="250"/>
    </row>
    <row r="1388" spans="1:35" ht="14.4" customHeight="1" x14ac:dyDescent="0.3">
      <c r="A1388" s="261"/>
      <c r="B1388" s="262"/>
      <c r="C1388" s="262"/>
      <c r="D1388" s="262"/>
      <c r="E1388" s="262"/>
      <c r="F1388" s="262"/>
      <c r="G1388" s="267"/>
      <c r="H1388" s="262"/>
      <c r="I1388" s="258"/>
      <c r="J1388" s="262"/>
      <c r="K1388" s="257"/>
      <c r="L1388" s="262"/>
      <c r="N1388" s="250"/>
      <c r="O1388" s="260"/>
      <c r="P1388" s="257"/>
      <c r="Q1388" s="250"/>
      <c r="R1388" s="250"/>
      <c r="S1388" s="250"/>
      <c r="T1388" s="250"/>
      <c r="U1388" s="250"/>
      <c r="V1388" s="250"/>
      <c r="W1388" s="250"/>
      <c r="X1388" s="250"/>
      <c r="Y1388" s="250"/>
      <c r="Z1388" s="250"/>
      <c r="AA1388" s="250"/>
      <c r="AB1388" s="250"/>
      <c r="AC1388" s="250"/>
      <c r="AD1388" s="250"/>
      <c r="AE1388" s="247"/>
      <c r="AF1388" s="250"/>
      <c r="AG1388" s="250"/>
      <c r="AH1388" s="250"/>
      <c r="AI1388" s="250"/>
    </row>
    <row r="1389" spans="1:35" ht="14.4" customHeight="1" x14ac:dyDescent="0.3">
      <c r="A1389" s="261"/>
      <c r="B1389" s="262"/>
      <c r="C1389" s="262"/>
      <c r="D1389" s="262"/>
      <c r="E1389" s="262"/>
      <c r="F1389" s="262"/>
      <c r="G1389" s="267"/>
      <c r="H1389" s="262"/>
      <c r="I1389" s="258"/>
      <c r="J1389" s="262"/>
      <c r="K1389" s="257"/>
      <c r="L1389" s="262"/>
      <c r="N1389" s="250"/>
      <c r="O1389" s="260"/>
      <c r="P1389" s="257"/>
      <c r="Q1389" s="250"/>
      <c r="R1389" s="250"/>
      <c r="S1389" s="250"/>
      <c r="T1389" s="250"/>
      <c r="U1389" s="250"/>
      <c r="V1389" s="250"/>
      <c r="W1389" s="250"/>
      <c r="X1389" s="250"/>
      <c r="Y1389" s="250"/>
      <c r="Z1389" s="250"/>
      <c r="AA1389" s="250"/>
      <c r="AB1389" s="250"/>
      <c r="AC1389" s="250"/>
      <c r="AD1389" s="250"/>
      <c r="AE1389" s="247"/>
      <c r="AF1389" s="250"/>
      <c r="AG1389" s="250"/>
      <c r="AH1389" s="250"/>
      <c r="AI1389" s="250"/>
    </row>
    <row r="1390" spans="1:35" ht="14.4" customHeight="1" x14ac:dyDescent="0.3">
      <c r="A1390" s="261"/>
      <c r="B1390" s="262"/>
      <c r="C1390" s="262"/>
      <c r="D1390" s="262"/>
      <c r="E1390" s="262"/>
      <c r="F1390" s="262"/>
      <c r="G1390" s="267"/>
      <c r="H1390" s="262"/>
      <c r="I1390" s="258"/>
      <c r="J1390" s="262"/>
      <c r="K1390" s="257"/>
      <c r="L1390" s="262"/>
      <c r="N1390" s="250"/>
      <c r="O1390" s="260"/>
      <c r="P1390" s="257"/>
      <c r="Q1390" s="250"/>
      <c r="R1390" s="250"/>
      <c r="S1390" s="250"/>
      <c r="T1390" s="250"/>
      <c r="U1390" s="250"/>
      <c r="V1390" s="250"/>
      <c r="W1390" s="250"/>
      <c r="X1390" s="250"/>
      <c r="Y1390" s="250"/>
      <c r="Z1390" s="250"/>
      <c r="AA1390" s="250"/>
      <c r="AB1390" s="250"/>
      <c r="AC1390" s="250"/>
      <c r="AD1390" s="250"/>
      <c r="AE1390" s="247"/>
      <c r="AF1390" s="250"/>
      <c r="AG1390" s="250"/>
      <c r="AH1390" s="250"/>
      <c r="AI1390" s="250"/>
    </row>
    <row r="1391" spans="1:35" ht="14.4" customHeight="1" x14ac:dyDescent="0.3">
      <c r="A1391" s="261"/>
      <c r="B1391" s="262"/>
      <c r="C1391" s="262"/>
      <c r="D1391" s="262"/>
      <c r="E1391" s="262"/>
      <c r="F1391" s="262"/>
      <c r="G1391" s="267"/>
      <c r="H1391" s="262"/>
      <c r="I1391" s="258"/>
      <c r="J1391" s="262"/>
      <c r="K1391" s="257"/>
      <c r="L1391" s="262"/>
      <c r="N1391" s="250"/>
      <c r="O1391" s="260"/>
      <c r="P1391" s="257"/>
      <c r="Q1391" s="250"/>
      <c r="S1391" s="250"/>
      <c r="T1391" s="250"/>
      <c r="U1391" s="250"/>
      <c r="V1391" s="250"/>
      <c r="W1391" s="250"/>
      <c r="X1391" s="250"/>
      <c r="Y1391" s="250"/>
      <c r="Z1391" s="250"/>
      <c r="AA1391" s="250"/>
      <c r="AB1391" s="250"/>
      <c r="AC1391" s="250"/>
      <c r="AD1391" s="250"/>
      <c r="AE1391" s="247"/>
      <c r="AF1391" s="250"/>
      <c r="AG1391" s="250"/>
      <c r="AH1391" s="250"/>
      <c r="AI1391" s="250"/>
    </row>
    <row r="1392" spans="1:35" ht="14.4" x14ac:dyDescent="0.3">
      <c r="A1392" s="261"/>
      <c r="B1392" s="262"/>
      <c r="C1392" s="262"/>
      <c r="D1392" s="262"/>
      <c r="E1392" s="262"/>
      <c r="I1392" s="258"/>
    </row>
    <row r="1393" spans="1:9" ht="14.4" x14ac:dyDescent="0.3">
      <c r="A1393" s="261"/>
      <c r="B1393" s="262"/>
      <c r="C1393" s="262"/>
      <c r="D1393" s="262"/>
      <c r="E1393" s="262"/>
      <c r="I1393" s="258"/>
    </row>
    <row r="1394" spans="1:9" ht="14.4" x14ac:dyDescent="0.3">
      <c r="A1394" s="261"/>
      <c r="B1394" s="262"/>
      <c r="C1394" s="262"/>
      <c r="D1394" s="262"/>
      <c r="E1394" s="262"/>
      <c r="I1394" s="258"/>
    </row>
    <row r="1395" spans="1:9" ht="14.4" x14ac:dyDescent="0.3">
      <c r="A1395" s="261"/>
      <c r="B1395" s="262"/>
      <c r="C1395" s="262"/>
      <c r="D1395" s="262"/>
      <c r="E1395" s="262"/>
      <c r="I1395" s="258"/>
    </row>
    <row r="1396" spans="1:9" ht="14.4" x14ac:dyDescent="0.3">
      <c r="A1396" s="261"/>
      <c r="B1396" s="262"/>
      <c r="C1396" s="262"/>
      <c r="D1396" s="262"/>
      <c r="E1396" s="262"/>
      <c r="I1396" s="258"/>
    </row>
    <row r="1397" spans="1:9" ht="14.4" x14ac:dyDescent="0.3">
      <c r="A1397" s="261"/>
      <c r="B1397" s="262"/>
      <c r="C1397" s="262"/>
      <c r="D1397" s="262"/>
      <c r="E1397" s="262"/>
      <c r="I1397" s="258"/>
    </row>
    <row r="1398" spans="1:9" ht="14.4" x14ac:dyDescent="0.3">
      <c r="A1398" s="261"/>
      <c r="B1398" s="262"/>
      <c r="C1398" s="262"/>
      <c r="D1398" s="262"/>
      <c r="E1398" s="262"/>
      <c r="I1398" s="258"/>
    </row>
    <row r="1399" spans="1:9" ht="14.4" x14ac:dyDescent="0.3">
      <c r="A1399" s="261"/>
      <c r="B1399" s="262"/>
      <c r="C1399" s="262"/>
      <c r="D1399" s="262"/>
      <c r="E1399" s="262"/>
      <c r="I1399" s="258"/>
    </row>
    <row r="1400" spans="1:9" ht="14.4" x14ac:dyDescent="0.3">
      <c r="A1400" s="261"/>
      <c r="B1400" s="262"/>
      <c r="C1400" s="262"/>
      <c r="D1400" s="262"/>
      <c r="E1400" s="262"/>
      <c r="I1400" s="258"/>
    </row>
    <row r="1401" spans="1:9" ht="14.4" x14ac:dyDescent="0.3">
      <c r="A1401" s="261"/>
      <c r="B1401" s="262"/>
      <c r="C1401" s="262"/>
      <c r="D1401" s="262"/>
      <c r="E1401" s="262"/>
      <c r="I1401" s="258"/>
    </row>
    <row r="1402" spans="1:9" ht="14.4" x14ac:dyDescent="0.3">
      <c r="A1402" s="261"/>
      <c r="B1402" s="262"/>
      <c r="C1402" s="262"/>
      <c r="D1402" s="262"/>
      <c r="E1402" s="262"/>
      <c r="I1402" s="258"/>
    </row>
    <row r="1403" spans="1:9" ht="14.4" x14ac:dyDescent="0.3">
      <c r="A1403" s="261"/>
      <c r="B1403" s="262"/>
      <c r="C1403" s="262"/>
      <c r="D1403" s="262"/>
      <c r="E1403" s="262"/>
      <c r="I1403" s="258"/>
    </row>
    <row r="1404" spans="1:9" ht="14.4" x14ac:dyDescent="0.3">
      <c r="A1404" s="261"/>
      <c r="B1404" s="262"/>
      <c r="C1404" s="262"/>
      <c r="D1404" s="262"/>
      <c r="E1404" s="262"/>
      <c r="I1404" s="258"/>
    </row>
    <row r="1405" spans="1:9" ht="14.4" x14ac:dyDescent="0.3">
      <c r="A1405" s="261"/>
      <c r="B1405" s="262"/>
      <c r="C1405" s="262"/>
      <c r="D1405" s="262"/>
      <c r="E1405" s="262"/>
      <c r="I1405" s="258"/>
    </row>
    <row r="1406" spans="1:9" ht="14.4" x14ac:dyDescent="0.3">
      <c r="A1406" s="261"/>
      <c r="B1406" s="262"/>
      <c r="C1406" s="262"/>
      <c r="D1406" s="262"/>
      <c r="E1406" s="262"/>
      <c r="I1406" s="258"/>
    </row>
    <row r="1407" spans="1:9" ht="14.4" x14ac:dyDescent="0.3">
      <c r="A1407" s="261"/>
      <c r="B1407" s="262"/>
      <c r="C1407" s="262"/>
      <c r="D1407" s="262"/>
      <c r="E1407" s="262"/>
      <c r="I1407" s="258"/>
    </row>
    <row r="1408" spans="1:9" ht="14.4" x14ac:dyDescent="0.3">
      <c r="A1408" s="261"/>
      <c r="B1408" s="262"/>
      <c r="C1408" s="262"/>
      <c r="D1408" s="262"/>
      <c r="E1408" s="262"/>
      <c r="I1408" s="258"/>
    </row>
    <row r="1409" spans="1:9" ht="14.4" x14ac:dyDescent="0.3">
      <c r="A1409" s="261"/>
      <c r="B1409" s="262"/>
      <c r="C1409" s="262"/>
      <c r="D1409" s="262"/>
      <c r="E1409" s="262"/>
      <c r="I1409" s="258"/>
    </row>
  </sheetData>
  <sheetProtection selectLockedCells="1" selectUnlockedCells="1"/>
  <autoFilter ref="A2:AL716" xr:uid="{00000000-0009-0000-0000-000006000000}">
    <sortState xmlns:xlrd2="http://schemas.microsoft.com/office/spreadsheetml/2017/richdata2" ref="A3:AL716">
      <sortCondition ref="A2"/>
    </sortState>
  </autoFilter>
  <phoneticPr fontId="66" type="noConversion"/>
  <conditionalFormatting sqref="A709:A716">
    <cfRule type="duplicateValues" dxfId="4" priority="2661" stopIfTrue="1"/>
  </conditionalFormatting>
  <conditionalFormatting sqref="A3:A715">
    <cfRule type="duplicateValues" dxfId="3" priority="4198"/>
  </conditionalFormatting>
  <conditionalFormatting sqref="A3:A1409">
    <cfRule type="duplicateValues" dxfId="2" priority="4199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kin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2023-05-22T22:57:18Z</cp:lastPrinted>
  <dcterms:created xsi:type="dcterms:W3CDTF">2015-06-05T18:17:20Z</dcterms:created>
  <dcterms:modified xsi:type="dcterms:W3CDTF">2025-07-27T10:33:31Z</dcterms:modified>
</cp:coreProperties>
</file>